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H:\2023 2024\"/>
    </mc:Choice>
  </mc:AlternateContent>
  <xr:revisionPtr revIDLastSave="0" documentId="13_ncr:1_{C91FE5BE-AA83-44F1-BBA9-347688244196}" xr6:coauthVersionLast="47" xr6:coauthVersionMax="47" xr10:uidLastSave="{00000000-0000-0000-0000-000000000000}"/>
  <bookViews>
    <workbookView xWindow="-120" yWindow="-120" windowWidth="21840" windowHeight="13140" tabRatio="589" activeTab="3" xr2:uid="{00000000-000D-0000-FFFF-FFFF00000000}"/>
  </bookViews>
  <sheets>
    <sheet name="cover" sheetId="1" r:id="rId1"/>
    <sheet name="Sheet1" sheetId="7" state="hidden" r:id="rId2"/>
    <sheet name="ISIKAN NILAI" sheetId="2" r:id="rId3"/>
    <sheet name="PRINT ERAPOR" sheetId="3" r:id="rId4"/>
    <sheet name="dRAFT nILAI" sheetId="9" r:id="rId5"/>
    <sheet name="Sheet2" sheetId="8" r:id="rId6"/>
    <sheet name="cover 8" sheetId="4" state="hidden" r:id="rId7"/>
    <sheet name="ISIKAN NILAI KELAS 8" sheetId="5" state="hidden" r:id="rId8"/>
    <sheet name="PRINT ERAPOR KLS 8" sheetId="6" state="hidden" r:id="rId9"/>
  </sheets>
  <definedNames>
    <definedName name="_xlnm.Print_Area" localSheetId="3">'PRINT ERAPOR'!$A$1:$O$128</definedName>
  </definedNames>
  <calcPr calcId="181029"/>
  <extLst>
    <ext uri="GoogleSheetsCustomDataVersion2">
      <go:sheetsCustomData xmlns:go="http://customooxmlschemas.google.com/" r:id="rId10" roundtripDataChecksum="kZkEYPnHBHu594Nf1uDo0uLhOo5WLbC48OSqXLcZDiw="/>
    </ext>
  </extLst>
</workbook>
</file>

<file path=xl/calcChain.xml><?xml version="1.0" encoding="utf-8"?>
<calcChain xmlns="http://schemas.openxmlformats.org/spreadsheetml/2006/main">
  <c r="F29" i="1" l="1"/>
  <c r="U412" i="2" l="1"/>
  <c r="U411" i="2"/>
  <c r="U413" i="2"/>
  <c r="U414" i="2"/>
  <c r="U452" i="2"/>
  <c r="BH188" i="7"/>
  <c r="BI188" i="7"/>
  <c r="BJ188" i="7"/>
  <c r="BK188" i="7"/>
  <c r="BL188" i="7"/>
  <c r="BH189" i="7"/>
  <c r="BI189" i="7"/>
  <c r="BJ189" i="7"/>
  <c r="BK189" i="7"/>
  <c r="BL189" i="7"/>
  <c r="BH190" i="7"/>
  <c r="BI190" i="7"/>
  <c r="BJ190" i="7"/>
  <c r="BK190" i="7"/>
  <c r="BL190" i="7"/>
  <c r="BH191" i="7"/>
  <c r="BI191" i="7"/>
  <c r="BJ191" i="7"/>
  <c r="BK191" i="7"/>
  <c r="BL191" i="7"/>
  <c r="BH192" i="7"/>
  <c r="BI192" i="7"/>
  <c r="BJ192" i="7"/>
  <c r="BK192" i="7"/>
  <c r="BL192" i="7"/>
  <c r="BH193" i="7"/>
  <c r="BI193" i="7"/>
  <c r="BJ193" i="7"/>
  <c r="BK193" i="7"/>
  <c r="BL193" i="7"/>
  <c r="BH194" i="7"/>
  <c r="BI194" i="7"/>
  <c r="BJ194" i="7"/>
  <c r="BK194" i="7"/>
  <c r="BL194" i="7"/>
  <c r="BH195" i="7"/>
  <c r="BI195" i="7"/>
  <c r="BJ195" i="7"/>
  <c r="BK195" i="7"/>
  <c r="BL195" i="7"/>
  <c r="BH196" i="7"/>
  <c r="BI196" i="7"/>
  <c r="BJ196" i="7"/>
  <c r="BK196" i="7"/>
  <c r="BL196" i="7"/>
  <c r="BH197" i="7"/>
  <c r="BI197" i="7"/>
  <c r="BJ197" i="7"/>
  <c r="BK197" i="7"/>
  <c r="BL197" i="7"/>
  <c r="BH198" i="7"/>
  <c r="BI198" i="7"/>
  <c r="BJ198" i="7"/>
  <c r="BK198" i="7"/>
  <c r="BL198" i="7"/>
  <c r="BH199" i="7"/>
  <c r="BI199" i="7"/>
  <c r="BJ199" i="7"/>
  <c r="BK199" i="7"/>
  <c r="BL199" i="7"/>
  <c r="BH200" i="7"/>
  <c r="BI200" i="7"/>
  <c r="BJ200" i="7"/>
  <c r="BK200" i="7"/>
  <c r="BL200" i="7"/>
  <c r="BH201" i="7"/>
  <c r="BI201" i="7"/>
  <c r="BJ201" i="7"/>
  <c r="BK201" i="7"/>
  <c r="BL201" i="7"/>
  <c r="BH202" i="7"/>
  <c r="BI202" i="7"/>
  <c r="BJ202" i="7"/>
  <c r="BK202" i="7"/>
  <c r="BL202" i="7"/>
  <c r="BH203" i="7"/>
  <c r="BI203" i="7"/>
  <c r="BJ203" i="7"/>
  <c r="BK203" i="7"/>
  <c r="BL203" i="7"/>
  <c r="BH204" i="7"/>
  <c r="BI204" i="7"/>
  <c r="BJ204" i="7"/>
  <c r="BK204" i="7"/>
  <c r="BL204" i="7"/>
  <c r="BH205" i="7"/>
  <c r="BI205" i="7"/>
  <c r="BJ205" i="7"/>
  <c r="BK205" i="7"/>
  <c r="BL205" i="7"/>
  <c r="BH206" i="7"/>
  <c r="BI206" i="7"/>
  <c r="BJ206" i="7"/>
  <c r="BK206" i="7"/>
  <c r="BL206" i="7"/>
  <c r="BH207" i="7"/>
  <c r="BI207" i="7"/>
  <c r="BJ207" i="7"/>
  <c r="BK207" i="7"/>
  <c r="BL207" i="7"/>
  <c r="BH208" i="7"/>
  <c r="BI208" i="7"/>
  <c r="BJ208" i="7"/>
  <c r="BK208" i="7"/>
  <c r="BL208" i="7"/>
  <c r="BH209" i="7"/>
  <c r="BI209" i="7"/>
  <c r="BJ209" i="7"/>
  <c r="BK209" i="7"/>
  <c r="BL209" i="7"/>
  <c r="BH210" i="7"/>
  <c r="BI210" i="7"/>
  <c r="BJ210" i="7"/>
  <c r="BK210" i="7"/>
  <c r="BL210" i="7"/>
  <c r="BH211" i="7"/>
  <c r="BI211" i="7"/>
  <c r="BJ211" i="7"/>
  <c r="BK211" i="7"/>
  <c r="BL211" i="7"/>
  <c r="BH212" i="7"/>
  <c r="BI212" i="7"/>
  <c r="BJ212" i="7"/>
  <c r="BK212" i="7"/>
  <c r="BL212" i="7"/>
  <c r="BH213" i="7"/>
  <c r="BI213" i="7"/>
  <c r="BJ213" i="7"/>
  <c r="BK213" i="7"/>
  <c r="BL213" i="7"/>
  <c r="BH214" i="7"/>
  <c r="BI214" i="7"/>
  <c r="BJ214" i="7"/>
  <c r="BK214" i="7"/>
  <c r="BL214" i="7"/>
  <c r="BH215" i="7"/>
  <c r="BI215" i="7"/>
  <c r="BJ215" i="7"/>
  <c r="BK215" i="7"/>
  <c r="BL215" i="7"/>
  <c r="BH216" i="7"/>
  <c r="BI216" i="7"/>
  <c r="BJ216" i="7"/>
  <c r="BK216" i="7"/>
  <c r="BL216" i="7"/>
  <c r="BH217" i="7"/>
  <c r="BI217" i="7"/>
  <c r="BJ217" i="7"/>
  <c r="BK217" i="7"/>
  <c r="BL217" i="7"/>
  <c r="BH218" i="7"/>
  <c r="BI218" i="7"/>
  <c r="BJ218" i="7"/>
  <c r="BK218" i="7"/>
  <c r="BL218" i="7"/>
  <c r="BH219" i="7"/>
  <c r="BI219" i="7"/>
  <c r="BJ219" i="7"/>
  <c r="BK219" i="7"/>
  <c r="BL219" i="7"/>
  <c r="BH220" i="7"/>
  <c r="BI220" i="7"/>
  <c r="BJ220" i="7"/>
  <c r="BK220" i="7"/>
  <c r="BL220" i="7"/>
  <c r="BH221" i="7"/>
  <c r="BI221" i="7"/>
  <c r="BJ221" i="7"/>
  <c r="BK221" i="7"/>
  <c r="BL221" i="7"/>
  <c r="BH222" i="7"/>
  <c r="BI222" i="7"/>
  <c r="BJ222" i="7"/>
  <c r="BK222" i="7"/>
  <c r="BL222" i="7"/>
  <c r="BH223" i="7"/>
  <c r="BI223" i="7"/>
  <c r="BJ223" i="7"/>
  <c r="BK223" i="7"/>
  <c r="BL223" i="7"/>
  <c r="BH224" i="7"/>
  <c r="BI224" i="7"/>
  <c r="BJ224" i="7"/>
  <c r="BK224" i="7"/>
  <c r="BL224" i="7"/>
  <c r="BH225" i="7"/>
  <c r="BI225" i="7"/>
  <c r="BJ225" i="7"/>
  <c r="BK225" i="7"/>
  <c r="BL225" i="7"/>
  <c r="BH226" i="7"/>
  <c r="BI226" i="7"/>
  <c r="BJ226" i="7"/>
  <c r="BK226" i="7"/>
  <c r="BL226" i="7"/>
  <c r="BH227" i="7"/>
  <c r="BI227" i="7"/>
  <c r="BJ227" i="7"/>
  <c r="BK227" i="7"/>
  <c r="BL227" i="7"/>
  <c r="BH228" i="7"/>
  <c r="BI228" i="7"/>
  <c r="BJ228" i="7"/>
  <c r="BK228" i="7"/>
  <c r="BL228" i="7"/>
  <c r="BH229" i="7"/>
  <c r="BI229" i="7"/>
  <c r="BJ229" i="7"/>
  <c r="BK229" i="7"/>
  <c r="BL229" i="7"/>
  <c r="BH230" i="7"/>
  <c r="BI230" i="7"/>
  <c r="BJ230" i="7"/>
  <c r="BK230" i="7"/>
  <c r="BL230" i="7"/>
  <c r="BH231" i="7"/>
  <c r="BI231" i="7"/>
  <c r="BJ231" i="7"/>
  <c r="BK231" i="7"/>
  <c r="BL231" i="7"/>
  <c r="BH232" i="7"/>
  <c r="BI232" i="7"/>
  <c r="BJ232" i="7"/>
  <c r="BK232" i="7"/>
  <c r="BL232" i="7"/>
  <c r="BH233" i="7"/>
  <c r="BI233" i="7"/>
  <c r="BJ233" i="7"/>
  <c r="BK233" i="7"/>
  <c r="BL233" i="7"/>
  <c r="BH234" i="7"/>
  <c r="BI234" i="7"/>
  <c r="BJ234" i="7"/>
  <c r="BK234" i="7"/>
  <c r="BL234" i="7"/>
  <c r="BH235" i="7"/>
  <c r="BI235" i="7"/>
  <c r="BJ235" i="7"/>
  <c r="BK235" i="7"/>
  <c r="BL235" i="7"/>
  <c r="BH236" i="7"/>
  <c r="BI236" i="7"/>
  <c r="BJ236" i="7"/>
  <c r="BK236" i="7"/>
  <c r="BL236" i="7"/>
  <c r="BH237" i="7"/>
  <c r="BI237" i="7"/>
  <c r="BJ237" i="7"/>
  <c r="BK237" i="7"/>
  <c r="BL237" i="7"/>
  <c r="BH238" i="7"/>
  <c r="BI238" i="7"/>
  <c r="BJ238" i="7"/>
  <c r="BK238" i="7"/>
  <c r="BL238" i="7"/>
  <c r="BH239" i="7"/>
  <c r="BI239" i="7"/>
  <c r="BJ239" i="7"/>
  <c r="BK239" i="7"/>
  <c r="BL239" i="7"/>
  <c r="BH240" i="7"/>
  <c r="BI240" i="7"/>
  <c r="BJ240" i="7"/>
  <c r="BK240" i="7"/>
  <c r="BL240" i="7"/>
  <c r="BH241" i="7"/>
  <c r="BI241" i="7"/>
  <c r="BJ241" i="7"/>
  <c r="BK241" i="7"/>
  <c r="BL241" i="7"/>
  <c r="BH242" i="7"/>
  <c r="BI242" i="7"/>
  <c r="BJ242" i="7"/>
  <c r="BK242" i="7"/>
  <c r="BL242" i="7"/>
  <c r="BH243" i="7"/>
  <c r="BI243" i="7"/>
  <c r="BJ243" i="7"/>
  <c r="BK243" i="7"/>
  <c r="BL243" i="7"/>
  <c r="BH244" i="7"/>
  <c r="BI244" i="7"/>
  <c r="BJ244" i="7"/>
  <c r="BK244" i="7"/>
  <c r="BL244" i="7"/>
  <c r="BH245" i="7"/>
  <c r="BI245" i="7"/>
  <c r="BJ245" i="7"/>
  <c r="BK245" i="7"/>
  <c r="BL245" i="7"/>
  <c r="BH246" i="7"/>
  <c r="BI246" i="7"/>
  <c r="BJ246" i="7"/>
  <c r="BK246" i="7"/>
  <c r="BL246" i="7"/>
  <c r="BH247" i="7"/>
  <c r="BI247" i="7"/>
  <c r="BJ247" i="7"/>
  <c r="BK247" i="7"/>
  <c r="BL247" i="7"/>
  <c r="BH248" i="7"/>
  <c r="BI248" i="7"/>
  <c r="BJ248" i="7"/>
  <c r="BK248" i="7"/>
  <c r="BL248" i="7"/>
  <c r="BH249" i="7"/>
  <c r="BI249" i="7"/>
  <c r="BJ249" i="7"/>
  <c r="BK249" i="7"/>
  <c r="BL249" i="7"/>
  <c r="BH250" i="7"/>
  <c r="BI250" i="7"/>
  <c r="BJ250" i="7"/>
  <c r="BK250" i="7"/>
  <c r="BL250" i="7"/>
  <c r="BH251" i="7"/>
  <c r="BI251" i="7"/>
  <c r="BJ251" i="7"/>
  <c r="BK251" i="7"/>
  <c r="BL251" i="7"/>
  <c r="BH252" i="7"/>
  <c r="BI252" i="7"/>
  <c r="BJ252" i="7"/>
  <c r="BK252" i="7"/>
  <c r="BL252" i="7"/>
  <c r="BH253" i="7"/>
  <c r="BI253" i="7"/>
  <c r="BJ253" i="7"/>
  <c r="BK253" i="7"/>
  <c r="BL253" i="7"/>
  <c r="BH254" i="7"/>
  <c r="BI254" i="7"/>
  <c r="BJ254" i="7"/>
  <c r="BK254" i="7"/>
  <c r="BL254" i="7"/>
  <c r="BH255" i="7"/>
  <c r="BI255" i="7"/>
  <c r="BJ255" i="7"/>
  <c r="BK255" i="7"/>
  <c r="BL255" i="7"/>
  <c r="BH256" i="7"/>
  <c r="BI256" i="7"/>
  <c r="BJ256" i="7"/>
  <c r="BK256" i="7"/>
  <c r="BL256" i="7"/>
  <c r="BH257" i="7"/>
  <c r="BI257" i="7"/>
  <c r="BJ257" i="7"/>
  <c r="BK257" i="7"/>
  <c r="BL257" i="7"/>
  <c r="BH258" i="7"/>
  <c r="BI258" i="7"/>
  <c r="BJ258" i="7"/>
  <c r="BK258" i="7"/>
  <c r="BL258" i="7"/>
  <c r="BH259" i="7"/>
  <c r="BI259" i="7"/>
  <c r="BJ259" i="7"/>
  <c r="BK259" i="7"/>
  <c r="BL259" i="7"/>
  <c r="BH260" i="7"/>
  <c r="BI260" i="7"/>
  <c r="BJ260" i="7"/>
  <c r="BK260" i="7"/>
  <c r="BL260" i="7"/>
  <c r="BH261" i="7"/>
  <c r="BI261" i="7"/>
  <c r="BJ261" i="7"/>
  <c r="BK261" i="7"/>
  <c r="BL261" i="7"/>
  <c r="BH262" i="7"/>
  <c r="BI262" i="7"/>
  <c r="BJ262" i="7"/>
  <c r="BK262" i="7"/>
  <c r="BL262" i="7"/>
  <c r="BH263" i="7"/>
  <c r="BI263" i="7"/>
  <c r="BJ263" i="7"/>
  <c r="BK263" i="7"/>
  <c r="BL263" i="7"/>
  <c r="BH264" i="7"/>
  <c r="BI264" i="7"/>
  <c r="BJ264" i="7"/>
  <c r="BK264" i="7"/>
  <c r="BL264" i="7"/>
  <c r="BH265" i="7"/>
  <c r="BI265" i="7"/>
  <c r="BJ265" i="7"/>
  <c r="BK265" i="7"/>
  <c r="BL265" i="7"/>
  <c r="BH266" i="7"/>
  <c r="BI266" i="7"/>
  <c r="BJ266" i="7"/>
  <c r="BK266" i="7"/>
  <c r="BL266" i="7"/>
  <c r="BH267" i="7"/>
  <c r="BI267" i="7"/>
  <c r="BJ267" i="7"/>
  <c r="BK267" i="7"/>
  <c r="BL267" i="7"/>
  <c r="BH268" i="7"/>
  <c r="BI268" i="7"/>
  <c r="BJ268" i="7"/>
  <c r="BK268" i="7"/>
  <c r="BL268" i="7"/>
  <c r="BH269" i="7"/>
  <c r="BI269" i="7"/>
  <c r="BJ269" i="7"/>
  <c r="BK269" i="7"/>
  <c r="BL269" i="7"/>
  <c r="BH270" i="7"/>
  <c r="BI270" i="7"/>
  <c r="BJ270" i="7"/>
  <c r="BK270" i="7"/>
  <c r="BL270" i="7"/>
  <c r="BH271" i="7"/>
  <c r="BI271" i="7"/>
  <c r="BJ271" i="7"/>
  <c r="BK271" i="7"/>
  <c r="BL271" i="7"/>
  <c r="BH272" i="7"/>
  <c r="BI272" i="7"/>
  <c r="BJ272" i="7"/>
  <c r="BK272" i="7"/>
  <c r="BL272" i="7"/>
  <c r="BH273" i="7"/>
  <c r="BI273" i="7"/>
  <c r="BJ273" i="7"/>
  <c r="BK273" i="7"/>
  <c r="BL273" i="7"/>
  <c r="BH274" i="7"/>
  <c r="BI274" i="7"/>
  <c r="BJ274" i="7"/>
  <c r="BK274" i="7"/>
  <c r="BL274" i="7"/>
  <c r="BH275" i="7"/>
  <c r="BI275" i="7"/>
  <c r="BJ275" i="7"/>
  <c r="BK275" i="7"/>
  <c r="BL275" i="7"/>
  <c r="BH276" i="7"/>
  <c r="BI276" i="7"/>
  <c r="BJ276" i="7"/>
  <c r="BK276" i="7"/>
  <c r="BL276" i="7"/>
  <c r="BH277" i="7"/>
  <c r="BI277" i="7"/>
  <c r="BJ277" i="7"/>
  <c r="BK277" i="7"/>
  <c r="BL277" i="7"/>
  <c r="BH278" i="7"/>
  <c r="BI278" i="7"/>
  <c r="BJ278" i="7"/>
  <c r="BK278" i="7"/>
  <c r="BL278" i="7"/>
  <c r="BH279" i="7"/>
  <c r="BI279" i="7"/>
  <c r="BJ279" i="7"/>
  <c r="BK279" i="7"/>
  <c r="BL279" i="7"/>
  <c r="BH280" i="7"/>
  <c r="BI280" i="7"/>
  <c r="BJ280" i="7"/>
  <c r="BK280" i="7"/>
  <c r="BL280" i="7"/>
  <c r="BH281" i="7"/>
  <c r="BI281" i="7"/>
  <c r="BJ281" i="7"/>
  <c r="BK281" i="7"/>
  <c r="BL281" i="7"/>
  <c r="BH282" i="7"/>
  <c r="BI282" i="7"/>
  <c r="BJ282" i="7"/>
  <c r="BK282" i="7"/>
  <c r="BL282" i="7"/>
  <c r="BH283" i="7"/>
  <c r="BI283" i="7"/>
  <c r="BJ283" i="7"/>
  <c r="BK283" i="7"/>
  <c r="BL283" i="7"/>
  <c r="BH284" i="7"/>
  <c r="BI284" i="7"/>
  <c r="BJ284" i="7"/>
  <c r="BK284" i="7"/>
  <c r="BL284" i="7"/>
  <c r="BH285" i="7"/>
  <c r="BI285" i="7"/>
  <c r="BJ285" i="7"/>
  <c r="BK285" i="7"/>
  <c r="BL285" i="7"/>
  <c r="BH286" i="7"/>
  <c r="BI286" i="7"/>
  <c r="BJ286" i="7"/>
  <c r="BK286" i="7"/>
  <c r="BL286" i="7"/>
  <c r="BH287" i="7"/>
  <c r="BI287" i="7"/>
  <c r="BJ287" i="7"/>
  <c r="BK287" i="7"/>
  <c r="BL287" i="7"/>
  <c r="BH288" i="7"/>
  <c r="BI288" i="7"/>
  <c r="BJ288" i="7"/>
  <c r="BK288" i="7"/>
  <c r="BL288" i="7"/>
  <c r="BH289" i="7"/>
  <c r="BI289" i="7"/>
  <c r="BJ289" i="7"/>
  <c r="BK289" i="7"/>
  <c r="BL289" i="7"/>
  <c r="BH290" i="7"/>
  <c r="BI290" i="7"/>
  <c r="BJ290" i="7"/>
  <c r="BK290" i="7"/>
  <c r="BL290" i="7"/>
  <c r="BH291" i="7"/>
  <c r="BI291" i="7"/>
  <c r="BJ291" i="7"/>
  <c r="BK291" i="7"/>
  <c r="BL291" i="7"/>
  <c r="BH292" i="7"/>
  <c r="BI292" i="7"/>
  <c r="BJ292" i="7"/>
  <c r="BK292" i="7"/>
  <c r="BL292" i="7"/>
  <c r="BH293" i="7"/>
  <c r="BI293" i="7"/>
  <c r="BJ293" i="7"/>
  <c r="BK293" i="7"/>
  <c r="BL293" i="7"/>
  <c r="BH294" i="7"/>
  <c r="BI294" i="7"/>
  <c r="BJ294" i="7"/>
  <c r="BK294" i="7"/>
  <c r="BL294" i="7"/>
  <c r="BH295" i="7"/>
  <c r="BI295" i="7"/>
  <c r="BJ295" i="7"/>
  <c r="BK295" i="7"/>
  <c r="BL295" i="7"/>
  <c r="BH296" i="7"/>
  <c r="BI296" i="7"/>
  <c r="BJ296" i="7"/>
  <c r="BK296" i="7"/>
  <c r="BL296" i="7"/>
  <c r="BH297" i="7"/>
  <c r="BI297" i="7"/>
  <c r="BJ297" i="7"/>
  <c r="BK297" i="7"/>
  <c r="BL297" i="7"/>
  <c r="BH298" i="7"/>
  <c r="BI298" i="7"/>
  <c r="BJ298" i="7"/>
  <c r="BK298" i="7"/>
  <c r="BL298" i="7"/>
  <c r="BH299" i="7"/>
  <c r="BI299" i="7"/>
  <c r="BJ299" i="7"/>
  <c r="BK299" i="7"/>
  <c r="BL299" i="7"/>
  <c r="BH300" i="7"/>
  <c r="BI300" i="7"/>
  <c r="BJ300" i="7"/>
  <c r="BK300" i="7"/>
  <c r="BL300" i="7"/>
  <c r="BH301" i="7"/>
  <c r="BI301" i="7"/>
  <c r="BJ301" i="7"/>
  <c r="BK301" i="7"/>
  <c r="BL301" i="7"/>
  <c r="BH302" i="7"/>
  <c r="BI302" i="7"/>
  <c r="BJ302" i="7"/>
  <c r="BK302" i="7"/>
  <c r="BL302" i="7"/>
  <c r="BH303" i="7"/>
  <c r="BI303" i="7"/>
  <c r="BJ303" i="7"/>
  <c r="BK303" i="7"/>
  <c r="BL303" i="7"/>
  <c r="BH304" i="7"/>
  <c r="BI304" i="7"/>
  <c r="BJ304" i="7"/>
  <c r="BK304" i="7"/>
  <c r="BL304" i="7"/>
  <c r="BH305" i="7"/>
  <c r="BI305" i="7"/>
  <c r="BJ305" i="7"/>
  <c r="BK305" i="7"/>
  <c r="BL305" i="7"/>
  <c r="BH306" i="7"/>
  <c r="BI306" i="7"/>
  <c r="BJ306" i="7"/>
  <c r="BK306" i="7"/>
  <c r="BL306" i="7"/>
  <c r="BH307" i="7"/>
  <c r="BI307" i="7"/>
  <c r="BJ307" i="7"/>
  <c r="BK307" i="7"/>
  <c r="BL307" i="7"/>
  <c r="BH308" i="7"/>
  <c r="BI308" i="7"/>
  <c r="BJ308" i="7"/>
  <c r="BK308" i="7"/>
  <c r="BL308" i="7"/>
  <c r="BH309" i="7"/>
  <c r="BI309" i="7"/>
  <c r="BJ309" i="7"/>
  <c r="BK309" i="7"/>
  <c r="BL309" i="7"/>
  <c r="BH310" i="7"/>
  <c r="BI310" i="7"/>
  <c r="BJ310" i="7"/>
  <c r="BK310" i="7"/>
  <c r="BL310" i="7"/>
  <c r="BH311" i="7"/>
  <c r="BI311" i="7"/>
  <c r="BJ311" i="7"/>
  <c r="BK311" i="7"/>
  <c r="BL311" i="7"/>
  <c r="BH312" i="7"/>
  <c r="BI312" i="7"/>
  <c r="BJ312" i="7"/>
  <c r="BK312" i="7"/>
  <c r="BL312" i="7"/>
  <c r="BH313" i="7"/>
  <c r="BI313" i="7"/>
  <c r="BJ313" i="7"/>
  <c r="BK313" i="7"/>
  <c r="BL313" i="7"/>
  <c r="BH314" i="7"/>
  <c r="BI314" i="7"/>
  <c r="BJ314" i="7"/>
  <c r="BK314" i="7"/>
  <c r="BL314" i="7"/>
  <c r="BH315" i="7"/>
  <c r="BI315" i="7"/>
  <c r="BJ315" i="7"/>
  <c r="BK315" i="7"/>
  <c r="BL315" i="7"/>
  <c r="BH316" i="7"/>
  <c r="BI316" i="7"/>
  <c r="BJ316" i="7"/>
  <c r="BK316" i="7"/>
  <c r="BL316" i="7"/>
  <c r="BH317" i="7"/>
  <c r="BI317" i="7"/>
  <c r="BJ317" i="7"/>
  <c r="BK317" i="7"/>
  <c r="BL317" i="7"/>
  <c r="BH318" i="7"/>
  <c r="BI318" i="7"/>
  <c r="BJ318" i="7"/>
  <c r="BK318" i="7"/>
  <c r="BL318" i="7"/>
  <c r="BH319" i="7"/>
  <c r="BI319" i="7"/>
  <c r="BJ319" i="7"/>
  <c r="BK319" i="7"/>
  <c r="BL319" i="7"/>
  <c r="BH320" i="7"/>
  <c r="BI320" i="7"/>
  <c r="BJ320" i="7"/>
  <c r="BK320" i="7"/>
  <c r="BL320" i="7"/>
  <c r="BH321" i="7"/>
  <c r="BI321" i="7"/>
  <c r="BJ321" i="7"/>
  <c r="BK321" i="7"/>
  <c r="BL321" i="7"/>
  <c r="BH322" i="7"/>
  <c r="BI322" i="7"/>
  <c r="BJ322" i="7"/>
  <c r="BK322" i="7"/>
  <c r="BL322" i="7"/>
  <c r="BH323" i="7"/>
  <c r="BI323" i="7"/>
  <c r="BJ323" i="7"/>
  <c r="BK323" i="7"/>
  <c r="BL323" i="7"/>
  <c r="BH324" i="7"/>
  <c r="BI324" i="7"/>
  <c r="BJ324" i="7"/>
  <c r="BK324" i="7"/>
  <c r="BL324" i="7"/>
  <c r="BH325" i="7"/>
  <c r="BI325" i="7"/>
  <c r="BJ325" i="7"/>
  <c r="BK325" i="7"/>
  <c r="BL325" i="7"/>
  <c r="BH326" i="7"/>
  <c r="BI326" i="7"/>
  <c r="BJ326" i="7"/>
  <c r="BK326" i="7"/>
  <c r="BL326" i="7"/>
  <c r="BH327" i="7"/>
  <c r="BI327" i="7"/>
  <c r="BJ327" i="7"/>
  <c r="BK327" i="7"/>
  <c r="BL327" i="7"/>
  <c r="BH328" i="7"/>
  <c r="BI328" i="7"/>
  <c r="BJ328" i="7"/>
  <c r="BK328" i="7"/>
  <c r="BL328" i="7"/>
  <c r="BH329" i="7"/>
  <c r="BI329" i="7"/>
  <c r="BJ329" i="7"/>
  <c r="BK329" i="7"/>
  <c r="BL329" i="7"/>
  <c r="BH330" i="7"/>
  <c r="BI330" i="7"/>
  <c r="BJ330" i="7"/>
  <c r="BK330" i="7"/>
  <c r="BL330" i="7"/>
  <c r="BH331" i="7"/>
  <c r="BI331" i="7"/>
  <c r="BJ331" i="7"/>
  <c r="BK331" i="7"/>
  <c r="BL331" i="7"/>
  <c r="BH332" i="7"/>
  <c r="BI332" i="7"/>
  <c r="BJ332" i="7"/>
  <c r="BK332" i="7"/>
  <c r="BL332" i="7"/>
  <c r="BH333" i="7"/>
  <c r="BI333" i="7"/>
  <c r="BJ333" i="7"/>
  <c r="BK333" i="7"/>
  <c r="BL333" i="7"/>
  <c r="BH334" i="7"/>
  <c r="BI334" i="7"/>
  <c r="BJ334" i="7"/>
  <c r="BK334" i="7"/>
  <c r="BL334" i="7"/>
  <c r="BH335" i="7"/>
  <c r="BI335" i="7"/>
  <c r="BJ335" i="7"/>
  <c r="BK335" i="7"/>
  <c r="BL335" i="7"/>
  <c r="BH336" i="7"/>
  <c r="BI336" i="7"/>
  <c r="BJ336" i="7"/>
  <c r="BK336" i="7"/>
  <c r="BL336" i="7"/>
  <c r="BH337" i="7"/>
  <c r="BI337" i="7"/>
  <c r="BJ337" i="7"/>
  <c r="BK337" i="7"/>
  <c r="BL337" i="7"/>
  <c r="BH338" i="7"/>
  <c r="BI338" i="7"/>
  <c r="BJ338" i="7"/>
  <c r="BK338" i="7"/>
  <c r="BL338" i="7"/>
  <c r="BH339" i="7"/>
  <c r="BI339" i="7"/>
  <c r="BJ339" i="7"/>
  <c r="BK339" i="7"/>
  <c r="BL339" i="7"/>
  <c r="BH340" i="7"/>
  <c r="BI340" i="7"/>
  <c r="BJ340" i="7"/>
  <c r="BK340" i="7"/>
  <c r="BL340" i="7"/>
  <c r="BH341" i="7"/>
  <c r="BI341" i="7"/>
  <c r="BJ341" i="7"/>
  <c r="BK341" i="7"/>
  <c r="BL341" i="7"/>
  <c r="BH342" i="7"/>
  <c r="BI342" i="7"/>
  <c r="BJ342" i="7"/>
  <c r="BK342" i="7"/>
  <c r="BL342" i="7"/>
  <c r="BH343" i="7"/>
  <c r="BI343" i="7"/>
  <c r="BJ343" i="7"/>
  <c r="BK343" i="7"/>
  <c r="BL343" i="7"/>
  <c r="BH344" i="7"/>
  <c r="BI344" i="7"/>
  <c r="BJ344" i="7"/>
  <c r="BK344" i="7"/>
  <c r="BL344" i="7"/>
  <c r="BH345" i="7"/>
  <c r="BI345" i="7"/>
  <c r="BJ345" i="7"/>
  <c r="BK345" i="7"/>
  <c r="BL345" i="7"/>
  <c r="BH346" i="7"/>
  <c r="BI346" i="7"/>
  <c r="BJ346" i="7"/>
  <c r="BK346" i="7"/>
  <c r="BL346" i="7"/>
  <c r="BH347" i="7"/>
  <c r="BI347" i="7"/>
  <c r="BJ347" i="7"/>
  <c r="BK347" i="7"/>
  <c r="BL347" i="7"/>
  <c r="BH348" i="7"/>
  <c r="BI348" i="7"/>
  <c r="BJ348" i="7"/>
  <c r="BK348" i="7"/>
  <c r="BL348" i="7"/>
  <c r="BH349" i="7"/>
  <c r="BI349" i="7"/>
  <c r="BJ349" i="7"/>
  <c r="BK349" i="7"/>
  <c r="BL349" i="7"/>
  <c r="BH350" i="7"/>
  <c r="BI350" i="7"/>
  <c r="BJ350" i="7"/>
  <c r="BK350" i="7"/>
  <c r="BL350" i="7"/>
  <c r="BH351" i="7"/>
  <c r="BI351" i="7"/>
  <c r="BJ351" i="7"/>
  <c r="BK351" i="7"/>
  <c r="BL351" i="7"/>
  <c r="BH352" i="7"/>
  <c r="BI352" i="7"/>
  <c r="BJ352" i="7"/>
  <c r="BK352" i="7"/>
  <c r="BL352" i="7"/>
  <c r="BH353" i="7"/>
  <c r="BI353" i="7"/>
  <c r="BJ353" i="7"/>
  <c r="BK353" i="7"/>
  <c r="BL353" i="7"/>
  <c r="BH354" i="7"/>
  <c r="BI354" i="7"/>
  <c r="BJ354" i="7"/>
  <c r="BK354" i="7"/>
  <c r="BL354" i="7"/>
  <c r="BH355" i="7"/>
  <c r="BI355" i="7"/>
  <c r="BJ355" i="7"/>
  <c r="BK355" i="7"/>
  <c r="BL355" i="7"/>
  <c r="BH356" i="7"/>
  <c r="BI356" i="7"/>
  <c r="BJ356" i="7"/>
  <c r="BK356" i="7"/>
  <c r="BL356" i="7"/>
  <c r="BH357" i="7"/>
  <c r="BI357" i="7"/>
  <c r="BJ357" i="7"/>
  <c r="BK357" i="7"/>
  <c r="BL357" i="7"/>
  <c r="BH358" i="7"/>
  <c r="BI358" i="7"/>
  <c r="BJ358" i="7"/>
  <c r="BK358" i="7"/>
  <c r="BL358" i="7"/>
  <c r="BH359" i="7"/>
  <c r="BI359" i="7"/>
  <c r="BJ359" i="7"/>
  <c r="BK359" i="7"/>
  <c r="BL359" i="7"/>
  <c r="BH360" i="7"/>
  <c r="BI360" i="7"/>
  <c r="BJ360" i="7"/>
  <c r="BK360" i="7"/>
  <c r="BL360" i="7"/>
  <c r="BH361" i="7"/>
  <c r="BI361" i="7"/>
  <c r="BJ361" i="7"/>
  <c r="BK361" i="7"/>
  <c r="BL361" i="7"/>
  <c r="BH362" i="7"/>
  <c r="BI362" i="7"/>
  <c r="BJ362" i="7"/>
  <c r="BK362" i="7"/>
  <c r="BL362" i="7"/>
  <c r="BH363" i="7"/>
  <c r="BI363" i="7"/>
  <c r="BJ363" i="7"/>
  <c r="BK363" i="7"/>
  <c r="BL363" i="7"/>
  <c r="BH364" i="7"/>
  <c r="BI364" i="7"/>
  <c r="BJ364" i="7"/>
  <c r="BK364" i="7"/>
  <c r="BL364" i="7"/>
  <c r="BH365" i="7"/>
  <c r="BI365" i="7"/>
  <c r="BJ365" i="7"/>
  <c r="BK365" i="7"/>
  <c r="BL365" i="7"/>
  <c r="BH366" i="7"/>
  <c r="BI366" i="7"/>
  <c r="BJ366" i="7"/>
  <c r="BK366" i="7"/>
  <c r="BL366" i="7"/>
  <c r="BI187" i="7"/>
  <c r="BJ187" i="7"/>
  <c r="BK187" i="7"/>
  <c r="BL187" i="7"/>
  <c r="BH187" i="7"/>
  <c r="L24" i="1" l="1"/>
  <c r="M32" i="1" s="1"/>
  <c r="N32" i="1" l="1"/>
  <c r="L2" i="2" s="1"/>
  <c r="M29" i="1"/>
  <c r="M33" i="1"/>
  <c r="M26" i="1"/>
  <c r="M30" i="1"/>
  <c r="M27" i="1"/>
  <c r="M31" i="1"/>
  <c r="M28" i="1"/>
  <c r="N29" i="1" l="1"/>
  <c r="I2" i="2" s="1"/>
  <c r="N30" i="1"/>
  <c r="J2" i="2" s="1"/>
  <c r="N26" i="1"/>
  <c r="F2" i="2" s="1"/>
  <c r="N28" i="1"/>
  <c r="H2" i="2" s="1"/>
  <c r="N31" i="1"/>
  <c r="K2" i="2" s="1"/>
  <c r="N27" i="1"/>
  <c r="G2" i="2" s="1"/>
  <c r="N33" i="1"/>
  <c r="M2" i="2" s="1"/>
  <c r="BH5" i="7"/>
  <c r="BI5" i="7"/>
  <c r="BJ5" i="7"/>
  <c r="BK5" i="7"/>
  <c r="BH6" i="7"/>
  <c r="BI6" i="7"/>
  <c r="BJ6" i="7"/>
  <c r="BK6" i="7"/>
  <c r="BH7" i="7"/>
  <c r="BI7" i="7"/>
  <c r="BJ7" i="7"/>
  <c r="BK7" i="7"/>
  <c r="BH8" i="7"/>
  <c r="BI8" i="7"/>
  <c r="BJ8" i="7"/>
  <c r="BK8" i="7"/>
  <c r="BH9" i="7"/>
  <c r="BI9" i="7"/>
  <c r="BJ9" i="7"/>
  <c r="BK9" i="7"/>
  <c r="BH10" i="7"/>
  <c r="BI10" i="7"/>
  <c r="BJ10" i="7"/>
  <c r="BK10" i="7"/>
  <c r="BH11" i="7"/>
  <c r="BI11" i="7"/>
  <c r="BJ11" i="7"/>
  <c r="BK11" i="7"/>
  <c r="BH12" i="7"/>
  <c r="BI12" i="7"/>
  <c r="BJ12" i="7"/>
  <c r="BK12" i="7"/>
  <c r="BH13" i="7"/>
  <c r="BI13" i="7"/>
  <c r="BJ13" i="7"/>
  <c r="BK13" i="7"/>
  <c r="BH14" i="7"/>
  <c r="BI14" i="7"/>
  <c r="BJ14" i="7"/>
  <c r="BK14" i="7"/>
  <c r="BH15" i="7"/>
  <c r="BI15" i="7"/>
  <c r="BJ15" i="7"/>
  <c r="BK15" i="7"/>
  <c r="BH16" i="7"/>
  <c r="BI16" i="7"/>
  <c r="BJ16" i="7"/>
  <c r="BK16" i="7"/>
  <c r="BH17" i="7"/>
  <c r="BI17" i="7"/>
  <c r="BJ17" i="7"/>
  <c r="BK17" i="7"/>
  <c r="BH18" i="7"/>
  <c r="BI18" i="7"/>
  <c r="BJ18" i="7"/>
  <c r="BK18" i="7"/>
  <c r="BH19" i="7"/>
  <c r="BI19" i="7"/>
  <c r="BJ19" i="7"/>
  <c r="BK19" i="7"/>
  <c r="BH20" i="7"/>
  <c r="BI20" i="7"/>
  <c r="BJ20" i="7"/>
  <c r="BK20" i="7"/>
  <c r="BH21" i="7"/>
  <c r="BI21" i="7"/>
  <c r="BJ21" i="7"/>
  <c r="BK21" i="7"/>
  <c r="BH22" i="7"/>
  <c r="BI22" i="7"/>
  <c r="BJ22" i="7"/>
  <c r="BK22" i="7"/>
  <c r="BH23" i="7"/>
  <c r="BI23" i="7"/>
  <c r="BJ23" i="7"/>
  <c r="BK23" i="7"/>
  <c r="BH24" i="7"/>
  <c r="BI24" i="7"/>
  <c r="BJ24" i="7"/>
  <c r="BK24" i="7"/>
  <c r="BH25" i="7"/>
  <c r="BI25" i="7"/>
  <c r="BJ25" i="7"/>
  <c r="BK25" i="7"/>
  <c r="BH26" i="7"/>
  <c r="BI26" i="7"/>
  <c r="BJ26" i="7"/>
  <c r="BK26" i="7"/>
  <c r="BH27" i="7"/>
  <c r="BI27" i="7"/>
  <c r="BJ27" i="7"/>
  <c r="BK27" i="7"/>
  <c r="BH28" i="7"/>
  <c r="BI28" i="7"/>
  <c r="BJ28" i="7"/>
  <c r="BK28" i="7"/>
  <c r="BH29" i="7"/>
  <c r="BI29" i="7"/>
  <c r="BJ29" i="7"/>
  <c r="BK29" i="7"/>
  <c r="BH30" i="7"/>
  <c r="BI30" i="7"/>
  <c r="BJ30" i="7"/>
  <c r="BK30" i="7"/>
  <c r="BH31" i="7"/>
  <c r="BI31" i="7"/>
  <c r="BJ31" i="7"/>
  <c r="BK31" i="7"/>
  <c r="BH32" i="7"/>
  <c r="BI32" i="7"/>
  <c r="BJ32" i="7"/>
  <c r="BK32" i="7"/>
  <c r="BH33" i="7"/>
  <c r="BI33" i="7"/>
  <c r="BJ33" i="7"/>
  <c r="BK33" i="7"/>
  <c r="BH34" i="7"/>
  <c r="BI34" i="7"/>
  <c r="BJ34" i="7"/>
  <c r="BK34" i="7"/>
  <c r="BH35" i="7"/>
  <c r="BI35" i="7"/>
  <c r="BJ35" i="7"/>
  <c r="BK35" i="7"/>
  <c r="BH36" i="7"/>
  <c r="BI36" i="7"/>
  <c r="BJ36" i="7"/>
  <c r="BK36" i="7"/>
  <c r="BH37" i="7"/>
  <c r="BI37" i="7"/>
  <c r="BJ37" i="7"/>
  <c r="BK37" i="7"/>
  <c r="BH38" i="7"/>
  <c r="BI38" i="7"/>
  <c r="BJ38" i="7"/>
  <c r="BK38" i="7"/>
  <c r="BH39" i="7"/>
  <c r="BI39" i="7"/>
  <c r="BJ39" i="7"/>
  <c r="BK39" i="7"/>
  <c r="BH40" i="7"/>
  <c r="BI40" i="7"/>
  <c r="BJ40" i="7"/>
  <c r="BK40" i="7"/>
  <c r="BH41" i="7"/>
  <c r="BI41" i="7"/>
  <c r="BJ41" i="7"/>
  <c r="BK41" i="7"/>
  <c r="BH42" i="7"/>
  <c r="BI42" i="7"/>
  <c r="BJ42" i="7"/>
  <c r="BK42" i="7"/>
  <c r="BH43" i="7"/>
  <c r="BI43" i="7"/>
  <c r="BJ43" i="7"/>
  <c r="BK43" i="7"/>
  <c r="BH44" i="7"/>
  <c r="BI44" i="7"/>
  <c r="BJ44" i="7"/>
  <c r="BK44" i="7"/>
  <c r="BH45" i="7"/>
  <c r="BI45" i="7"/>
  <c r="BJ45" i="7"/>
  <c r="BK45" i="7"/>
  <c r="BH46" i="7"/>
  <c r="BI46" i="7"/>
  <c r="BJ46" i="7"/>
  <c r="BK46" i="7"/>
  <c r="BH47" i="7"/>
  <c r="BI47" i="7"/>
  <c r="BJ47" i="7"/>
  <c r="BK47" i="7"/>
  <c r="BH48" i="7"/>
  <c r="BI48" i="7"/>
  <c r="BJ48" i="7"/>
  <c r="BK48" i="7"/>
  <c r="BH49" i="7"/>
  <c r="BI49" i="7"/>
  <c r="BJ49" i="7"/>
  <c r="BK49" i="7"/>
  <c r="BH50" i="7"/>
  <c r="BI50" i="7"/>
  <c r="BJ50" i="7"/>
  <c r="BK50" i="7"/>
  <c r="BH51" i="7"/>
  <c r="BI51" i="7"/>
  <c r="BJ51" i="7"/>
  <c r="BK51" i="7"/>
  <c r="BH52" i="7"/>
  <c r="BI52" i="7"/>
  <c r="BJ52" i="7"/>
  <c r="BK52" i="7"/>
  <c r="BH53" i="7"/>
  <c r="BI53" i="7"/>
  <c r="BJ53" i="7"/>
  <c r="BK53" i="7"/>
  <c r="BH54" i="7"/>
  <c r="BI54" i="7"/>
  <c r="BJ54" i="7"/>
  <c r="BK54" i="7"/>
  <c r="BH55" i="7"/>
  <c r="BI55" i="7"/>
  <c r="BJ55" i="7"/>
  <c r="BK55" i="7"/>
  <c r="BH56" i="7"/>
  <c r="BI56" i="7"/>
  <c r="BJ56" i="7"/>
  <c r="BK56" i="7"/>
  <c r="BH57" i="7"/>
  <c r="BI57" i="7"/>
  <c r="BJ57" i="7"/>
  <c r="BK57" i="7"/>
  <c r="BH58" i="7"/>
  <c r="BI58" i="7"/>
  <c r="BJ58" i="7"/>
  <c r="BK58" i="7"/>
  <c r="BH59" i="7"/>
  <c r="BI59" i="7"/>
  <c r="BJ59" i="7"/>
  <c r="BK59" i="7"/>
  <c r="BH60" i="7"/>
  <c r="BI60" i="7"/>
  <c r="BJ60" i="7"/>
  <c r="BK60" i="7"/>
  <c r="BH61" i="7"/>
  <c r="BI61" i="7"/>
  <c r="BJ61" i="7"/>
  <c r="BK61" i="7"/>
  <c r="BH62" i="7"/>
  <c r="BI62" i="7"/>
  <c r="BJ62" i="7"/>
  <c r="BK62" i="7"/>
  <c r="BH63" i="7"/>
  <c r="BI63" i="7"/>
  <c r="BJ63" i="7"/>
  <c r="BK63" i="7"/>
  <c r="BH64" i="7"/>
  <c r="BI64" i="7"/>
  <c r="BJ64" i="7"/>
  <c r="BK64" i="7"/>
  <c r="BH65" i="7"/>
  <c r="BI65" i="7"/>
  <c r="BJ65" i="7"/>
  <c r="BK65" i="7"/>
  <c r="BH66" i="7"/>
  <c r="BI66" i="7"/>
  <c r="BJ66" i="7"/>
  <c r="BK66" i="7"/>
  <c r="BH67" i="7"/>
  <c r="BI67" i="7"/>
  <c r="BJ67" i="7"/>
  <c r="BK67" i="7"/>
  <c r="BH68" i="7"/>
  <c r="BI68" i="7"/>
  <c r="BJ68" i="7"/>
  <c r="BK68" i="7"/>
  <c r="BH69" i="7"/>
  <c r="BI69" i="7"/>
  <c r="BJ69" i="7"/>
  <c r="BK69" i="7"/>
  <c r="BH70" i="7"/>
  <c r="BI70" i="7"/>
  <c r="BJ70" i="7"/>
  <c r="BK70" i="7"/>
  <c r="BH71" i="7"/>
  <c r="BI71" i="7"/>
  <c r="BJ71" i="7"/>
  <c r="BK71" i="7"/>
  <c r="BH72" i="7"/>
  <c r="BI72" i="7"/>
  <c r="BJ72" i="7"/>
  <c r="BK72" i="7"/>
  <c r="BH73" i="7"/>
  <c r="BI73" i="7"/>
  <c r="BJ73" i="7"/>
  <c r="BK73" i="7"/>
  <c r="BH74" i="7"/>
  <c r="BI74" i="7"/>
  <c r="BJ74" i="7"/>
  <c r="BK74" i="7"/>
  <c r="BH75" i="7"/>
  <c r="BI75" i="7"/>
  <c r="BJ75" i="7"/>
  <c r="BK75" i="7"/>
  <c r="BH76" i="7"/>
  <c r="BI76" i="7"/>
  <c r="BJ76" i="7"/>
  <c r="BK76" i="7"/>
  <c r="BH77" i="7"/>
  <c r="BI77" i="7"/>
  <c r="BJ77" i="7"/>
  <c r="BK77" i="7"/>
  <c r="BH78" i="7"/>
  <c r="BI78" i="7"/>
  <c r="BJ78" i="7"/>
  <c r="BK78" i="7"/>
  <c r="BH79" i="7"/>
  <c r="BI79" i="7"/>
  <c r="BJ79" i="7"/>
  <c r="BK79" i="7"/>
  <c r="BH80" i="7"/>
  <c r="BI80" i="7"/>
  <c r="BJ80" i="7"/>
  <c r="BK80" i="7"/>
  <c r="BH81" i="7"/>
  <c r="BI81" i="7"/>
  <c r="BJ81" i="7"/>
  <c r="BK81" i="7"/>
  <c r="BH82" i="7"/>
  <c r="BI82" i="7"/>
  <c r="BJ82" i="7"/>
  <c r="BK82" i="7"/>
  <c r="BH83" i="7"/>
  <c r="BI83" i="7"/>
  <c r="BJ83" i="7"/>
  <c r="BK83" i="7"/>
  <c r="BH84" i="7"/>
  <c r="BI84" i="7"/>
  <c r="BJ84" i="7"/>
  <c r="BK84" i="7"/>
  <c r="BH85" i="7"/>
  <c r="BI85" i="7"/>
  <c r="BJ85" i="7"/>
  <c r="BK85" i="7"/>
  <c r="BH86" i="7"/>
  <c r="BI86" i="7"/>
  <c r="BJ86" i="7"/>
  <c r="BK86" i="7"/>
  <c r="BH87" i="7"/>
  <c r="BI87" i="7"/>
  <c r="BJ87" i="7"/>
  <c r="BK87" i="7"/>
  <c r="BH88" i="7"/>
  <c r="BI88" i="7"/>
  <c r="BJ88" i="7"/>
  <c r="BK88" i="7"/>
  <c r="BH89" i="7"/>
  <c r="BI89" i="7"/>
  <c r="BJ89" i="7"/>
  <c r="BK89" i="7"/>
  <c r="BH90" i="7"/>
  <c r="BI90" i="7"/>
  <c r="BJ90" i="7"/>
  <c r="BK90" i="7"/>
  <c r="BH91" i="7"/>
  <c r="BI91" i="7"/>
  <c r="BJ91" i="7"/>
  <c r="BK91" i="7"/>
  <c r="BH92" i="7"/>
  <c r="BI92" i="7"/>
  <c r="BJ92" i="7"/>
  <c r="BK92" i="7"/>
  <c r="BH93" i="7"/>
  <c r="BI93" i="7"/>
  <c r="BJ93" i="7"/>
  <c r="BK93" i="7"/>
  <c r="BH94" i="7"/>
  <c r="BI94" i="7"/>
  <c r="BJ94" i="7"/>
  <c r="BK94" i="7"/>
  <c r="BH95" i="7"/>
  <c r="BI95" i="7"/>
  <c r="BJ95" i="7"/>
  <c r="BK95" i="7"/>
  <c r="BH96" i="7"/>
  <c r="BI96" i="7"/>
  <c r="BJ96" i="7"/>
  <c r="BK96" i="7"/>
  <c r="BH97" i="7"/>
  <c r="BI97" i="7"/>
  <c r="BJ97" i="7"/>
  <c r="BK97" i="7"/>
  <c r="BH98" i="7"/>
  <c r="BI98" i="7"/>
  <c r="BJ98" i="7"/>
  <c r="BK98" i="7"/>
  <c r="BH99" i="7"/>
  <c r="BI99" i="7"/>
  <c r="BJ99" i="7"/>
  <c r="BK99" i="7"/>
  <c r="BH100" i="7"/>
  <c r="BI100" i="7"/>
  <c r="BJ100" i="7"/>
  <c r="BK100" i="7"/>
  <c r="BH101" i="7"/>
  <c r="BI101" i="7"/>
  <c r="BJ101" i="7"/>
  <c r="BK101" i="7"/>
  <c r="BH102" i="7"/>
  <c r="BI102" i="7"/>
  <c r="BJ102" i="7"/>
  <c r="BK102" i="7"/>
  <c r="BH103" i="7"/>
  <c r="BI103" i="7"/>
  <c r="BJ103" i="7"/>
  <c r="BK103" i="7"/>
  <c r="BH104" i="7"/>
  <c r="BI104" i="7"/>
  <c r="BJ104" i="7"/>
  <c r="BK104" i="7"/>
  <c r="BH105" i="7"/>
  <c r="BI105" i="7"/>
  <c r="BJ105" i="7"/>
  <c r="BK105" i="7"/>
  <c r="BH106" i="7"/>
  <c r="BI106" i="7"/>
  <c r="BJ106" i="7"/>
  <c r="BK106" i="7"/>
  <c r="BH107" i="7"/>
  <c r="BI107" i="7"/>
  <c r="BJ107" i="7"/>
  <c r="BK107" i="7"/>
  <c r="BH108" i="7"/>
  <c r="BI108" i="7"/>
  <c r="BJ108" i="7"/>
  <c r="BK108" i="7"/>
  <c r="BH109" i="7"/>
  <c r="BI109" i="7"/>
  <c r="BJ109" i="7"/>
  <c r="BK109" i="7"/>
  <c r="BH110" i="7"/>
  <c r="BI110" i="7"/>
  <c r="BJ110" i="7"/>
  <c r="BK110" i="7"/>
  <c r="BH111" i="7"/>
  <c r="BI111" i="7"/>
  <c r="BJ111" i="7"/>
  <c r="BK111" i="7"/>
  <c r="BH112" i="7"/>
  <c r="BI112" i="7"/>
  <c r="BJ112" i="7"/>
  <c r="BK112" i="7"/>
  <c r="BH113" i="7"/>
  <c r="BI113" i="7"/>
  <c r="BJ113" i="7"/>
  <c r="BK113" i="7"/>
  <c r="BH114" i="7"/>
  <c r="BI114" i="7"/>
  <c r="BJ114" i="7"/>
  <c r="BK114" i="7"/>
  <c r="BH115" i="7"/>
  <c r="BI115" i="7"/>
  <c r="BJ115" i="7"/>
  <c r="BK115" i="7"/>
  <c r="BH116" i="7"/>
  <c r="BI116" i="7"/>
  <c r="BJ116" i="7"/>
  <c r="BK116" i="7"/>
  <c r="BH117" i="7"/>
  <c r="BI117" i="7"/>
  <c r="BJ117" i="7"/>
  <c r="BK117" i="7"/>
  <c r="BH118" i="7"/>
  <c r="BI118" i="7"/>
  <c r="BJ118" i="7"/>
  <c r="BK118" i="7"/>
  <c r="BH119" i="7"/>
  <c r="BI119" i="7"/>
  <c r="BJ119" i="7"/>
  <c r="BK119" i="7"/>
  <c r="BH120" i="7"/>
  <c r="BI120" i="7"/>
  <c r="BJ120" i="7"/>
  <c r="BK120" i="7"/>
  <c r="BH121" i="7"/>
  <c r="BI121" i="7"/>
  <c r="BJ121" i="7"/>
  <c r="BK121" i="7"/>
  <c r="BH122" i="7"/>
  <c r="BI122" i="7"/>
  <c r="BJ122" i="7"/>
  <c r="BK122" i="7"/>
  <c r="BH123" i="7"/>
  <c r="BI123" i="7"/>
  <c r="BJ123" i="7"/>
  <c r="BK123" i="7"/>
  <c r="BH124" i="7"/>
  <c r="BI124" i="7"/>
  <c r="BJ124" i="7"/>
  <c r="BK124" i="7"/>
  <c r="BH125" i="7"/>
  <c r="BI125" i="7"/>
  <c r="BJ125" i="7"/>
  <c r="BK125" i="7"/>
  <c r="BH126" i="7"/>
  <c r="BI126" i="7"/>
  <c r="BJ126" i="7"/>
  <c r="BK126" i="7"/>
  <c r="BH127" i="7"/>
  <c r="BI127" i="7"/>
  <c r="BJ127" i="7"/>
  <c r="BK127" i="7"/>
  <c r="BH128" i="7"/>
  <c r="BI128" i="7"/>
  <c r="BJ128" i="7"/>
  <c r="BK128" i="7"/>
  <c r="BH129" i="7"/>
  <c r="BI129" i="7"/>
  <c r="BJ129" i="7"/>
  <c r="BK129" i="7"/>
  <c r="BH130" i="7"/>
  <c r="BI130" i="7"/>
  <c r="BJ130" i="7"/>
  <c r="BK130" i="7"/>
  <c r="BH131" i="7"/>
  <c r="BI131" i="7"/>
  <c r="BJ131" i="7"/>
  <c r="BK131" i="7"/>
  <c r="BH132" i="7"/>
  <c r="BI132" i="7"/>
  <c r="BJ132" i="7"/>
  <c r="BK132" i="7"/>
  <c r="BH133" i="7"/>
  <c r="BI133" i="7"/>
  <c r="BJ133" i="7"/>
  <c r="BK133" i="7"/>
  <c r="BH134" i="7"/>
  <c r="BI134" i="7"/>
  <c r="BJ134" i="7"/>
  <c r="BK134" i="7"/>
  <c r="BH135" i="7"/>
  <c r="BI135" i="7"/>
  <c r="BJ135" i="7"/>
  <c r="BK135" i="7"/>
  <c r="BH136" i="7"/>
  <c r="BI136" i="7"/>
  <c r="BJ136" i="7"/>
  <c r="BK136" i="7"/>
  <c r="BH137" i="7"/>
  <c r="BI137" i="7"/>
  <c r="BJ137" i="7"/>
  <c r="BK137" i="7"/>
  <c r="BH138" i="7"/>
  <c r="BI138" i="7"/>
  <c r="BJ138" i="7"/>
  <c r="BK138" i="7"/>
  <c r="BH139" i="7"/>
  <c r="BI139" i="7"/>
  <c r="BJ139" i="7"/>
  <c r="BK139" i="7"/>
  <c r="BH140" i="7"/>
  <c r="BI140" i="7"/>
  <c r="BJ140" i="7"/>
  <c r="BK140" i="7"/>
  <c r="BH141" i="7"/>
  <c r="BI141" i="7"/>
  <c r="BJ141" i="7"/>
  <c r="BK141" i="7"/>
  <c r="BH142" i="7"/>
  <c r="BI142" i="7"/>
  <c r="BJ142" i="7"/>
  <c r="BK142" i="7"/>
  <c r="BH143" i="7"/>
  <c r="BI143" i="7"/>
  <c r="BJ143" i="7"/>
  <c r="BK143" i="7"/>
  <c r="BH144" i="7"/>
  <c r="BI144" i="7"/>
  <c r="BJ144" i="7"/>
  <c r="BK144" i="7"/>
  <c r="BH145" i="7"/>
  <c r="BI145" i="7"/>
  <c r="BJ145" i="7"/>
  <c r="BK145" i="7"/>
  <c r="BH146" i="7"/>
  <c r="BI146" i="7"/>
  <c r="BJ146" i="7"/>
  <c r="BK146" i="7"/>
  <c r="BH147" i="7"/>
  <c r="BI147" i="7"/>
  <c r="BJ147" i="7"/>
  <c r="BK147" i="7"/>
  <c r="BH148" i="7"/>
  <c r="BI148" i="7"/>
  <c r="BJ148" i="7"/>
  <c r="BK148" i="7"/>
  <c r="BH149" i="7"/>
  <c r="BI149" i="7"/>
  <c r="BJ149" i="7"/>
  <c r="BK149" i="7"/>
  <c r="BH150" i="7"/>
  <c r="BI150" i="7"/>
  <c r="BJ150" i="7"/>
  <c r="BK150" i="7"/>
  <c r="BH151" i="7"/>
  <c r="BI151" i="7"/>
  <c r="BJ151" i="7"/>
  <c r="BK151" i="7"/>
  <c r="BH152" i="7"/>
  <c r="BI152" i="7"/>
  <c r="BJ152" i="7"/>
  <c r="BK152" i="7"/>
  <c r="BH153" i="7"/>
  <c r="BI153" i="7"/>
  <c r="BJ153" i="7"/>
  <c r="BK153" i="7"/>
  <c r="BH154" i="7"/>
  <c r="BI154" i="7"/>
  <c r="BJ154" i="7"/>
  <c r="BK154" i="7"/>
  <c r="BH155" i="7"/>
  <c r="BI155" i="7"/>
  <c r="BJ155" i="7"/>
  <c r="BK155" i="7"/>
  <c r="BH156" i="7"/>
  <c r="BI156" i="7"/>
  <c r="BJ156" i="7"/>
  <c r="BK156" i="7"/>
  <c r="BH157" i="7"/>
  <c r="BI157" i="7"/>
  <c r="BJ157" i="7"/>
  <c r="BK157" i="7"/>
  <c r="BH158" i="7"/>
  <c r="BI158" i="7"/>
  <c r="BJ158" i="7"/>
  <c r="BK158" i="7"/>
  <c r="BH159" i="7"/>
  <c r="BI159" i="7"/>
  <c r="BJ159" i="7"/>
  <c r="BK159" i="7"/>
  <c r="BH160" i="7"/>
  <c r="BI160" i="7"/>
  <c r="BJ160" i="7"/>
  <c r="BK160" i="7"/>
  <c r="BH161" i="7"/>
  <c r="BI161" i="7"/>
  <c r="BJ161" i="7"/>
  <c r="BK161" i="7"/>
  <c r="BH162" i="7"/>
  <c r="BI162" i="7"/>
  <c r="BJ162" i="7"/>
  <c r="BK162" i="7"/>
  <c r="BH163" i="7"/>
  <c r="BI163" i="7"/>
  <c r="BJ163" i="7"/>
  <c r="BK163" i="7"/>
  <c r="BH164" i="7"/>
  <c r="BI164" i="7"/>
  <c r="BJ164" i="7"/>
  <c r="BK164" i="7"/>
  <c r="BH165" i="7"/>
  <c r="BI165" i="7"/>
  <c r="BJ165" i="7"/>
  <c r="BK165" i="7"/>
  <c r="BH166" i="7"/>
  <c r="BI166" i="7"/>
  <c r="BJ166" i="7"/>
  <c r="BK166" i="7"/>
  <c r="BH167" i="7"/>
  <c r="BI167" i="7"/>
  <c r="BJ167" i="7"/>
  <c r="BK167" i="7"/>
  <c r="BH168" i="7"/>
  <c r="BI168" i="7"/>
  <c r="BJ168" i="7"/>
  <c r="BK168" i="7"/>
  <c r="BH169" i="7"/>
  <c r="BI169" i="7"/>
  <c r="BJ169" i="7"/>
  <c r="BK169" i="7"/>
  <c r="BH170" i="7"/>
  <c r="BI170" i="7"/>
  <c r="BJ170" i="7"/>
  <c r="BK170" i="7"/>
  <c r="BH171" i="7"/>
  <c r="BI171" i="7"/>
  <c r="BJ171" i="7"/>
  <c r="BK171" i="7"/>
  <c r="BH172" i="7"/>
  <c r="BI172" i="7"/>
  <c r="BJ172" i="7"/>
  <c r="BK172" i="7"/>
  <c r="BH173" i="7"/>
  <c r="BI173" i="7"/>
  <c r="BJ173" i="7"/>
  <c r="BK173" i="7"/>
  <c r="BH174" i="7"/>
  <c r="BI174" i="7"/>
  <c r="BJ174" i="7"/>
  <c r="BK174" i="7"/>
  <c r="BH175" i="7"/>
  <c r="BI175" i="7"/>
  <c r="BJ175" i="7"/>
  <c r="BK175" i="7"/>
  <c r="BH176" i="7"/>
  <c r="BI176" i="7"/>
  <c r="BJ176" i="7"/>
  <c r="BK176" i="7"/>
  <c r="BH177" i="7"/>
  <c r="BI177" i="7"/>
  <c r="BJ177" i="7"/>
  <c r="BK177" i="7"/>
  <c r="BH178" i="7"/>
  <c r="BI178" i="7"/>
  <c r="BJ178" i="7"/>
  <c r="BK178" i="7"/>
  <c r="BH179" i="7"/>
  <c r="BI179" i="7"/>
  <c r="BJ179" i="7"/>
  <c r="BK179" i="7"/>
  <c r="BH180" i="7"/>
  <c r="BI180" i="7"/>
  <c r="BJ180" i="7"/>
  <c r="BK180" i="7"/>
  <c r="BH181" i="7"/>
  <c r="BI181" i="7"/>
  <c r="BJ181" i="7"/>
  <c r="BK181" i="7"/>
  <c r="BH182" i="7"/>
  <c r="BI182" i="7"/>
  <c r="BJ182" i="7"/>
  <c r="BK182" i="7"/>
  <c r="BH183" i="7"/>
  <c r="BI183" i="7"/>
  <c r="BJ183" i="7"/>
  <c r="BK183" i="7"/>
  <c r="BH184" i="7"/>
  <c r="BI184" i="7"/>
  <c r="BJ184" i="7"/>
  <c r="BK184" i="7"/>
  <c r="BI4" i="7"/>
  <c r="BJ4" i="7"/>
  <c r="BK4" i="7"/>
  <c r="BH4" i="7"/>
  <c r="BD184" i="7"/>
  <c r="BD183" i="7"/>
  <c r="BD182" i="7"/>
  <c r="BD181" i="7"/>
  <c r="BD180" i="7"/>
  <c r="BD179" i="7"/>
  <c r="BD178" i="7"/>
  <c r="BD177" i="7"/>
  <c r="BD176" i="7"/>
  <c r="BD175" i="7"/>
  <c r="BD174" i="7"/>
  <c r="BD173" i="7"/>
  <c r="BD172" i="7"/>
  <c r="BD171" i="7"/>
  <c r="BD170" i="7"/>
  <c r="BD169" i="7"/>
  <c r="BD168" i="7"/>
  <c r="BD167" i="7"/>
  <c r="BD166" i="7"/>
  <c r="BD165" i="7"/>
  <c r="BD164" i="7"/>
  <c r="BD163" i="7"/>
  <c r="BD162" i="7"/>
  <c r="BD161" i="7"/>
  <c r="BD160" i="7"/>
  <c r="BD159" i="7"/>
  <c r="BD158" i="7"/>
  <c r="BD157" i="7"/>
  <c r="BD156" i="7"/>
  <c r="BD155" i="7"/>
  <c r="BD154" i="7"/>
  <c r="BD153" i="7"/>
  <c r="BD152" i="7"/>
  <c r="BD151" i="7"/>
  <c r="BD150" i="7"/>
  <c r="BD149" i="7"/>
  <c r="BD148" i="7"/>
  <c r="BD147" i="7"/>
  <c r="BD146" i="7"/>
  <c r="BD145" i="7"/>
  <c r="BD144" i="7"/>
  <c r="BD143" i="7"/>
  <c r="BD142" i="7"/>
  <c r="BD141" i="7"/>
  <c r="BD140" i="7"/>
  <c r="BD139" i="7"/>
  <c r="BD138" i="7"/>
  <c r="BD137" i="7"/>
  <c r="BD136" i="7"/>
  <c r="BD135" i="7"/>
  <c r="BD134" i="7"/>
  <c r="BD133" i="7"/>
  <c r="BD132" i="7"/>
  <c r="BD131" i="7"/>
  <c r="BD130" i="7"/>
  <c r="BD129" i="7"/>
  <c r="BD128" i="7"/>
  <c r="BD127" i="7"/>
  <c r="BD126" i="7"/>
  <c r="BD125" i="7"/>
  <c r="BD124" i="7"/>
  <c r="BD123" i="7"/>
  <c r="BD122" i="7"/>
  <c r="BD121" i="7"/>
  <c r="BD120" i="7"/>
  <c r="BD119" i="7"/>
  <c r="BD118" i="7"/>
  <c r="BD117" i="7"/>
  <c r="BD116" i="7"/>
  <c r="BD115" i="7"/>
  <c r="BD114" i="7"/>
  <c r="BD113" i="7"/>
  <c r="BD112" i="7"/>
  <c r="BD111" i="7"/>
  <c r="BD110" i="7"/>
  <c r="BD109" i="7"/>
  <c r="BD108" i="7"/>
  <c r="BD107" i="7"/>
  <c r="BD106" i="7"/>
  <c r="BD105" i="7"/>
  <c r="BD104" i="7"/>
  <c r="BD103" i="7"/>
  <c r="BD102" i="7"/>
  <c r="BD101" i="7"/>
  <c r="BD100" i="7"/>
  <c r="BD99" i="7"/>
  <c r="BD98" i="7"/>
  <c r="BD97" i="7"/>
  <c r="BD96" i="7"/>
  <c r="BD95" i="7"/>
  <c r="BD94" i="7"/>
  <c r="BD93" i="7"/>
  <c r="BD92" i="7"/>
  <c r="BD91" i="7"/>
  <c r="BD90" i="7"/>
  <c r="BD89" i="7"/>
  <c r="BD88" i="7"/>
  <c r="BD87" i="7"/>
  <c r="BD86" i="7"/>
  <c r="BD85" i="7"/>
  <c r="BD84" i="7"/>
  <c r="BD83" i="7"/>
  <c r="BD82" i="7"/>
  <c r="BD81" i="7"/>
  <c r="BD80" i="7"/>
  <c r="BD79" i="7"/>
  <c r="BD78" i="7"/>
  <c r="BD77" i="7"/>
  <c r="BD76" i="7"/>
  <c r="BD75" i="7"/>
  <c r="BD74" i="7"/>
  <c r="BD73" i="7"/>
  <c r="BD72" i="7"/>
  <c r="BD71" i="7"/>
  <c r="BD70" i="7"/>
  <c r="BD69" i="7"/>
  <c r="BD68" i="7"/>
  <c r="BD67" i="7"/>
  <c r="BD66" i="7"/>
  <c r="BD65" i="7"/>
  <c r="BD64" i="7"/>
  <c r="BD63" i="7"/>
  <c r="BD62" i="7"/>
  <c r="BD61" i="7"/>
  <c r="BD60" i="7"/>
  <c r="BD59" i="7"/>
  <c r="BD58" i="7"/>
  <c r="BD57" i="7"/>
  <c r="BD56" i="7"/>
  <c r="BD55" i="7"/>
  <c r="BD54" i="7"/>
  <c r="BD53" i="7"/>
  <c r="BD52" i="7"/>
  <c r="BD51" i="7"/>
  <c r="BD50" i="7"/>
  <c r="BD49" i="7"/>
  <c r="BD48" i="7"/>
  <c r="BD47" i="7"/>
  <c r="BD46" i="7"/>
  <c r="BD45" i="7"/>
  <c r="BD44" i="7"/>
  <c r="BD43" i="7"/>
  <c r="BD42" i="7"/>
  <c r="BD41" i="7"/>
  <c r="BD40" i="7"/>
  <c r="BD39" i="7"/>
  <c r="BD38" i="7"/>
  <c r="BD37" i="7"/>
  <c r="BD36" i="7"/>
  <c r="BD35" i="7"/>
  <c r="BD34" i="7"/>
  <c r="BD33" i="7"/>
  <c r="BD32" i="7"/>
  <c r="BD31" i="7"/>
  <c r="BD30" i="7"/>
  <c r="BD29" i="7"/>
  <c r="BD28" i="7"/>
  <c r="BD27" i="7"/>
  <c r="BD26" i="7"/>
  <c r="BD25" i="7"/>
  <c r="BD24" i="7"/>
  <c r="BD23" i="7"/>
  <c r="BD22" i="7"/>
  <c r="BD21" i="7"/>
  <c r="BD20" i="7"/>
  <c r="BD19" i="7"/>
  <c r="BD18" i="7"/>
  <c r="BD17" i="7"/>
  <c r="BD16" i="7"/>
  <c r="BD15" i="7"/>
  <c r="BD14" i="7"/>
  <c r="BD13" i="7"/>
  <c r="BD12" i="7"/>
  <c r="BD11" i="7"/>
  <c r="BD10" i="7"/>
  <c r="BD9" i="7"/>
  <c r="BD8" i="7"/>
  <c r="BD7" i="7"/>
  <c r="BD6" i="7"/>
  <c r="BD5" i="7"/>
  <c r="BD4" i="7"/>
  <c r="A69" i="3" l="1"/>
  <c r="K56" i="3"/>
  <c r="U8" i="2"/>
  <c r="U9" i="2"/>
  <c r="U10" i="2"/>
  <c r="U11" i="2"/>
  <c r="U12" i="2"/>
  <c r="U13" i="2"/>
  <c r="U14" i="2"/>
  <c r="U15" i="2"/>
  <c r="U16" i="2"/>
  <c r="U17" i="2"/>
  <c r="U18" i="2"/>
  <c r="U19" i="2"/>
  <c r="U20" i="2"/>
  <c r="U21" i="2"/>
  <c r="U22" i="2"/>
  <c r="U23" i="2"/>
  <c r="U24" i="2"/>
  <c r="U25" i="2"/>
  <c r="U26" i="2"/>
  <c r="U27" i="2"/>
  <c r="U28" i="2"/>
  <c r="U29" i="2"/>
  <c r="U30" i="2"/>
  <c r="U31" i="2"/>
  <c r="U32" i="2"/>
  <c r="U33" i="2"/>
  <c r="U34" i="2"/>
  <c r="U35" i="2"/>
  <c r="U36" i="2"/>
  <c r="U37" i="2"/>
  <c r="U38" i="2"/>
  <c r="U39" i="2"/>
  <c r="U45" i="2"/>
  <c r="U63" i="2"/>
  <c r="U72" i="2"/>
  <c r="U105" i="2"/>
  <c r="U127" i="2"/>
  <c r="U138" i="2"/>
  <c r="U160" i="2"/>
  <c r="U171" i="2"/>
  <c r="U175" i="2"/>
  <c r="U204" i="2"/>
  <c r="U205" i="2"/>
  <c r="U206" i="2"/>
  <c r="U207" i="2"/>
  <c r="U208" i="2"/>
  <c r="U209" i="2"/>
  <c r="U210" i="2"/>
  <c r="U211" i="2"/>
  <c r="U212" i="2"/>
  <c r="U213" i="2"/>
  <c r="U214" i="2"/>
  <c r="U215" i="2"/>
  <c r="U216" i="2"/>
  <c r="U217" i="2"/>
  <c r="U218" i="2"/>
  <c r="U219" i="2"/>
  <c r="U220" i="2"/>
  <c r="U221" i="2"/>
  <c r="U222" i="2"/>
  <c r="U223" i="2"/>
  <c r="U224" i="2"/>
  <c r="U225" i="2"/>
  <c r="U226" i="2"/>
  <c r="U227" i="2"/>
  <c r="U228" i="2"/>
  <c r="U229" i="2"/>
  <c r="U230" i="2"/>
  <c r="U231" i="2"/>
  <c r="U232" i="2"/>
  <c r="U233" i="2"/>
  <c r="U234" i="2"/>
  <c r="U235" i="2"/>
  <c r="U236" i="2"/>
  <c r="U237" i="2"/>
  <c r="U238" i="2"/>
  <c r="U239" i="2"/>
  <c r="U240" i="2"/>
  <c r="U241" i="2"/>
  <c r="U242" i="2"/>
  <c r="U243" i="2"/>
  <c r="U244" i="2"/>
  <c r="U245" i="2"/>
  <c r="U246" i="2"/>
  <c r="U247" i="2"/>
  <c r="U248" i="2"/>
  <c r="U249" i="2"/>
  <c r="U250" i="2"/>
  <c r="U251" i="2"/>
  <c r="U252" i="2"/>
  <c r="U253" i="2"/>
  <c r="U254" i="2"/>
  <c r="U255" i="2"/>
  <c r="U256" i="2"/>
  <c r="U257" i="2"/>
  <c r="U258" i="2"/>
  <c r="U259" i="2"/>
  <c r="U260" i="2"/>
  <c r="U261" i="2"/>
  <c r="U262" i="2"/>
  <c r="U263" i="2"/>
  <c r="U264" i="2"/>
  <c r="U265" i="2"/>
  <c r="U266" i="2"/>
  <c r="U267" i="2"/>
  <c r="U268" i="2"/>
  <c r="U269" i="2"/>
  <c r="U270" i="2"/>
  <c r="U271" i="2"/>
  <c r="U272" i="2"/>
  <c r="U273" i="2"/>
  <c r="U274" i="2"/>
  <c r="U275" i="2"/>
  <c r="U276" i="2"/>
  <c r="U277" i="2"/>
  <c r="U278" i="2"/>
  <c r="U279" i="2"/>
  <c r="U280" i="2"/>
  <c r="U281" i="2"/>
  <c r="U282" i="2"/>
  <c r="U283" i="2"/>
  <c r="U284" i="2"/>
  <c r="U285" i="2"/>
  <c r="U286" i="2"/>
  <c r="U287" i="2"/>
  <c r="U288" i="2"/>
  <c r="U289" i="2"/>
  <c r="U290" i="2"/>
  <c r="U291" i="2"/>
  <c r="U292" i="2"/>
  <c r="U293" i="2"/>
  <c r="U294" i="2"/>
  <c r="U295" i="2"/>
  <c r="U296" i="2"/>
  <c r="U297" i="2"/>
  <c r="U298" i="2"/>
  <c r="U299" i="2"/>
  <c r="U300" i="2"/>
  <c r="U301" i="2"/>
  <c r="U302" i="2"/>
  <c r="U303" i="2"/>
  <c r="U304" i="2"/>
  <c r="U305" i="2"/>
  <c r="U306" i="2"/>
  <c r="U307" i="2"/>
  <c r="U308" i="2"/>
  <c r="U309" i="2"/>
  <c r="U310" i="2"/>
  <c r="U311" i="2"/>
  <c r="U312" i="2"/>
  <c r="U313" i="2"/>
  <c r="U314" i="2"/>
  <c r="U315" i="2"/>
  <c r="U316" i="2"/>
  <c r="U317" i="2"/>
  <c r="U318" i="2"/>
  <c r="U319" i="2"/>
  <c r="U320" i="2"/>
  <c r="U321" i="2"/>
  <c r="U322" i="2"/>
  <c r="U323" i="2"/>
  <c r="U324" i="2"/>
  <c r="U325" i="2"/>
  <c r="U326" i="2"/>
  <c r="U327" i="2"/>
  <c r="U328" i="2"/>
  <c r="U329" i="2"/>
  <c r="U330" i="2"/>
  <c r="U331" i="2"/>
  <c r="U332" i="2"/>
  <c r="U333" i="2"/>
  <c r="U334" i="2"/>
  <c r="U335" i="2"/>
  <c r="U336" i="2"/>
  <c r="U337" i="2"/>
  <c r="U338" i="2"/>
  <c r="U339" i="2"/>
  <c r="U340" i="2"/>
  <c r="U341" i="2"/>
  <c r="U342" i="2"/>
  <c r="U343" i="2"/>
  <c r="U344" i="2"/>
  <c r="U345" i="2"/>
  <c r="U346" i="2"/>
  <c r="U347" i="2"/>
  <c r="U348" i="2"/>
  <c r="U349" i="2"/>
  <c r="U350" i="2"/>
  <c r="U351" i="2"/>
  <c r="U352" i="2"/>
  <c r="U353" i="2"/>
  <c r="U354" i="2"/>
  <c r="U355" i="2"/>
  <c r="U356" i="2"/>
  <c r="U357" i="2"/>
  <c r="U358" i="2"/>
  <c r="U359" i="2"/>
  <c r="U360" i="2"/>
  <c r="U361" i="2"/>
  <c r="U362" i="2"/>
  <c r="U363" i="2"/>
  <c r="U364" i="2"/>
  <c r="U365" i="2"/>
  <c r="U366" i="2"/>
  <c r="U367" i="2"/>
  <c r="U368" i="2"/>
  <c r="U369" i="2"/>
  <c r="U370" i="2"/>
  <c r="U371" i="2"/>
  <c r="U372" i="2"/>
  <c r="U373" i="2"/>
  <c r="U374" i="2"/>
  <c r="U375" i="2"/>
  <c r="U376" i="2"/>
  <c r="U377" i="2"/>
  <c r="U378" i="2"/>
  <c r="U379" i="2"/>
  <c r="U380" i="2"/>
  <c r="U381" i="2"/>
  <c r="U382" i="2"/>
  <c r="U383" i="2"/>
  <c r="U384" i="2"/>
  <c r="U385" i="2"/>
  <c r="U386" i="2"/>
  <c r="U387" i="2"/>
  <c r="U388" i="2"/>
  <c r="U389" i="2"/>
  <c r="U390" i="2"/>
  <c r="U391" i="2"/>
  <c r="U392" i="2"/>
  <c r="U393" i="2"/>
  <c r="U394" i="2"/>
  <c r="U395" i="2"/>
  <c r="U396" i="2"/>
  <c r="U397" i="2"/>
  <c r="U398" i="2"/>
  <c r="U399" i="2"/>
  <c r="U400" i="2"/>
  <c r="U401" i="2"/>
  <c r="U402" i="2"/>
  <c r="U403" i="2"/>
  <c r="U404" i="2"/>
  <c r="U405" i="2"/>
  <c r="U406" i="2"/>
  <c r="U407" i="2"/>
  <c r="U408" i="2"/>
  <c r="U409" i="2"/>
  <c r="U410" i="2"/>
  <c r="U415" i="2"/>
  <c r="U416" i="2"/>
  <c r="U417" i="2"/>
  <c r="U418" i="2"/>
  <c r="U419" i="2"/>
  <c r="U420" i="2"/>
  <c r="U421" i="2"/>
  <c r="U422" i="2"/>
  <c r="U423" i="2"/>
  <c r="U424" i="2"/>
  <c r="U425" i="2"/>
  <c r="U426" i="2"/>
  <c r="U427" i="2"/>
  <c r="U428" i="2"/>
  <c r="U429" i="2"/>
  <c r="U430" i="2"/>
  <c r="U431" i="2"/>
  <c r="U432" i="2"/>
  <c r="U433" i="2"/>
  <c r="U434" i="2"/>
  <c r="U435" i="2"/>
  <c r="U436" i="2"/>
  <c r="U437" i="2"/>
  <c r="U438" i="2"/>
  <c r="U439" i="2"/>
  <c r="U440" i="2"/>
  <c r="U441" i="2"/>
  <c r="U442" i="2"/>
  <c r="U443" i="2"/>
  <c r="U444" i="2"/>
  <c r="U445" i="2"/>
  <c r="U446" i="2"/>
  <c r="U447" i="2"/>
  <c r="U448" i="2"/>
  <c r="U449" i="2"/>
  <c r="U450" i="2"/>
  <c r="U451" i="2"/>
  <c r="U453" i="2"/>
  <c r="U454" i="2"/>
  <c r="U455" i="2"/>
  <c r="U456" i="2"/>
  <c r="U457" i="2"/>
  <c r="U458" i="2"/>
  <c r="U459" i="2"/>
  <c r="U460" i="2"/>
  <c r="U461" i="2"/>
  <c r="U462" i="2"/>
  <c r="U463" i="2"/>
  <c r="U464" i="2"/>
  <c r="U465" i="2"/>
  <c r="U466" i="2"/>
  <c r="U467" i="2"/>
  <c r="U468" i="2"/>
  <c r="U469" i="2"/>
  <c r="U470" i="2"/>
  <c r="U471" i="2"/>
  <c r="U472" i="2"/>
  <c r="U473" i="2"/>
  <c r="U474" i="2"/>
  <c r="U475" i="2"/>
  <c r="U476" i="2"/>
  <c r="U477" i="2"/>
  <c r="U478" i="2"/>
  <c r="U479" i="2"/>
  <c r="U480" i="2"/>
  <c r="U481" i="2"/>
  <c r="U482" i="2"/>
  <c r="U483" i="2"/>
  <c r="U484" i="2"/>
  <c r="U485" i="2"/>
  <c r="U486" i="2"/>
  <c r="U487" i="2"/>
  <c r="U488" i="2"/>
  <c r="U489" i="2"/>
  <c r="U490" i="2"/>
  <c r="U491" i="2"/>
  <c r="U492" i="2"/>
  <c r="U493" i="2"/>
  <c r="U494" i="2"/>
  <c r="U495" i="2"/>
  <c r="U496" i="2"/>
  <c r="U497" i="2"/>
  <c r="U498" i="2"/>
  <c r="U499" i="2"/>
  <c r="U500" i="2"/>
  <c r="U501" i="2"/>
  <c r="U502" i="2"/>
  <c r="U503" i="2"/>
  <c r="U504" i="2"/>
  <c r="U505" i="2"/>
  <c r="U506" i="2"/>
  <c r="U507" i="2"/>
  <c r="U508" i="2"/>
  <c r="U509" i="2"/>
  <c r="U510" i="2"/>
  <c r="U511" i="2"/>
  <c r="U512" i="2"/>
  <c r="U513" i="2"/>
  <c r="U514" i="2"/>
  <c r="U515" i="2"/>
  <c r="U516" i="2"/>
  <c r="U517" i="2"/>
  <c r="U518" i="2"/>
  <c r="U519" i="2"/>
  <c r="U520" i="2"/>
  <c r="U521" i="2"/>
  <c r="U522" i="2"/>
  <c r="U523" i="2"/>
  <c r="U524" i="2"/>
  <c r="U525" i="2"/>
  <c r="U526" i="2"/>
  <c r="U527" i="2"/>
  <c r="U528" i="2"/>
  <c r="U529" i="2"/>
  <c r="U530" i="2"/>
  <c r="U531" i="2"/>
  <c r="U532" i="2"/>
  <c r="U533" i="2"/>
  <c r="U534" i="2"/>
  <c r="U535" i="2"/>
  <c r="U536" i="2"/>
  <c r="U537" i="2"/>
  <c r="U538" i="2"/>
  <c r="U539" i="2"/>
  <c r="U540" i="2"/>
  <c r="U541" i="2"/>
  <c r="U542" i="2"/>
  <c r="U543" i="2"/>
  <c r="U544" i="2"/>
  <c r="U545" i="2"/>
  <c r="U546" i="2"/>
  <c r="U547" i="2"/>
  <c r="U548" i="2"/>
  <c r="U549" i="2"/>
  <c r="U550" i="2"/>
  <c r="U551" i="2"/>
  <c r="U552" i="2"/>
  <c r="U553" i="2"/>
  <c r="U554" i="2"/>
  <c r="U555" i="2"/>
  <c r="U556" i="2"/>
  <c r="U557" i="2"/>
  <c r="U558" i="2"/>
  <c r="U559" i="2"/>
  <c r="U560" i="2"/>
  <c r="U561" i="2"/>
  <c r="U562" i="2"/>
  <c r="U563" i="2"/>
  <c r="U564" i="2"/>
  <c r="U565" i="2"/>
  <c r="U566" i="2"/>
  <c r="U567" i="2"/>
  <c r="U568" i="2"/>
  <c r="U569" i="2"/>
  <c r="U570" i="2"/>
  <c r="U571" i="2"/>
  <c r="U572" i="2"/>
  <c r="U573" i="2"/>
  <c r="U574" i="2"/>
  <c r="U575" i="2"/>
  <c r="U576" i="2"/>
  <c r="U577" i="2"/>
  <c r="U578" i="2"/>
  <c r="U579" i="2"/>
  <c r="U580" i="2"/>
  <c r="U581" i="2"/>
  <c r="U582" i="2"/>
  <c r="U583" i="2"/>
  <c r="U584" i="2"/>
  <c r="U585" i="2"/>
  <c r="U586" i="2"/>
  <c r="U587" i="2"/>
  <c r="U588" i="2"/>
  <c r="U589" i="2"/>
  <c r="U590" i="2"/>
  <c r="U591" i="2"/>
  <c r="U592" i="2"/>
  <c r="U593" i="2"/>
  <c r="U594" i="2"/>
  <c r="U595" i="2"/>
  <c r="U596" i="2"/>
  <c r="U597" i="2"/>
  <c r="U598" i="2"/>
  <c r="U599" i="2"/>
  <c r="U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12" i="2"/>
  <c r="D213" i="2"/>
  <c r="D214" i="2"/>
  <c r="D215" i="2"/>
  <c r="D216" i="2"/>
  <c r="D217" i="2"/>
  <c r="D218" i="2"/>
  <c r="D219" i="2"/>
  <c r="D220" i="2"/>
  <c r="D221" i="2"/>
  <c r="D222" i="2"/>
  <c r="D223" i="2"/>
  <c r="D224" i="2"/>
  <c r="D225" i="2"/>
  <c r="D226" i="2"/>
  <c r="D227" i="2"/>
  <c r="D228" i="2"/>
  <c r="D229" i="2"/>
  <c r="D230" i="2"/>
  <c r="D231" i="2"/>
  <c r="D232"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D263" i="2"/>
  <c r="D264" i="2"/>
  <c r="D265" i="2"/>
  <c r="D266" i="2"/>
  <c r="D26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4" i="2"/>
  <c r="D295" i="2"/>
  <c r="D296" i="2"/>
  <c r="D297" i="2"/>
  <c r="D298" i="2"/>
  <c r="D299" i="2"/>
  <c r="D300" i="2"/>
  <c r="D301" i="2"/>
  <c r="D302" i="2"/>
  <c r="D303" i="2"/>
  <c r="D304" i="2"/>
  <c r="D305" i="2"/>
  <c r="D306" i="2"/>
  <c r="D307" i="2"/>
  <c r="D308" i="2"/>
  <c r="D309" i="2"/>
  <c r="D310" i="2"/>
  <c r="D311" i="2"/>
  <c r="D312" i="2"/>
  <c r="D313" i="2"/>
  <c r="D314" i="2"/>
  <c r="D315" i="2"/>
  <c r="D316" i="2"/>
  <c r="D317" i="2"/>
  <c r="D318" i="2"/>
  <c r="D319" i="2"/>
  <c r="D320" i="2"/>
  <c r="D321" i="2"/>
  <c r="D322" i="2"/>
  <c r="D323" i="2"/>
  <c r="D324" i="2"/>
  <c r="D325" i="2"/>
  <c r="D326" i="2"/>
  <c r="D327" i="2"/>
  <c r="D328" i="2"/>
  <c r="D329" i="2"/>
  <c r="D330" i="2"/>
  <c r="D331" i="2"/>
  <c r="D332" i="2"/>
  <c r="D333" i="2"/>
  <c r="D334" i="2"/>
  <c r="D335" i="2"/>
  <c r="D336" i="2"/>
  <c r="D337" i="2"/>
  <c r="D338" i="2"/>
  <c r="D339" i="2"/>
  <c r="D340" i="2"/>
  <c r="D341" i="2"/>
  <c r="D342" i="2"/>
  <c r="D343" i="2"/>
  <c r="D344" i="2"/>
  <c r="D345" i="2"/>
  <c r="D346" i="2"/>
  <c r="D347" i="2"/>
  <c r="D348" i="2"/>
  <c r="D349" i="2"/>
  <c r="D350" i="2"/>
  <c r="D351" i="2"/>
  <c r="D352" i="2"/>
  <c r="D353" i="2"/>
  <c r="D354" i="2"/>
  <c r="D355" i="2"/>
  <c r="D356" i="2"/>
  <c r="D357" i="2"/>
  <c r="D358" i="2"/>
  <c r="D359" i="2"/>
  <c r="D360" i="2"/>
  <c r="D361" i="2"/>
  <c r="D362" i="2"/>
  <c r="D363" i="2"/>
  <c r="D364" i="2"/>
  <c r="D365" i="2"/>
  <c r="D366" i="2"/>
  <c r="D367" i="2"/>
  <c r="D368" i="2"/>
  <c r="D369" i="2"/>
  <c r="D370" i="2"/>
  <c r="D371" i="2"/>
  <c r="D372" i="2"/>
  <c r="D373" i="2"/>
  <c r="D374" i="2"/>
  <c r="D375" i="2"/>
  <c r="D376" i="2"/>
  <c r="D377" i="2"/>
  <c r="D378" i="2"/>
  <c r="D379" i="2"/>
  <c r="D380" i="2"/>
  <c r="D381" i="2"/>
  <c r="D382" i="2"/>
  <c r="D383" i="2"/>
  <c r="D384" i="2"/>
  <c r="D385" i="2"/>
  <c r="D386" i="2"/>
  <c r="D387" i="2"/>
  <c r="D388" i="2"/>
  <c r="D389" i="2"/>
  <c r="D390" i="2"/>
  <c r="D391" i="2"/>
  <c r="D392" i="2"/>
  <c r="D393" i="2"/>
  <c r="D394" i="2"/>
  <c r="D395" i="2"/>
  <c r="D396" i="2"/>
  <c r="D397" i="2"/>
  <c r="D398" i="2"/>
  <c r="D399" i="2"/>
  <c r="D400" i="2"/>
  <c r="D401" i="2"/>
  <c r="D402" i="2"/>
  <c r="D403" i="2"/>
  <c r="D404" i="2"/>
  <c r="D405" i="2"/>
  <c r="D406" i="2"/>
  <c r="D407" i="2"/>
  <c r="D408" i="2"/>
  <c r="D409" i="2"/>
  <c r="D410" i="2"/>
  <c r="D411" i="2"/>
  <c r="D412" i="2"/>
  <c r="D413" i="2"/>
  <c r="D414" i="2"/>
  <c r="D415" i="2"/>
  <c r="D416" i="2"/>
  <c r="D417" i="2"/>
  <c r="D418" i="2"/>
  <c r="D419" i="2"/>
  <c r="D420" i="2"/>
  <c r="D421" i="2"/>
  <c r="D422" i="2"/>
  <c r="D423" i="2"/>
  <c r="D424" i="2"/>
  <c r="D425" i="2"/>
  <c r="D426" i="2"/>
  <c r="D427" i="2"/>
  <c r="D428" i="2"/>
  <c r="D429" i="2"/>
  <c r="D430" i="2"/>
  <c r="D431" i="2"/>
  <c r="D432" i="2"/>
  <c r="D433" i="2"/>
  <c r="D434" i="2"/>
  <c r="D435" i="2"/>
  <c r="D436" i="2"/>
  <c r="D437" i="2"/>
  <c r="D438" i="2"/>
  <c r="D439" i="2"/>
  <c r="D440" i="2"/>
  <c r="D441" i="2"/>
  <c r="D442" i="2"/>
  <c r="D443" i="2"/>
  <c r="D444" i="2"/>
  <c r="D445" i="2"/>
  <c r="D446" i="2"/>
  <c r="D447" i="2"/>
  <c r="D448" i="2"/>
  <c r="D449" i="2"/>
  <c r="D450" i="2"/>
  <c r="D451" i="2"/>
  <c r="D452" i="2"/>
  <c r="D453" i="2"/>
  <c r="D454" i="2"/>
  <c r="D455" i="2"/>
  <c r="D456" i="2"/>
  <c r="D457" i="2"/>
  <c r="D458" i="2"/>
  <c r="D459" i="2"/>
  <c r="D460" i="2"/>
  <c r="D461" i="2"/>
  <c r="D462" i="2"/>
  <c r="D463" i="2"/>
  <c r="D464" i="2"/>
  <c r="D465" i="2"/>
  <c r="D466" i="2"/>
  <c r="D467" i="2"/>
  <c r="D468" i="2"/>
  <c r="D469" i="2"/>
  <c r="D470" i="2"/>
  <c r="D471" i="2"/>
  <c r="D472" i="2"/>
  <c r="D473" i="2"/>
  <c r="D474" i="2"/>
  <c r="D475" i="2"/>
  <c r="D476" i="2"/>
  <c r="D477" i="2"/>
  <c r="D478" i="2"/>
  <c r="D479" i="2"/>
  <c r="D480" i="2"/>
  <c r="D481" i="2"/>
  <c r="D482" i="2"/>
  <c r="D483" i="2"/>
  <c r="D484" i="2"/>
  <c r="D485" i="2"/>
  <c r="D486" i="2"/>
  <c r="D487" i="2"/>
  <c r="D488" i="2"/>
  <c r="D489" i="2"/>
  <c r="D490" i="2"/>
  <c r="D491" i="2"/>
  <c r="D492" i="2"/>
  <c r="D493" i="2"/>
  <c r="D494" i="2"/>
  <c r="D495" i="2"/>
  <c r="D496" i="2"/>
  <c r="D497" i="2"/>
  <c r="D498" i="2"/>
  <c r="D499" i="2"/>
  <c r="D500" i="2"/>
  <c r="D501" i="2"/>
  <c r="D502" i="2"/>
  <c r="D503" i="2"/>
  <c r="D504" i="2"/>
  <c r="D505" i="2"/>
  <c r="D506" i="2"/>
  <c r="D507" i="2"/>
  <c r="D508" i="2"/>
  <c r="D509" i="2"/>
  <c r="D510" i="2"/>
  <c r="D511" i="2"/>
  <c r="D512" i="2"/>
  <c r="D513" i="2"/>
  <c r="D514" i="2"/>
  <c r="D515" i="2"/>
  <c r="D516" i="2"/>
  <c r="D517" i="2"/>
  <c r="D518" i="2"/>
  <c r="D519" i="2"/>
  <c r="D520" i="2"/>
  <c r="D521" i="2"/>
  <c r="D522" i="2"/>
  <c r="D523" i="2"/>
  <c r="D524" i="2"/>
  <c r="D525" i="2"/>
  <c r="D526" i="2"/>
  <c r="D527" i="2"/>
  <c r="D528" i="2"/>
  <c r="D529" i="2"/>
  <c r="D530" i="2"/>
  <c r="D531" i="2"/>
  <c r="D532" i="2"/>
  <c r="D533" i="2"/>
  <c r="D534" i="2"/>
  <c r="D535" i="2"/>
  <c r="D536" i="2"/>
  <c r="D537" i="2"/>
  <c r="D538" i="2"/>
  <c r="D539" i="2"/>
  <c r="D540" i="2"/>
  <c r="D541" i="2"/>
  <c r="D542" i="2"/>
  <c r="D543" i="2"/>
  <c r="D544" i="2"/>
  <c r="D545" i="2"/>
  <c r="D546" i="2"/>
  <c r="D547" i="2"/>
  <c r="D548" i="2"/>
  <c r="D549" i="2"/>
  <c r="D550" i="2"/>
  <c r="D551" i="2"/>
  <c r="D552" i="2"/>
  <c r="D553" i="2"/>
  <c r="D554" i="2"/>
  <c r="D555" i="2"/>
  <c r="D556" i="2"/>
  <c r="D557" i="2"/>
  <c r="D558" i="2"/>
  <c r="D559" i="2"/>
  <c r="D560" i="2"/>
  <c r="D561" i="2"/>
  <c r="D562" i="2"/>
  <c r="D563" i="2"/>
  <c r="D564" i="2"/>
  <c r="D565" i="2"/>
  <c r="D566" i="2"/>
  <c r="D567" i="2"/>
  <c r="D568" i="2"/>
  <c r="D569" i="2"/>
  <c r="D570" i="2"/>
  <c r="D571" i="2"/>
  <c r="D572" i="2"/>
  <c r="D573" i="2"/>
  <c r="D574" i="2"/>
  <c r="D575" i="2"/>
  <c r="D576" i="2"/>
  <c r="D577" i="2"/>
  <c r="D578" i="2"/>
  <c r="D579" i="2"/>
  <c r="D580" i="2"/>
  <c r="D581" i="2"/>
  <c r="D582" i="2"/>
  <c r="D583" i="2"/>
  <c r="D584" i="2"/>
  <c r="D585" i="2"/>
  <c r="D586" i="2"/>
  <c r="D587" i="2"/>
  <c r="D588" i="2"/>
  <c r="D589" i="2"/>
  <c r="D590" i="2"/>
  <c r="D591" i="2"/>
  <c r="D592" i="2"/>
  <c r="D593" i="2"/>
  <c r="D594" i="2"/>
  <c r="D595" i="2"/>
  <c r="D596" i="2"/>
  <c r="D597" i="2"/>
  <c r="D598" i="2"/>
  <c r="D599" i="2"/>
  <c r="D7" i="2"/>
  <c r="P8" i="2"/>
  <c r="P9" i="2"/>
  <c r="P10" i="2"/>
  <c r="P11" i="2"/>
  <c r="P12" i="2"/>
  <c r="P13" i="2"/>
  <c r="P14" i="2"/>
  <c r="P15"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P51" i="2"/>
  <c r="P52" i="2"/>
  <c r="P53" i="2"/>
  <c r="P54" i="2"/>
  <c r="P55" i="2"/>
  <c r="P56" i="2"/>
  <c r="P57" i="2"/>
  <c r="P58" i="2"/>
  <c r="P59" i="2"/>
  <c r="P60" i="2"/>
  <c r="P61" i="2"/>
  <c r="P62" i="2"/>
  <c r="P63" i="2"/>
  <c r="P64" i="2"/>
  <c r="P65" i="2"/>
  <c r="P66" i="2"/>
  <c r="P67" i="2"/>
  <c r="P68" i="2"/>
  <c r="P69" i="2"/>
  <c r="P70" i="2"/>
  <c r="P71" i="2"/>
  <c r="P72" i="2"/>
  <c r="P73" i="2"/>
  <c r="P74" i="2"/>
  <c r="P75" i="2"/>
  <c r="P76" i="2"/>
  <c r="P77" i="2"/>
  <c r="P78" i="2"/>
  <c r="P79" i="2"/>
  <c r="P80" i="2"/>
  <c r="P81" i="2"/>
  <c r="P82" i="2"/>
  <c r="P83" i="2"/>
  <c r="P84" i="2"/>
  <c r="P85" i="2"/>
  <c r="P86" i="2"/>
  <c r="P87" i="2"/>
  <c r="P88" i="2"/>
  <c r="P89" i="2"/>
  <c r="P90" i="2"/>
  <c r="P91" i="2"/>
  <c r="P92" i="2"/>
  <c r="P93" i="2"/>
  <c r="P94" i="2"/>
  <c r="P95" i="2"/>
  <c r="P96" i="2"/>
  <c r="P97" i="2"/>
  <c r="P98" i="2"/>
  <c r="P99" i="2"/>
  <c r="P100" i="2"/>
  <c r="P101" i="2"/>
  <c r="P102" i="2"/>
  <c r="P103" i="2"/>
  <c r="P104" i="2"/>
  <c r="P105" i="2"/>
  <c r="P106" i="2"/>
  <c r="P107" i="2"/>
  <c r="P108" i="2"/>
  <c r="P109" i="2"/>
  <c r="P110" i="2"/>
  <c r="P111" i="2"/>
  <c r="P112" i="2"/>
  <c r="P113" i="2"/>
  <c r="P114" i="2"/>
  <c r="P115" i="2"/>
  <c r="P116" i="2"/>
  <c r="P117" i="2"/>
  <c r="P118" i="2"/>
  <c r="P119" i="2"/>
  <c r="P120" i="2"/>
  <c r="P121" i="2"/>
  <c r="P122" i="2"/>
  <c r="P123" i="2"/>
  <c r="P124" i="2"/>
  <c r="P125" i="2"/>
  <c r="P126" i="2"/>
  <c r="P127" i="2"/>
  <c r="P128" i="2"/>
  <c r="P129" i="2"/>
  <c r="P130" i="2"/>
  <c r="P131" i="2"/>
  <c r="P132" i="2"/>
  <c r="P133" i="2"/>
  <c r="P134" i="2"/>
  <c r="P135" i="2"/>
  <c r="P136" i="2"/>
  <c r="P137" i="2"/>
  <c r="P138" i="2"/>
  <c r="P139" i="2"/>
  <c r="P140" i="2"/>
  <c r="P141" i="2"/>
  <c r="P142" i="2"/>
  <c r="P143" i="2"/>
  <c r="P144" i="2"/>
  <c r="P145" i="2"/>
  <c r="P146" i="2"/>
  <c r="P147" i="2"/>
  <c r="P148" i="2"/>
  <c r="P149" i="2"/>
  <c r="P150" i="2"/>
  <c r="P151" i="2"/>
  <c r="P152" i="2"/>
  <c r="P153" i="2"/>
  <c r="P154" i="2"/>
  <c r="P155" i="2"/>
  <c r="P156" i="2"/>
  <c r="P157" i="2"/>
  <c r="P158" i="2"/>
  <c r="P159" i="2"/>
  <c r="P160" i="2"/>
  <c r="P161" i="2"/>
  <c r="P162" i="2"/>
  <c r="P163" i="2"/>
  <c r="P164" i="2"/>
  <c r="P165" i="2"/>
  <c r="P166" i="2"/>
  <c r="P167" i="2"/>
  <c r="P168" i="2"/>
  <c r="P169" i="2"/>
  <c r="P170" i="2"/>
  <c r="P171" i="2"/>
  <c r="P172" i="2"/>
  <c r="P173" i="2"/>
  <c r="P174" i="2"/>
  <c r="P175" i="2"/>
  <c r="P176" i="2"/>
  <c r="P177" i="2"/>
  <c r="P178" i="2"/>
  <c r="P179" i="2"/>
  <c r="P180" i="2"/>
  <c r="P181" i="2"/>
  <c r="P182" i="2"/>
  <c r="P183" i="2"/>
  <c r="P184" i="2"/>
  <c r="P185" i="2"/>
  <c r="P186" i="2"/>
  <c r="P187" i="2"/>
  <c r="P188" i="2"/>
  <c r="P189" i="2"/>
  <c r="P190" i="2"/>
  <c r="P191" i="2"/>
  <c r="P192" i="2"/>
  <c r="P193" i="2"/>
  <c r="P194" i="2"/>
  <c r="P195" i="2"/>
  <c r="P196" i="2"/>
  <c r="P197" i="2"/>
  <c r="P198" i="2"/>
  <c r="P199" i="2"/>
  <c r="P200" i="2"/>
  <c r="P201" i="2"/>
  <c r="P202" i="2"/>
  <c r="P203" i="2"/>
  <c r="P204" i="2"/>
  <c r="P205" i="2"/>
  <c r="P206" i="2"/>
  <c r="P207" i="2"/>
  <c r="P208" i="2"/>
  <c r="P209" i="2"/>
  <c r="P210" i="2"/>
  <c r="P211" i="2"/>
  <c r="P212" i="2"/>
  <c r="P213" i="2"/>
  <c r="P214" i="2"/>
  <c r="P215" i="2"/>
  <c r="P216" i="2"/>
  <c r="P217" i="2"/>
  <c r="P218" i="2"/>
  <c r="P219" i="2"/>
  <c r="P220" i="2"/>
  <c r="P221" i="2"/>
  <c r="P222" i="2"/>
  <c r="P223" i="2"/>
  <c r="P224" i="2"/>
  <c r="P225" i="2"/>
  <c r="P226" i="2"/>
  <c r="P227" i="2"/>
  <c r="P228" i="2"/>
  <c r="P229" i="2"/>
  <c r="P230" i="2"/>
  <c r="P231" i="2"/>
  <c r="P232" i="2"/>
  <c r="P233" i="2"/>
  <c r="P234" i="2"/>
  <c r="P235" i="2"/>
  <c r="P236" i="2"/>
  <c r="P237" i="2"/>
  <c r="P238" i="2"/>
  <c r="P239" i="2"/>
  <c r="P240" i="2"/>
  <c r="P241" i="2"/>
  <c r="P242" i="2"/>
  <c r="P243" i="2"/>
  <c r="P244" i="2"/>
  <c r="P245" i="2"/>
  <c r="P246" i="2"/>
  <c r="P247" i="2"/>
  <c r="P248" i="2"/>
  <c r="P249" i="2"/>
  <c r="P250" i="2"/>
  <c r="P251" i="2"/>
  <c r="P252" i="2"/>
  <c r="P253" i="2"/>
  <c r="P254" i="2"/>
  <c r="P255" i="2"/>
  <c r="P256" i="2"/>
  <c r="P257" i="2"/>
  <c r="P258" i="2"/>
  <c r="P259" i="2"/>
  <c r="P260" i="2"/>
  <c r="P261" i="2"/>
  <c r="P262" i="2"/>
  <c r="P263" i="2"/>
  <c r="P264" i="2"/>
  <c r="P265" i="2"/>
  <c r="P266" i="2"/>
  <c r="P267" i="2"/>
  <c r="P268" i="2"/>
  <c r="P269" i="2"/>
  <c r="P270" i="2"/>
  <c r="P271" i="2"/>
  <c r="P272" i="2"/>
  <c r="P273" i="2"/>
  <c r="P274" i="2"/>
  <c r="P275" i="2"/>
  <c r="P276" i="2"/>
  <c r="P277" i="2"/>
  <c r="P278" i="2"/>
  <c r="P279" i="2"/>
  <c r="P280" i="2"/>
  <c r="P281" i="2"/>
  <c r="P282" i="2"/>
  <c r="P283" i="2"/>
  <c r="P284" i="2"/>
  <c r="P285" i="2"/>
  <c r="P286" i="2"/>
  <c r="P287" i="2"/>
  <c r="P288" i="2"/>
  <c r="P289" i="2"/>
  <c r="P290" i="2"/>
  <c r="P291" i="2"/>
  <c r="P292" i="2"/>
  <c r="P293" i="2"/>
  <c r="P294" i="2"/>
  <c r="P295" i="2"/>
  <c r="P296" i="2"/>
  <c r="P297" i="2"/>
  <c r="P298" i="2"/>
  <c r="P299" i="2"/>
  <c r="P300" i="2"/>
  <c r="P301" i="2"/>
  <c r="P302" i="2"/>
  <c r="P303" i="2"/>
  <c r="P304" i="2"/>
  <c r="P305" i="2"/>
  <c r="P306" i="2"/>
  <c r="P307" i="2"/>
  <c r="P308" i="2"/>
  <c r="P309" i="2"/>
  <c r="P310" i="2"/>
  <c r="P311" i="2"/>
  <c r="P312" i="2"/>
  <c r="P313" i="2"/>
  <c r="P314" i="2"/>
  <c r="P315" i="2"/>
  <c r="P316" i="2"/>
  <c r="P317" i="2"/>
  <c r="P318" i="2"/>
  <c r="P319" i="2"/>
  <c r="P320" i="2"/>
  <c r="P321" i="2"/>
  <c r="P322" i="2"/>
  <c r="P323" i="2"/>
  <c r="P324" i="2"/>
  <c r="P325" i="2"/>
  <c r="P326" i="2"/>
  <c r="P327" i="2"/>
  <c r="P328" i="2"/>
  <c r="P329" i="2"/>
  <c r="P330" i="2"/>
  <c r="P331" i="2"/>
  <c r="P332" i="2"/>
  <c r="P333" i="2"/>
  <c r="P334" i="2"/>
  <c r="P335" i="2"/>
  <c r="P336" i="2"/>
  <c r="P337" i="2"/>
  <c r="P338" i="2"/>
  <c r="P339" i="2"/>
  <c r="P340" i="2"/>
  <c r="P341" i="2"/>
  <c r="P342" i="2"/>
  <c r="P343" i="2"/>
  <c r="P344" i="2"/>
  <c r="P345" i="2"/>
  <c r="P346" i="2"/>
  <c r="P347" i="2"/>
  <c r="P348" i="2"/>
  <c r="P349" i="2"/>
  <c r="P350" i="2"/>
  <c r="P351" i="2"/>
  <c r="P352" i="2"/>
  <c r="P353" i="2"/>
  <c r="P354" i="2"/>
  <c r="P355" i="2"/>
  <c r="P356" i="2"/>
  <c r="P357" i="2"/>
  <c r="P358" i="2"/>
  <c r="P359" i="2"/>
  <c r="P360" i="2"/>
  <c r="P361" i="2"/>
  <c r="P362" i="2"/>
  <c r="P363" i="2"/>
  <c r="P364" i="2"/>
  <c r="P365" i="2"/>
  <c r="P366" i="2"/>
  <c r="P367" i="2"/>
  <c r="P368" i="2"/>
  <c r="P369" i="2"/>
  <c r="P370" i="2"/>
  <c r="P371" i="2"/>
  <c r="P372" i="2"/>
  <c r="P373" i="2"/>
  <c r="P374" i="2"/>
  <c r="P375" i="2"/>
  <c r="P376" i="2"/>
  <c r="P377" i="2"/>
  <c r="P378" i="2"/>
  <c r="P379" i="2"/>
  <c r="P380" i="2"/>
  <c r="P381" i="2"/>
  <c r="P382" i="2"/>
  <c r="P383" i="2"/>
  <c r="P384" i="2"/>
  <c r="P385" i="2"/>
  <c r="P386" i="2"/>
  <c r="P387" i="2"/>
  <c r="P388" i="2"/>
  <c r="P389" i="2"/>
  <c r="P390" i="2"/>
  <c r="P391" i="2"/>
  <c r="P392" i="2"/>
  <c r="P393" i="2"/>
  <c r="P394" i="2"/>
  <c r="P395" i="2"/>
  <c r="P396" i="2"/>
  <c r="P397" i="2"/>
  <c r="P398" i="2"/>
  <c r="P399" i="2"/>
  <c r="P400" i="2"/>
  <c r="P401" i="2"/>
  <c r="P402" i="2"/>
  <c r="P403" i="2"/>
  <c r="P404" i="2"/>
  <c r="P405" i="2"/>
  <c r="P406" i="2"/>
  <c r="P407" i="2"/>
  <c r="P408" i="2"/>
  <c r="P409" i="2"/>
  <c r="P410" i="2"/>
  <c r="P411" i="2"/>
  <c r="P412" i="2"/>
  <c r="P413" i="2"/>
  <c r="P414" i="2"/>
  <c r="P415" i="2"/>
  <c r="P416" i="2"/>
  <c r="P417" i="2"/>
  <c r="P418" i="2"/>
  <c r="P419" i="2"/>
  <c r="P420" i="2"/>
  <c r="P421" i="2"/>
  <c r="P422" i="2"/>
  <c r="P423" i="2"/>
  <c r="P424" i="2"/>
  <c r="P425" i="2"/>
  <c r="P426" i="2"/>
  <c r="P427" i="2"/>
  <c r="P428" i="2"/>
  <c r="P429" i="2"/>
  <c r="P430" i="2"/>
  <c r="P431" i="2"/>
  <c r="P432" i="2"/>
  <c r="P433" i="2"/>
  <c r="P434" i="2"/>
  <c r="P435" i="2"/>
  <c r="P436" i="2"/>
  <c r="P437" i="2"/>
  <c r="P438" i="2"/>
  <c r="P439" i="2"/>
  <c r="P440" i="2"/>
  <c r="P441" i="2"/>
  <c r="P442" i="2"/>
  <c r="P443" i="2"/>
  <c r="P444" i="2"/>
  <c r="P445" i="2"/>
  <c r="P446" i="2"/>
  <c r="P447" i="2"/>
  <c r="P448" i="2"/>
  <c r="P449" i="2"/>
  <c r="P450" i="2"/>
  <c r="P451" i="2"/>
  <c r="P452" i="2"/>
  <c r="P453" i="2"/>
  <c r="P454" i="2"/>
  <c r="P455" i="2"/>
  <c r="P456" i="2"/>
  <c r="P457" i="2"/>
  <c r="P458" i="2"/>
  <c r="P459" i="2"/>
  <c r="P460" i="2"/>
  <c r="P461" i="2"/>
  <c r="P462" i="2"/>
  <c r="P463" i="2"/>
  <c r="P464" i="2"/>
  <c r="P465" i="2"/>
  <c r="P466" i="2"/>
  <c r="P467" i="2"/>
  <c r="P468" i="2"/>
  <c r="P469" i="2"/>
  <c r="P470" i="2"/>
  <c r="P471" i="2"/>
  <c r="P472" i="2"/>
  <c r="P473" i="2"/>
  <c r="P474" i="2"/>
  <c r="P475" i="2"/>
  <c r="P476" i="2"/>
  <c r="P477" i="2"/>
  <c r="P478" i="2"/>
  <c r="P479" i="2"/>
  <c r="P480" i="2"/>
  <c r="P481" i="2"/>
  <c r="P482" i="2"/>
  <c r="P483" i="2"/>
  <c r="P484" i="2"/>
  <c r="P485" i="2"/>
  <c r="P486" i="2"/>
  <c r="P487" i="2"/>
  <c r="P488" i="2"/>
  <c r="P489" i="2"/>
  <c r="P490" i="2"/>
  <c r="P491" i="2"/>
  <c r="P492" i="2"/>
  <c r="P493" i="2"/>
  <c r="P494" i="2"/>
  <c r="P495" i="2"/>
  <c r="P496" i="2"/>
  <c r="P497" i="2"/>
  <c r="P498" i="2"/>
  <c r="P499" i="2"/>
  <c r="P500" i="2"/>
  <c r="P501" i="2"/>
  <c r="P502" i="2"/>
  <c r="P503" i="2"/>
  <c r="P504" i="2"/>
  <c r="P505" i="2"/>
  <c r="P506" i="2"/>
  <c r="P507" i="2"/>
  <c r="P508" i="2"/>
  <c r="P509" i="2"/>
  <c r="P510" i="2"/>
  <c r="P511" i="2"/>
  <c r="P512" i="2"/>
  <c r="P513" i="2"/>
  <c r="P514" i="2"/>
  <c r="P515" i="2"/>
  <c r="P516" i="2"/>
  <c r="P517" i="2"/>
  <c r="P518" i="2"/>
  <c r="P519" i="2"/>
  <c r="P520" i="2"/>
  <c r="P521" i="2"/>
  <c r="P522" i="2"/>
  <c r="P523" i="2"/>
  <c r="P524" i="2"/>
  <c r="P525" i="2"/>
  <c r="P526" i="2"/>
  <c r="P527" i="2"/>
  <c r="P528" i="2"/>
  <c r="P529" i="2"/>
  <c r="P530" i="2"/>
  <c r="P531" i="2"/>
  <c r="P532" i="2"/>
  <c r="P533" i="2"/>
  <c r="P534" i="2"/>
  <c r="P535" i="2"/>
  <c r="P536" i="2"/>
  <c r="P537" i="2"/>
  <c r="P538" i="2"/>
  <c r="P539" i="2"/>
  <c r="P540" i="2"/>
  <c r="P541" i="2"/>
  <c r="P542" i="2"/>
  <c r="P543" i="2"/>
  <c r="P544" i="2"/>
  <c r="P545" i="2"/>
  <c r="P546" i="2"/>
  <c r="P547" i="2"/>
  <c r="P548" i="2"/>
  <c r="P549" i="2"/>
  <c r="P550" i="2"/>
  <c r="P551" i="2"/>
  <c r="P552" i="2"/>
  <c r="P553" i="2"/>
  <c r="P554" i="2"/>
  <c r="P555" i="2"/>
  <c r="P556" i="2"/>
  <c r="P557" i="2"/>
  <c r="P558" i="2"/>
  <c r="P559" i="2"/>
  <c r="P560" i="2"/>
  <c r="P561" i="2"/>
  <c r="P562" i="2"/>
  <c r="P563" i="2"/>
  <c r="P564" i="2"/>
  <c r="P565" i="2"/>
  <c r="P566" i="2"/>
  <c r="P567" i="2"/>
  <c r="P568" i="2"/>
  <c r="P569" i="2"/>
  <c r="P570" i="2"/>
  <c r="P571" i="2"/>
  <c r="P572" i="2"/>
  <c r="P573" i="2"/>
  <c r="P574" i="2"/>
  <c r="P575" i="2"/>
  <c r="P576" i="2"/>
  <c r="P577" i="2"/>
  <c r="P578" i="2"/>
  <c r="P579" i="2"/>
  <c r="P580" i="2"/>
  <c r="P581" i="2"/>
  <c r="P582" i="2"/>
  <c r="P583" i="2"/>
  <c r="P584" i="2"/>
  <c r="P585" i="2"/>
  <c r="P586" i="2"/>
  <c r="P587" i="2"/>
  <c r="P588" i="2"/>
  <c r="P589" i="2"/>
  <c r="P590" i="2"/>
  <c r="P591" i="2"/>
  <c r="P592" i="2"/>
  <c r="P593" i="2"/>
  <c r="P594" i="2"/>
  <c r="P595" i="2"/>
  <c r="P596" i="2"/>
  <c r="P597" i="2"/>
  <c r="P598" i="2"/>
  <c r="P599" i="2"/>
  <c r="P7" i="2"/>
  <c r="D120" i="6" l="1"/>
  <c r="D119" i="6"/>
  <c r="L115" i="6"/>
  <c r="D115" i="6"/>
  <c r="L114" i="6"/>
  <c r="K108" i="6"/>
  <c r="K67" i="6"/>
  <c r="C67" i="6"/>
  <c r="K66" i="6"/>
  <c r="C65" i="6"/>
  <c r="K58" i="6"/>
  <c r="L119" i="6" s="1"/>
  <c r="B51" i="6"/>
  <c r="B50" i="6"/>
  <c r="B49" i="6"/>
  <c r="B48" i="6"/>
  <c r="B47" i="6"/>
  <c r="B46" i="6"/>
  <c r="B45" i="6"/>
  <c r="B44" i="6"/>
  <c r="S9" i="6"/>
  <c r="T9" i="6" s="1"/>
  <c r="S10" i="6" s="1"/>
  <c r="T10" i="6" s="1"/>
  <c r="S11" i="6" s="1"/>
  <c r="T11" i="6" s="1"/>
  <c r="S12" i="6" s="1"/>
  <c r="T12" i="6" s="1"/>
  <c r="S13" i="6" s="1"/>
  <c r="T13" i="6" s="1"/>
  <c r="K6" i="6"/>
  <c r="C6" i="6"/>
  <c r="K5" i="6"/>
  <c r="C4" i="6"/>
  <c r="S3" i="6"/>
  <c r="T3" i="6" s="1"/>
  <c r="S4" i="6" s="1"/>
  <c r="T4" i="6" s="1"/>
  <c r="S5" i="6" s="1"/>
  <c r="T5" i="6" s="1"/>
  <c r="S6" i="6" s="1"/>
  <c r="T6" i="6" s="1"/>
  <c r="S7" i="6" s="1"/>
  <c r="T7" i="6" s="1"/>
  <c r="P1" i="6"/>
  <c r="K4" i="6" s="1"/>
  <c r="AP203" i="5"/>
  <c r="AO203" i="5"/>
  <c r="AN203" i="5"/>
  <c r="AL203" i="5"/>
  <c r="AK203" i="5"/>
  <c r="AJ203" i="5"/>
  <c r="AI203" i="5"/>
  <c r="AH203" i="5"/>
  <c r="AC203" i="5"/>
  <c r="AB203" i="5"/>
  <c r="AA203" i="5"/>
  <c r="Y203" i="5"/>
  <c r="X203" i="5"/>
  <c r="W203" i="5"/>
  <c r="V203" i="5"/>
  <c r="J203" i="5"/>
  <c r="Z203" i="5" s="1"/>
  <c r="AP202" i="5"/>
  <c r="AO202" i="5"/>
  <c r="AN202" i="5"/>
  <c r="AL202" i="5"/>
  <c r="AK202" i="5"/>
  <c r="AJ202" i="5"/>
  <c r="AI202" i="5"/>
  <c r="AH202" i="5"/>
  <c r="AC202" i="5"/>
  <c r="AB202" i="5"/>
  <c r="AA202" i="5"/>
  <c r="Y202" i="5"/>
  <c r="X202" i="5"/>
  <c r="W202" i="5"/>
  <c r="V202" i="5"/>
  <c r="J202" i="5"/>
  <c r="AP201" i="5"/>
  <c r="AO201" i="5"/>
  <c r="AN201" i="5"/>
  <c r="AL201" i="5"/>
  <c r="AK201" i="5"/>
  <c r="AJ201" i="5"/>
  <c r="AI201" i="5"/>
  <c r="AH201" i="5"/>
  <c r="AC201" i="5"/>
  <c r="AB201" i="5"/>
  <c r="AA201" i="5"/>
  <c r="Y201" i="5"/>
  <c r="X201" i="5"/>
  <c r="W201" i="5"/>
  <c r="V201" i="5"/>
  <c r="J201" i="5"/>
  <c r="AP200" i="5"/>
  <c r="AO200" i="5"/>
  <c r="AN200" i="5"/>
  <c r="AL200" i="5"/>
  <c r="AK200" i="5"/>
  <c r="AJ200" i="5"/>
  <c r="AI200" i="5"/>
  <c r="AH200" i="5"/>
  <c r="AC200" i="5"/>
  <c r="AB200" i="5"/>
  <c r="AA200" i="5"/>
  <c r="Y200" i="5"/>
  <c r="X200" i="5"/>
  <c r="W200" i="5"/>
  <c r="V200" i="5"/>
  <c r="J200" i="5"/>
  <c r="AP199" i="5"/>
  <c r="AO199" i="5"/>
  <c r="AN199" i="5"/>
  <c r="AL199" i="5"/>
  <c r="AK199" i="5"/>
  <c r="AJ199" i="5"/>
  <c r="AI199" i="5"/>
  <c r="AH199" i="5"/>
  <c r="AC199" i="5"/>
  <c r="AB199" i="5"/>
  <c r="AA199" i="5"/>
  <c r="Y199" i="5"/>
  <c r="X199" i="5"/>
  <c r="W199" i="5"/>
  <c r="V199" i="5"/>
  <c r="J199" i="5"/>
  <c r="Z199" i="5" s="1"/>
  <c r="AP198" i="5"/>
  <c r="AO198" i="5"/>
  <c r="AN198" i="5"/>
  <c r="AL198" i="5"/>
  <c r="AK198" i="5"/>
  <c r="AJ198" i="5"/>
  <c r="AI198" i="5"/>
  <c r="AH198" i="5"/>
  <c r="AC198" i="5"/>
  <c r="AB198" i="5"/>
  <c r="AA198" i="5"/>
  <c r="Y198" i="5"/>
  <c r="X198" i="5"/>
  <c r="W198" i="5"/>
  <c r="V198" i="5"/>
  <c r="J198" i="5"/>
  <c r="AP197" i="5"/>
  <c r="AO197" i="5"/>
  <c r="AN197" i="5"/>
  <c r="AL197" i="5"/>
  <c r="AK197" i="5"/>
  <c r="AJ197" i="5"/>
  <c r="AI197" i="5"/>
  <c r="AH197" i="5"/>
  <c r="AC197" i="5"/>
  <c r="AB197" i="5"/>
  <c r="AA197" i="5"/>
  <c r="Y197" i="5"/>
  <c r="X197" i="5"/>
  <c r="W197" i="5"/>
  <c r="V197" i="5"/>
  <c r="J197" i="5"/>
  <c r="AP196" i="5"/>
  <c r="AO196" i="5"/>
  <c r="AN196" i="5"/>
  <c r="AL196" i="5"/>
  <c r="AK196" i="5"/>
  <c r="AJ196" i="5"/>
  <c r="AI196" i="5"/>
  <c r="AH196" i="5"/>
  <c r="AC196" i="5"/>
  <c r="AB196" i="5"/>
  <c r="AA196" i="5"/>
  <c r="Y196" i="5"/>
  <c r="X196" i="5"/>
  <c r="W196" i="5"/>
  <c r="V196" i="5"/>
  <c r="J196" i="5"/>
  <c r="AP195" i="5"/>
  <c r="AO195" i="5"/>
  <c r="AN195" i="5"/>
  <c r="AL195" i="5"/>
  <c r="AK195" i="5"/>
  <c r="AJ195" i="5"/>
  <c r="AI195" i="5"/>
  <c r="AH195" i="5"/>
  <c r="AC195" i="5"/>
  <c r="AB195" i="5"/>
  <c r="AA195" i="5"/>
  <c r="Y195" i="5"/>
  <c r="X195" i="5"/>
  <c r="W195" i="5"/>
  <c r="V195" i="5"/>
  <c r="J195" i="5"/>
  <c r="Z195" i="5" s="1"/>
  <c r="AP194" i="5"/>
  <c r="AO194" i="5"/>
  <c r="AN194" i="5"/>
  <c r="AL194" i="5"/>
  <c r="AK194" i="5"/>
  <c r="AJ194" i="5"/>
  <c r="AI194" i="5"/>
  <c r="AH194" i="5"/>
  <c r="AC194" i="5"/>
  <c r="AB194" i="5"/>
  <c r="AA194" i="5"/>
  <c r="Y194" i="5"/>
  <c r="X194" i="5"/>
  <c r="W194" i="5"/>
  <c r="V194" i="5"/>
  <c r="J194" i="5"/>
  <c r="Z194" i="5" s="1"/>
  <c r="AP193" i="5"/>
  <c r="AO193" i="5"/>
  <c r="AN193" i="5"/>
  <c r="AL193" i="5"/>
  <c r="AK193" i="5"/>
  <c r="AJ193" i="5"/>
  <c r="AI193" i="5"/>
  <c r="AH193" i="5"/>
  <c r="AC193" i="5"/>
  <c r="AB193" i="5"/>
  <c r="AA193" i="5"/>
  <c r="Y193" i="5"/>
  <c r="X193" i="5"/>
  <c r="W193" i="5"/>
  <c r="V193" i="5"/>
  <c r="J193" i="5"/>
  <c r="AP192" i="5"/>
  <c r="AO192" i="5"/>
  <c r="AN192" i="5"/>
  <c r="AL192" i="5"/>
  <c r="AK192" i="5"/>
  <c r="AJ192" i="5"/>
  <c r="AI192" i="5"/>
  <c r="AH192" i="5"/>
  <c r="AC192" i="5"/>
  <c r="AB192" i="5"/>
  <c r="AA192" i="5"/>
  <c r="Y192" i="5"/>
  <c r="X192" i="5"/>
  <c r="W192" i="5"/>
  <c r="V192" i="5"/>
  <c r="J192" i="5"/>
  <c r="AP191" i="5"/>
  <c r="AO191" i="5"/>
  <c r="AN191" i="5"/>
  <c r="AL191" i="5"/>
  <c r="AK191" i="5"/>
  <c r="AJ191" i="5"/>
  <c r="AI191" i="5"/>
  <c r="AH191" i="5"/>
  <c r="AC191" i="5"/>
  <c r="AB191" i="5"/>
  <c r="AA191" i="5"/>
  <c r="Y191" i="5"/>
  <c r="X191" i="5"/>
  <c r="W191" i="5"/>
  <c r="V191" i="5"/>
  <c r="J191" i="5"/>
  <c r="AP190" i="5"/>
  <c r="AO190" i="5"/>
  <c r="AN190" i="5"/>
  <c r="AL190" i="5"/>
  <c r="AK190" i="5"/>
  <c r="AJ190" i="5"/>
  <c r="AI190" i="5"/>
  <c r="AH190" i="5"/>
  <c r="AC190" i="5"/>
  <c r="AB190" i="5"/>
  <c r="AA190" i="5"/>
  <c r="Y190" i="5"/>
  <c r="X190" i="5"/>
  <c r="W190" i="5"/>
  <c r="V190" i="5"/>
  <c r="J190" i="5"/>
  <c r="AP189" i="5"/>
  <c r="AO189" i="5"/>
  <c r="AN189" i="5"/>
  <c r="AL189" i="5"/>
  <c r="AK189" i="5"/>
  <c r="AJ189" i="5"/>
  <c r="AI189" i="5"/>
  <c r="AH189" i="5"/>
  <c r="AC189" i="5"/>
  <c r="AB189" i="5"/>
  <c r="AA189" i="5"/>
  <c r="Z189" i="5"/>
  <c r="Y189" i="5"/>
  <c r="X189" i="5"/>
  <c r="W189" i="5"/>
  <c r="V189" i="5"/>
  <c r="J189" i="5"/>
  <c r="AM189" i="5" s="1"/>
  <c r="AP188" i="5"/>
  <c r="AO188" i="5"/>
  <c r="AN188" i="5"/>
  <c r="AL188" i="5"/>
  <c r="AK188" i="5"/>
  <c r="AJ188" i="5"/>
  <c r="AI188" i="5"/>
  <c r="AH188" i="5"/>
  <c r="AC188" i="5"/>
  <c r="AB188" i="5"/>
  <c r="AA188" i="5"/>
  <c r="Y188" i="5"/>
  <c r="X188" i="5"/>
  <c r="W188" i="5"/>
  <c r="V188" i="5"/>
  <c r="J188" i="5"/>
  <c r="AP187" i="5"/>
  <c r="AO187" i="5"/>
  <c r="AN187" i="5"/>
  <c r="AL187" i="5"/>
  <c r="AK187" i="5"/>
  <c r="AJ187" i="5"/>
  <c r="AI187" i="5"/>
  <c r="AH187" i="5"/>
  <c r="AC187" i="5"/>
  <c r="AB187" i="5"/>
  <c r="AA187" i="5"/>
  <c r="Y187" i="5"/>
  <c r="X187" i="5"/>
  <c r="W187" i="5"/>
  <c r="V187" i="5"/>
  <c r="J187" i="5"/>
  <c r="AP186" i="5"/>
  <c r="AO186" i="5"/>
  <c r="AN186" i="5"/>
  <c r="AL186" i="5"/>
  <c r="AK186" i="5"/>
  <c r="AJ186" i="5"/>
  <c r="AI186" i="5"/>
  <c r="AH186" i="5"/>
  <c r="AC186" i="5"/>
  <c r="AB186" i="5"/>
  <c r="AA186" i="5"/>
  <c r="Y186" i="5"/>
  <c r="X186" i="5"/>
  <c r="W186" i="5"/>
  <c r="V186" i="5"/>
  <c r="J186" i="5"/>
  <c r="AP185" i="5"/>
  <c r="AO185" i="5"/>
  <c r="AN185" i="5"/>
  <c r="AL185" i="5"/>
  <c r="AK185" i="5"/>
  <c r="AJ185" i="5"/>
  <c r="AI185" i="5"/>
  <c r="AH185" i="5"/>
  <c r="AC185" i="5"/>
  <c r="AB185" i="5"/>
  <c r="AA185" i="5"/>
  <c r="Y185" i="5"/>
  <c r="X185" i="5"/>
  <c r="W185" i="5"/>
  <c r="V185" i="5"/>
  <c r="J185" i="5"/>
  <c r="AM185" i="5" s="1"/>
  <c r="AP184" i="5"/>
  <c r="AO184" i="5"/>
  <c r="AN184" i="5"/>
  <c r="AL184" i="5"/>
  <c r="AK184" i="5"/>
  <c r="AJ184" i="5"/>
  <c r="AI184" i="5"/>
  <c r="AH184" i="5"/>
  <c r="AC184" i="5"/>
  <c r="AB184" i="5"/>
  <c r="AA184" i="5"/>
  <c r="Y184" i="5"/>
  <c r="X184" i="5"/>
  <c r="W184" i="5"/>
  <c r="V184" i="5"/>
  <c r="J184" i="5"/>
  <c r="AP183" i="5"/>
  <c r="AO183" i="5"/>
  <c r="AN183" i="5"/>
  <c r="AL183" i="5"/>
  <c r="AK183" i="5"/>
  <c r="AJ183" i="5"/>
  <c r="AI183" i="5"/>
  <c r="AH183" i="5"/>
  <c r="AC183" i="5"/>
  <c r="AB183" i="5"/>
  <c r="AA183" i="5"/>
  <c r="Y183" i="5"/>
  <c r="X183" i="5"/>
  <c r="W183" i="5"/>
  <c r="V183" i="5"/>
  <c r="J183" i="5"/>
  <c r="AP182" i="5"/>
  <c r="AO182" i="5"/>
  <c r="AN182" i="5"/>
  <c r="AL182" i="5"/>
  <c r="AK182" i="5"/>
  <c r="AJ182" i="5"/>
  <c r="AI182" i="5"/>
  <c r="AH182" i="5"/>
  <c r="AC182" i="5"/>
  <c r="AB182" i="5"/>
  <c r="AA182" i="5"/>
  <c r="Y182" i="5"/>
  <c r="X182" i="5"/>
  <c r="W182" i="5"/>
  <c r="V182" i="5"/>
  <c r="J182" i="5"/>
  <c r="AP181" i="5"/>
  <c r="AO181" i="5"/>
  <c r="AN181" i="5"/>
  <c r="AL181" i="5"/>
  <c r="AK181" i="5"/>
  <c r="AJ181" i="5"/>
  <c r="AI181" i="5"/>
  <c r="AH181" i="5"/>
  <c r="AC181" i="5"/>
  <c r="AB181" i="5"/>
  <c r="AA181" i="5"/>
  <c r="Z181" i="5"/>
  <c r="Y181" i="5"/>
  <c r="X181" i="5"/>
  <c r="W181" i="5"/>
  <c r="V181" i="5"/>
  <c r="J181" i="5"/>
  <c r="AM181" i="5" s="1"/>
  <c r="AP180" i="5"/>
  <c r="AO180" i="5"/>
  <c r="AN180" i="5"/>
  <c r="AL180" i="5"/>
  <c r="AK180" i="5"/>
  <c r="AJ180" i="5"/>
  <c r="AI180" i="5"/>
  <c r="AH180" i="5"/>
  <c r="AC180" i="5"/>
  <c r="AB180" i="5"/>
  <c r="AA180" i="5"/>
  <c r="Y180" i="5"/>
  <c r="X180" i="5"/>
  <c r="W180" i="5"/>
  <c r="V180" i="5"/>
  <c r="J180" i="5"/>
  <c r="AP179" i="5"/>
  <c r="AO179" i="5"/>
  <c r="AN179" i="5"/>
  <c r="AL179" i="5"/>
  <c r="AK179" i="5"/>
  <c r="AJ179" i="5"/>
  <c r="AI179" i="5"/>
  <c r="AH179" i="5"/>
  <c r="AC179" i="5"/>
  <c r="AB179" i="5"/>
  <c r="AA179" i="5"/>
  <c r="Y179" i="5"/>
  <c r="X179" i="5"/>
  <c r="W179" i="5"/>
  <c r="V179" i="5"/>
  <c r="J179" i="5"/>
  <c r="AP178" i="5"/>
  <c r="AO178" i="5"/>
  <c r="AN178" i="5"/>
  <c r="AL178" i="5"/>
  <c r="AK178" i="5"/>
  <c r="AJ178" i="5"/>
  <c r="AI178" i="5"/>
  <c r="AH178" i="5"/>
  <c r="AC178" i="5"/>
  <c r="AB178" i="5"/>
  <c r="AA178" i="5"/>
  <c r="Y178" i="5"/>
  <c r="X178" i="5"/>
  <c r="W178" i="5"/>
  <c r="V178" i="5"/>
  <c r="J178" i="5"/>
  <c r="AP177" i="5"/>
  <c r="AO177" i="5"/>
  <c r="AN177" i="5"/>
  <c r="AL177" i="5"/>
  <c r="AK177" i="5"/>
  <c r="AJ177" i="5"/>
  <c r="AI177" i="5"/>
  <c r="AH177" i="5"/>
  <c r="AC177" i="5"/>
  <c r="AB177" i="5"/>
  <c r="AA177" i="5"/>
  <c r="Y177" i="5"/>
  <c r="X177" i="5"/>
  <c r="W177" i="5"/>
  <c r="V177" i="5"/>
  <c r="J177" i="5"/>
  <c r="AM177" i="5" s="1"/>
  <c r="AP176" i="5"/>
  <c r="AO176" i="5"/>
  <c r="AN176" i="5"/>
  <c r="AL176" i="5"/>
  <c r="AK176" i="5"/>
  <c r="AJ176" i="5"/>
  <c r="AI176" i="5"/>
  <c r="AH176" i="5"/>
  <c r="AC176" i="5"/>
  <c r="AB176" i="5"/>
  <c r="AA176" i="5"/>
  <c r="Y176" i="5"/>
  <c r="X176" i="5"/>
  <c r="W176" i="5"/>
  <c r="V176" i="5"/>
  <c r="J176" i="5"/>
  <c r="AM176" i="5" s="1"/>
  <c r="AP175" i="5"/>
  <c r="AO175" i="5"/>
  <c r="AN175" i="5"/>
  <c r="AL175" i="5"/>
  <c r="AK175" i="5"/>
  <c r="AJ175" i="5"/>
  <c r="AI175" i="5"/>
  <c r="AH175" i="5"/>
  <c r="AC175" i="5"/>
  <c r="AB175" i="5"/>
  <c r="AA175" i="5"/>
  <c r="Y175" i="5"/>
  <c r="X175" i="5"/>
  <c r="W175" i="5"/>
  <c r="V175" i="5"/>
  <c r="J175" i="5"/>
  <c r="AP174" i="5"/>
  <c r="AO174" i="5"/>
  <c r="AN174" i="5"/>
  <c r="AL174" i="5"/>
  <c r="AK174" i="5"/>
  <c r="AJ174" i="5"/>
  <c r="AI174" i="5"/>
  <c r="AH174" i="5"/>
  <c r="AC174" i="5"/>
  <c r="AB174" i="5"/>
  <c r="AA174" i="5"/>
  <c r="Y174" i="5"/>
  <c r="X174" i="5"/>
  <c r="W174" i="5"/>
  <c r="V174" i="5"/>
  <c r="J174" i="5"/>
  <c r="AP173" i="5"/>
  <c r="AO173" i="5"/>
  <c r="AN173" i="5"/>
  <c r="AL173" i="5"/>
  <c r="AK173" i="5"/>
  <c r="AJ173" i="5"/>
  <c r="AI173" i="5"/>
  <c r="AH173" i="5"/>
  <c r="AC173" i="5"/>
  <c r="AB173" i="5"/>
  <c r="AA173" i="5"/>
  <c r="Y173" i="5"/>
  <c r="X173" i="5"/>
  <c r="W173" i="5"/>
  <c r="V173" i="5"/>
  <c r="J173" i="5"/>
  <c r="AP172" i="5"/>
  <c r="AO172" i="5"/>
  <c r="AN172" i="5"/>
  <c r="AL172" i="5"/>
  <c r="AK172" i="5"/>
  <c r="AJ172" i="5"/>
  <c r="AI172" i="5"/>
  <c r="AH172" i="5"/>
  <c r="AC172" i="5"/>
  <c r="AB172" i="5"/>
  <c r="AA172" i="5"/>
  <c r="Y172" i="5"/>
  <c r="X172" i="5"/>
  <c r="W172" i="5"/>
  <c r="V172" i="5"/>
  <c r="J172" i="5"/>
  <c r="AS171" i="5"/>
  <c r="AP171" i="5"/>
  <c r="AO171" i="5"/>
  <c r="AN171" i="5"/>
  <c r="AM171" i="5"/>
  <c r="AL171" i="5"/>
  <c r="AK171" i="5"/>
  <c r="AJ171" i="5"/>
  <c r="AI171" i="5"/>
  <c r="AH171" i="5"/>
  <c r="AC171" i="5"/>
  <c r="AB171" i="5"/>
  <c r="AA171" i="5"/>
  <c r="Z171" i="5"/>
  <c r="Y171" i="5"/>
  <c r="X171" i="5"/>
  <c r="W171" i="5"/>
  <c r="V171" i="5"/>
  <c r="AP170" i="5"/>
  <c r="AO170" i="5"/>
  <c r="AN170" i="5"/>
  <c r="AL170" i="5"/>
  <c r="AK170" i="5"/>
  <c r="AJ170" i="5"/>
  <c r="AI170" i="5"/>
  <c r="AH170" i="5"/>
  <c r="AC170" i="5"/>
  <c r="AB170" i="5"/>
  <c r="AA170" i="5"/>
  <c r="Y170" i="5"/>
  <c r="X170" i="5"/>
  <c r="W170" i="5"/>
  <c r="V170" i="5"/>
  <c r="J170" i="5"/>
  <c r="AP169" i="5"/>
  <c r="AO169" i="5"/>
  <c r="AN169" i="5"/>
  <c r="AL169" i="5"/>
  <c r="AK169" i="5"/>
  <c r="AJ169" i="5"/>
  <c r="AI169" i="5"/>
  <c r="AH169" i="5"/>
  <c r="AC169" i="5"/>
  <c r="AB169" i="5"/>
  <c r="AA169" i="5"/>
  <c r="Y169" i="5"/>
  <c r="X169" i="5"/>
  <c r="W169" i="5"/>
  <c r="V169" i="5"/>
  <c r="J169" i="5"/>
  <c r="U169" i="5" s="1"/>
  <c r="AS169" i="5" s="1"/>
  <c r="AP168" i="5"/>
  <c r="AO168" i="5"/>
  <c r="AN168" i="5"/>
  <c r="AL168" i="5"/>
  <c r="AK168" i="5"/>
  <c r="AJ168" i="5"/>
  <c r="AI168" i="5"/>
  <c r="AH168" i="5"/>
  <c r="AC168" i="5"/>
  <c r="AB168" i="5"/>
  <c r="AA168" i="5"/>
  <c r="Z168" i="5"/>
  <c r="Y168" i="5"/>
  <c r="X168" i="5"/>
  <c r="W168" i="5"/>
  <c r="V168" i="5"/>
  <c r="J168" i="5"/>
  <c r="AM168" i="5" s="1"/>
  <c r="AP167" i="5"/>
  <c r="AO167" i="5"/>
  <c r="AN167" i="5"/>
  <c r="AL167" i="5"/>
  <c r="AK167" i="5"/>
  <c r="AJ167" i="5"/>
  <c r="AI167" i="5"/>
  <c r="AH167" i="5"/>
  <c r="AC167" i="5"/>
  <c r="AB167" i="5"/>
  <c r="AA167" i="5"/>
  <c r="Y167" i="5"/>
  <c r="X167" i="5"/>
  <c r="W167" i="5"/>
  <c r="V167" i="5"/>
  <c r="J167" i="5"/>
  <c r="AM167" i="5" s="1"/>
  <c r="AP166" i="5"/>
  <c r="AO166" i="5"/>
  <c r="AN166" i="5"/>
  <c r="AL166" i="5"/>
  <c r="AK166" i="5"/>
  <c r="AJ166" i="5"/>
  <c r="AI166" i="5"/>
  <c r="AH166" i="5"/>
  <c r="AC166" i="5"/>
  <c r="AB166" i="5"/>
  <c r="AA166" i="5"/>
  <c r="Y166" i="5"/>
  <c r="X166" i="5"/>
  <c r="W166" i="5"/>
  <c r="V166" i="5"/>
  <c r="J166" i="5"/>
  <c r="AP165" i="5"/>
  <c r="AO165" i="5"/>
  <c r="AN165" i="5"/>
  <c r="AL165" i="5"/>
  <c r="AK165" i="5"/>
  <c r="AJ165" i="5"/>
  <c r="AI165" i="5"/>
  <c r="AH165" i="5"/>
  <c r="AC165" i="5"/>
  <c r="AB165" i="5"/>
  <c r="AA165" i="5"/>
  <c r="Y165" i="5"/>
  <c r="X165" i="5"/>
  <c r="W165" i="5"/>
  <c r="V165" i="5"/>
  <c r="J165" i="5"/>
  <c r="Z165" i="5" s="1"/>
  <c r="AP164" i="5"/>
  <c r="AO164" i="5"/>
  <c r="AN164" i="5"/>
  <c r="AM164" i="5"/>
  <c r="AL164" i="5"/>
  <c r="AK164" i="5"/>
  <c r="AJ164" i="5"/>
  <c r="AI164" i="5"/>
  <c r="AH164" i="5"/>
  <c r="AC164" i="5"/>
  <c r="AB164" i="5"/>
  <c r="AA164" i="5"/>
  <c r="Y164" i="5"/>
  <c r="X164" i="5"/>
  <c r="W164" i="5"/>
  <c r="V164" i="5"/>
  <c r="J164" i="5"/>
  <c r="Z164" i="5" s="1"/>
  <c r="AP163" i="5"/>
  <c r="AO163" i="5"/>
  <c r="AN163" i="5"/>
  <c r="AL163" i="5"/>
  <c r="AK163" i="5"/>
  <c r="AJ163" i="5"/>
  <c r="AI163" i="5"/>
  <c r="AH163" i="5"/>
  <c r="AC163" i="5"/>
  <c r="AB163" i="5"/>
  <c r="AA163" i="5"/>
  <c r="Y163" i="5"/>
  <c r="X163" i="5"/>
  <c r="W163" i="5"/>
  <c r="V163" i="5"/>
  <c r="J163" i="5"/>
  <c r="AM163" i="5" s="1"/>
  <c r="AP162" i="5"/>
  <c r="AO162" i="5"/>
  <c r="AN162" i="5"/>
  <c r="AL162" i="5"/>
  <c r="AK162" i="5"/>
  <c r="AJ162" i="5"/>
  <c r="AI162" i="5"/>
  <c r="AH162" i="5"/>
  <c r="AC162" i="5"/>
  <c r="AB162" i="5"/>
  <c r="AA162" i="5"/>
  <c r="Y162" i="5"/>
  <c r="X162" i="5"/>
  <c r="W162" i="5"/>
  <c r="V162" i="5"/>
  <c r="J162" i="5"/>
  <c r="AP161" i="5"/>
  <c r="AO161" i="5"/>
  <c r="AN161" i="5"/>
  <c r="AM161" i="5"/>
  <c r="AL161" i="5"/>
  <c r="AK161" i="5"/>
  <c r="AJ161" i="5"/>
  <c r="AI161" i="5"/>
  <c r="AH161" i="5"/>
  <c r="AC161" i="5"/>
  <c r="AB161" i="5"/>
  <c r="AA161" i="5"/>
  <c r="Y161" i="5"/>
  <c r="X161" i="5"/>
  <c r="W161" i="5"/>
  <c r="V161" i="5"/>
  <c r="J161" i="5"/>
  <c r="Z161" i="5" s="1"/>
  <c r="AP160" i="5"/>
  <c r="AO160" i="5"/>
  <c r="AN160" i="5"/>
  <c r="AL160" i="5"/>
  <c r="AK160" i="5"/>
  <c r="AJ160" i="5"/>
  <c r="AI160" i="5"/>
  <c r="AH160" i="5"/>
  <c r="AC160" i="5"/>
  <c r="AB160" i="5"/>
  <c r="AA160" i="5"/>
  <c r="Y160" i="5"/>
  <c r="X160" i="5"/>
  <c r="W160" i="5"/>
  <c r="V160" i="5"/>
  <c r="J160" i="5"/>
  <c r="AM160" i="5" s="1"/>
  <c r="AP159" i="5"/>
  <c r="AO159" i="5"/>
  <c r="AN159" i="5"/>
  <c r="AL159" i="5"/>
  <c r="AK159" i="5"/>
  <c r="AJ159" i="5"/>
  <c r="AI159" i="5"/>
  <c r="AH159" i="5"/>
  <c r="AC159" i="5"/>
  <c r="AB159" i="5"/>
  <c r="AA159" i="5"/>
  <c r="Y159" i="5"/>
  <c r="X159" i="5"/>
  <c r="W159" i="5"/>
  <c r="V159" i="5"/>
  <c r="U159" i="5"/>
  <c r="AS159" i="5" s="1"/>
  <c r="J159" i="5"/>
  <c r="AM159" i="5" s="1"/>
  <c r="AP158" i="5"/>
  <c r="AO158" i="5"/>
  <c r="AN158" i="5"/>
  <c r="AL158" i="5"/>
  <c r="AK158" i="5"/>
  <c r="AJ158" i="5"/>
  <c r="AI158" i="5"/>
  <c r="AH158" i="5"/>
  <c r="AC158" i="5"/>
  <c r="AB158" i="5"/>
  <c r="AA158" i="5"/>
  <c r="Y158" i="5"/>
  <c r="X158" i="5"/>
  <c r="W158" i="5"/>
  <c r="V158" i="5"/>
  <c r="J158" i="5"/>
  <c r="AP157" i="5"/>
  <c r="AO157" i="5"/>
  <c r="AN157" i="5"/>
  <c r="AL157" i="5"/>
  <c r="AK157" i="5"/>
  <c r="AJ157" i="5"/>
  <c r="AI157" i="5"/>
  <c r="AH157" i="5"/>
  <c r="AC157" i="5"/>
  <c r="AB157" i="5"/>
  <c r="AA157" i="5"/>
  <c r="Y157" i="5"/>
  <c r="X157" i="5"/>
  <c r="W157" i="5"/>
  <c r="V157" i="5"/>
  <c r="J157" i="5"/>
  <c r="Z157" i="5" s="1"/>
  <c r="AP156" i="5"/>
  <c r="AO156" i="5"/>
  <c r="AN156" i="5"/>
  <c r="AM156" i="5"/>
  <c r="AL156" i="5"/>
  <c r="AK156" i="5"/>
  <c r="AJ156" i="5"/>
  <c r="AI156" i="5"/>
  <c r="AH156" i="5"/>
  <c r="AC156" i="5"/>
  <c r="AB156" i="5"/>
  <c r="AA156" i="5"/>
  <c r="Z156" i="5"/>
  <c r="Y156" i="5"/>
  <c r="X156" i="5"/>
  <c r="W156" i="5"/>
  <c r="V156" i="5"/>
  <c r="U156" i="5"/>
  <c r="AS156" i="5" s="1"/>
  <c r="J156" i="5"/>
  <c r="AP155" i="5"/>
  <c r="AO155" i="5"/>
  <c r="AN155" i="5"/>
  <c r="AL155" i="5"/>
  <c r="AK155" i="5"/>
  <c r="AJ155" i="5"/>
  <c r="AI155" i="5"/>
  <c r="AH155" i="5"/>
  <c r="AC155" i="5"/>
  <c r="AB155" i="5"/>
  <c r="AA155" i="5"/>
  <c r="Y155" i="5"/>
  <c r="X155" i="5"/>
  <c r="W155" i="5"/>
  <c r="V155" i="5"/>
  <c r="J155" i="5"/>
  <c r="AM155" i="5" s="1"/>
  <c r="AP154" i="5"/>
  <c r="AO154" i="5"/>
  <c r="AN154" i="5"/>
  <c r="AL154" i="5"/>
  <c r="AK154" i="5"/>
  <c r="AJ154" i="5"/>
  <c r="AI154" i="5"/>
  <c r="AH154" i="5"/>
  <c r="AC154" i="5"/>
  <c r="AB154" i="5"/>
  <c r="AA154" i="5"/>
  <c r="Y154" i="5"/>
  <c r="X154" i="5"/>
  <c r="W154" i="5"/>
  <c r="V154" i="5"/>
  <c r="J154" i="5"/>
  <c r="AP153" i="5"/>
  <c r="AO153" i="5"/>
  <c r="AN153" i="5"/>
  <c r="AL153" i="5"/>
  <c r="AK153" i="5"/>
  <c r="AJ153" i="5"/>
  <c r="AI153" i="5"/>
  <c r="AH153" i="5"/>
  <c r="AC153" i="5"/>
  <c r="AB153" i="5"/>
  <c r="AA153" i="5"/>
  <c r="Y153" i="5"/>
  <c r="X153" i="5"/>
  <c r="W153" i="5"/>
  <c r="V153" i="5"/>
  <c r="J153" i="5"/>
  <c r="Z153" i="5" s="1"/>
  <c r="AP152" i="5"/>
  <c r="AO152" i="5"/>
  <c r="AN152" i="5"/>
  <c r="AM152" i="5"/>
  <c r="AL152" i="5"/>
  <c r="AK152" i="5"/>
  <c r="AJ152" i="5"/>
  <c r="AI152" i="5"/>
  <c r="AH152" i="5"/>
  <c r="AC152" i="5"/>
  <c r="AB152" i="5"/>
  <c r="AA152" i="5"/>
  <c r="Z152" i="5"/>
  <c r="Y152" i="5"/>
  <c r="X152" i="5"/>
  <c r="W152" i="5"/>
  <c r="V152" i="5"/>
  <c r="J152" i="5"/>
  <c r="U152" i="5" s="1"/>
  <c r="AS152" i="5" s="1"/>
  <c r="AP151" i="5"/>
  <c r="AO151" i="5"/>
  <c r="AN151" i="5"/>
  <c r="AL151" i="5"/>
  <c r="AK151" i="5"/>
  <c r="AJ151" i="5"/>
  <c r="AI151" i="5"/>
  <c r="AH151" i="5"/>
  <c r="AC151" i="5"/>
  <c r="AB151" i="5"/>
  <c r="AA151" i="5"/>
  <c r="Y151" i="5"/>
  <c r="X151" i="5"/>
  <c r="W151" i="5"/>
  <c r="V151" i="5"/>
  <c r="J151" i="5"/>
  <c r="AM151" i="5" s="1"/>
  <c r="AP150" i="5"/>
  <c r="AO150" i="5"/>
  <c r="AN150" i="5"/>
  <c r="AL150" i="5"/>
  <c r="AK150" i="5"/>
  <c r="AJ150" i="5"/>
  <c r="AI150" i="5"/>
  <c r="AH150" i="5"/>
  <c r="AC150" i="5"/>
  <c r="AB150" i="5"/>
  <c r="AA150" i="5"/>
  <c r="Y150" i="5"/>
  <c r="X150" i="5"/>
  <c r="W150" i="5"/>
  <c r="V150" i="5"/>
  <c r="J150" i="5"/>
  <c r="AP149" i="5"/>
  <c r="AO149" i="5"/>
  <c r="AN149" i="5"/>
  <c r="AM149" i="5"/>
  <c r="AL149" i="5"/>
  <c r="AK149" i="5"/>
  <c r="AJ149" i="5"/>
  <c r="AI149" i="5"/>
  <c r="AH149" i="5"/>
  <c r="AC149" i="5"/>
  <c r="AB149" i="5"/>
  <c r="AA149" i="5"/>
  <c r="Z149" i="5"/>
  <c r="Y149" i="5"/>
  <c r="X149" i="5"/>
  <c r="W149" i="5"/>
  <c r="V149" i="5"/>
  <c r="J149" i="5"/>
  <c r="U149" i="5" s="1"/>
  <c r="AS149" i="5" s="1"/>
  <c r="AP148" i="5"/>
  <c r="AO148" i="5"/>
  <c r="AN148" i="5"/>
  <c r="AM148" i="5"/>
  <c r="AL148" i="5"/>
  <c r="AK148" i="5"/>
  <c r="AJ148" i="5"/>
  <c r="AI148" i="5"/>
  <c r="AH148" i="5"/>
  <c r="AC148" i="5"/>
  <c r="AB148" i="5"/>
  <c r="AA148" i="5"/>
  <c r="Y148" i="5"/>
  <c r="X148" i="5"/>
  <c r="W148" i="5"/>
  <c r="V148" i="5"/>
  <c r="J148" i="5"/>
  <c r="Z148" i="5" s="1"/>
  <c r="AP147" i="5"/>
  <c r="AO147" i="5"/>
  <c r="AN147" i="5"/>
  <c r="AL147" i="5"/>
  <c r="AK147" i="5"/>
  <c r="AJ147" i="5"/>
  <c r="AI147" i="5"/>
  <c r="AH147" i="5"/>
  <c r="AC147" i="5"/>
  <c r="AB147" i="5"/>
  <c r="AA147" i="5"/>
  <c r="Y147" i="5"/>
  <c r="X147" i="5"/>
  <c r="W147" i="5"/>
  <c r="V147" i="5"/>
  <c r="J147" i="5"/>
  <c r="AM147" i="5" s="1"/>
  <c r="AP146" i="5"/>
  <c r="AO146" i="5"/>
  <c r="AN146" i="5"/>
  <c r="AL146" i="5"/>
  <c r="AK146" i="5"/>
  <c r="AJ146" i="5"/>
  <c r="AI146" i="5"/>
  <c r="AH146" i="5"/>
  <c r="AC146" i="5"/>
  <c r="AB146" i="5"/>
  <c r="AA146" i="5"/>
  <c r="Y146" i="5"/>
  <c r="X146" i="5"/>
  <c r="W146" i="5"/>
  <c r="V146" i="5"/>
  <c r="J146" i="5"/>
  <c r="AP145" i="5"/>
  <c r="AO145" i="5"/>
  <c r="AN145" i="5"/>
  <c r="AM145" i="5"/>
  <c r="AL145" i="5"/>
  <c r="AK145" i="5"/>
  <c r="AJ145" i="5"/>
  <c r="AI145" i="5"/>
  <c r="AH145" i="5"/>
  <c r="AC145" i="5"/>
  <c r="AB145" i="5"/>
  <c r="AA145" i="5"/>
  <c r="Y145" i="5"/>
  <c r="X145" i="5"/>
  <c r="W145" i="5"/>
  <c r="V145" i="5"/>
  <c r="J145" i="5"/>
  <c r="U145" i="5" s="1"/>
  <c r="AS145" i="5" s="1"/>
  <c r="AP144" i="5"/>
  <c r="AO144" i="5"/>
  <c r="AN144" i="5"/>
  <c r="AM144" i="5"/>
  <c r="AL144" i="5"/>
  <c r="AK144" i="5"/>
  <c r="AJ144" i="5"/>
  <c r="AI144" i="5"/>
  <c r="AH144" i="5"/>
  <c r="AC144" i="5"/>
  <c r="AB144" i="5"/>
  <c r="AA144" i="5"/>
  <c r="Z144" i="5"/>
  <c r="Y144" i="5"/>
  <c r="X144" i="5"/>
  <c r="W144" i="5"/>
  <c r="V144" i="5"/>
  <c r="U144" i="5"/>
  <c r="AS144" i="5" s="1"/>
  <c r="J144" i="5"/>
  <c r="AP143" i="5"/>
  <c r="AO143" i="5"/>
  <c r="AN143" i="5"/>
  <c r="AL143" i="5"/>
  <c r="AK143" i="5"/>
  <c r="AJ143" i="5"/>
  <c r="AI143" i="5"/>
  <c r="AH143" i="5"/>
  <c r="AC143" i="5"/>
  <c r="AB143" i="5"/>
  <c r="AA143" i="5"/>
  <c r="Y143" i="5"/>
  <c r="X143" i="5"/>
  <c r="W143" i="5"/>
  <c r="V143" i="5"/>
  <c r="J143" i="5"/>
  <c r="AM143" i="5" s="1"/>
  <c r="AP142" i="5"/>
  <c r="AO142" i="5"/>
  <c r="AN142" i="5"/>
  <c r="AL142" i="5"/>
  <c r="AK142" i="5"/>
  <c r="AJ142" i="5"/>
  <c r="AI142" i="5"/>
  <c r="AH142" i="5"/>
  <c r="AC142" i="5"/>
  <c r="AB142" i="5"/>
  <c r="AA142" i="5"/>
  <c r="Y142" i="5"/>
  <c r="X142" i="5"/>
  <c r="W142" i="5"/>
  <c r="V142" i="5"/>
  <c r="J142" i="5"/>
  <c r="AP141" i="5"/>
  <c r="AO141" i="5"/>
  <c r="AN141" i="5"/>
  <c r="AL141" i="5"/>
  <c r="AK141" i="5"/>
  <c r="AJ141" i="5"/>
  <c r="AI141" i="5"/>
  <c r="AH141" i="5"/>
  <c r="AC141" i="5"/>
  <c r="AB141" i="5"/>
  <c r="AA141" i="5"/>
  <c r="Y141" i="5"/>
  <c r="X141" i="5"/>
  <c r="W141" i="5"/>
  <c r="V141" i="5"/>
  <c r="J141" i="5"/>
  <c r="U141" i="5" s="1"/>
  <c r="AS141" i="5" s="1"/>
  <c r="AP140" i="5"/>
  <c r="AO140" i="5"/>
  <c r="AN140" i="5"/>
  <c r="AM140" i="5"/>
  <c r="AL140" i="5"/>
  <c r="AK140" i="5"/>
  <c r="AJ140" i="5"/>
  <c r="AI140" i="5"/>
  <c r="AH140" i="5"/>
  <c r="AC140" i="5"/>
  <c r="AB140" i="5"/>
  <c r="AA140" i="5"/>
  <c r="Y140" i="5"/>
  <c r="X140" i="5"/>
  <c r="W140" i="5"/>
  <c r="V140" i="5"/>
  <c r="J140" i="5"/>
  <c r="Z140" i="5" s="1"/>
  <c r="AP139" i="5"/>
  <c r="AO139" i="5"/>
  <c r="AN139" i="5"/>
  <c r="AL139" i="5"/>
  <c r="AK139" i="5"/>
  <c r="AJ139" i="5"/>
  <c r="AI139" i="5"/>
  <c r="AH139" i="5"/>
  <c r="AC139" i="5"/>
  <c r="AB139" i="5"/>
  <c r="AA139" i="5"/>
  <c r="Y139" i="5"/>
  <c r="X139" i="5"/>
  <c r="W139" i="5"/>
  <c r="V139" i="5"/>
  <c r="J139" i="5"/>
  <c r="AM139" i="5" s="1"/>
  <c r="AS138" i="5"/>
  <c r="AP138" i="5"/>
  <c r="AO138" i="5"/>
  <c r="AN138" i="5"/>
  <c r="AM138" i="5"/>
  <c r="AL138" i="5"/>
  <c r="AK138" i="5"/>
  <c r="AJ138" i="5"/>
  <c r="AI138" i="5"/>
  <c r="AH138" i="5"/>
  <c r="AC138" i="5"/>
  <c r="AB138" i="5"/>
  <c r="AA138" i="5"/>
  <c r="Z138" i="5"/>
  <c r="Y138" i="5"/>
  <c r="X138" i="5"/>
  <c r="W138" i="5"/>
  <c r="V138" i="5"/>
  <c r="AS137" i="5"/>
  <c r="AP137" i="5"/>
  <c r="AO137" i="5"/>
  <c r="AN137" i="5"/>
  <c r="AM137" i="5"/>
  <c r="AL137" i="5"/>
  <c r="AK137" i="5"/>
  <c r="AJ137" i="5"/>
  <c r="AI137" i="5"/>
  <c r="AH137" i="5"/>
  <c r="AC137" i="5"/>
  <c r="AB137" i="5"/>
  <c r="AA137" i="5"/>
  <c r="Z137" i="5"/>
  <c r="Y137" i="5"/>
  <c r="X137" i="5"/>
  <c r="W137" i="5"/>
  <c r="V137" i="5"/>
  <c r="AS136" i="5"/>
  <c r="AP136" i="5"/>
  <c r="AO136" i="5"/>
  <c r="AN136" i="5"/>
  <c r="AM136" i="5"/>
  <c r="AL136" i="5"/>
  <c r="AK136" i="5"/>
  <c r="AJ136" i="5"/>
  <c r="AI136" i="5"/>
  <c r="AH136" i="5"/>
  <c r="AC136" i="5"/>
  <c r="AB136" i="5"/>
  <c r="AA136" i="5"/>
  <c r="Z136" i="5"/>
  <c r="Y136" i="5"/>
  <c r="X136" i="5"/>
  <c r="W136" i="5"/>
  <c r="V136" i="5"/>
  <c r="AP135" i="5"/>
  <c r="AO135" i="5"/>
  <c r="AN135" i="5"/>
  <c r="AL135" i="5"/>
  <c r="AK135" i="5"/>
  <c r="AJ135" i="5"/>
  <c r="AI135" i="5"/>
  <c r="AH135" i="5"/>
  <c r="AC135" i="5"/>
  <c r="AB135" i="5"/>
  <c r="AA135" i="5"/>
  <c r="Y135" i="5"/>
  <c r="X135" i="5"/>
  <c r="W135" i="5"/>
  <c r="V135" i="5"/>
  <c r="J135" i="5"/>
  <c r="AP134" i="5"/>
  <c r="AO134" i="5"/>
  <c r="AN134" i="5"/>
  <c r="AL134" i="5"/>
  <c r="AK134" i="5"/>
  <c r="AJ134" i="5"/>
  <c r="AI134" i="5"/>
  <c r="AH134" i="5"/>
  <c r="AC134" i="5"/>
  <c r="AB134" i="5"/>
  <c r="AA134" i="5"/>
  <c r="Y134" i="5"/>
  <c r="X134" i="5"/>
  <c r="W134" i="5"/>
  <c r="V134" i="5"/>
  <c r="J134" i="5"/>
  <c r="AP133" i="5"/>
  <c r="AO133" i="5"/>
  <c r="AN133" i="5"/>
  <c r="AL133" i="5"/>
  <c r="AK133" i="5"/>
  <c r="AJ133" i="5"/>
  <c r="AI133" i="5"/>
  <c r="AH133" i="5"/>
  <c r="AC133" i="5"/>
  <c r="AB133" i="5"/>
  <c r="AA133" i="5"/>
  <c r="Y133" i="5"/>
  <c r="X133" i="5"/>
  <c r="W133" i="5"/>
  <c r="V133" i="5"/>
  <c r="J133" i="5"/>
  <c r="Z133" i="5" s="1"/>
  <c r="AP132" i="5"/>
  <c r="AO132" i="5"/>
  <c r="AN132" i="5"/>
  <c r="AL132" i="5"/>
  <c r="AK132" i="5"/>
  <c r="AJ132" i="5"/>
  <c r="AI132" i="5"/>
  <c r="AH132" i="5"/>
  <c r="AC132" i="5"/>
  <c r="AB132" i="5"/>
  <c r="AA132" i="5"/>
  <c r="Y132" i="5"/>
  <c r="X132" i="5"/>
  <c r="W132" i="5"/>
  <c r="V132" i="5"/>
  <c r="J132" i="5"/>
  <c r="Z132" i="5" s="1"/>
  <c r="AP131" i="5"/>
  <c r="AO131" i="5"/>
  <c r="AN131" i="5"/>
  <c r="AL131" i="5"/>
  <c r="AK131" i="5"/>
  <c r="AJ131" i="5"/>
  <c r="AI131" i="5"/>
  <c r="AH131" i="5"/>
  <c r="AC131" i="5"/>
  <c r="AB131" i="5"/>
  <c r="AA131" i="5"/>
  <c r="Y131" i="5"/>
  <c r="X131" i="5"/>
  <c r="W131" i="5"/>
  <c r="V131" i="5"/>
  <c r="J131" i="5"/>
  <c r="AP130" i="5"/>
  <c r="AO130" i="5"/>
  <c r="AN130" i="5"/>
  <c r="AL130" i="5"/>
  <c r="AK130" i="5"/>
  <c r="AJ130" i="5"/>
  <c r="AI130" i="5"/>
  <c r="AH130" i="5"/>
  <c r="AC130" i="5"/>
  <c r="AB130" i="5"/>
  <c r="AA130" i="5"/>
  <c r="Y130" i="5"/>
  <c r="X130" i="5"/>
  <c r="W130" i="5"/>
  <c r="V130" i="5"/>
  <c r="J130" i="5"/>
  <c r="Z130" i="5" s="1"/>
  <c r="AP129" i="5"/>
  <c r="AO129" i="5"/>
  <c r="AN129" i="5"/>
  <c r="AL129" i="5"/>
  <c r="AK129" i="5"/>
  <c r="AJ129" i="5"/>
  <c r="AI129" i="5"/>
  <c r="AH129" i="5"/>
  <c r="AC129" i="5"/>
  <c r="AB129" i="5"/>
  <c r="AA129" i="5"/>
  <c r="Y129" i="5"/>
  <c r="X129" i="5"/>
  <c r="W129" i="5"/>
  <c r="V129" i="5"/>
  <c r="J129" i="5"/>
  <c r="AP128" i="5"/>
  <c r="AO128" i="5"/>
  <c r="AN128" i="5"/>
  <c r="AM128" i="5"/>
  <c r="AL128" i="5"/>
  <c r="AK128" i="5"/>
  <c r="AJ128" i="5"/>
  <c r="AI128" i="5"/>
  <c r="AH128" i="5"/>
  <c r="AC128" i="5"/>
  <c r="AB128" i="5"/>
  <c r="AA128" i="5"/>
  <c r="Y128" i="5"/>
  <c r="X128" i="5"/>
  <c r="W128" i="5"/>
  <c r="V128" i="5"/>
  <c r="U128" i="5"/>
  <c r="AS128" i="5" s="1"/>
  <c r="J128" i="5"/>
  <c r="Z128" i="5" s="1"/>
  <c r="AP127" i="5"/>
  <c r="AO127" i="5"/>
  <c r="AN127" i="5"/>
  <c r="AL127" i="5"/>
  <c r="AK127" i="5"/>
  <c r="AJ127" i="5"/>
  <c r="AI127" i="5"/>
  <c r="AH127" i="5"/>
  <c r="AC127" i="5"/>
  <c r="AB127" i="5"/>
  <c r="AA127" i="5"/>
  <c r="Y127" i="5"/>
  <c r="X127" i="5"/>
  <c r="W127" i="5"/>
  <c r="V127" i="5"/>
  <c r="J127" i="5"/>
  <c r="Z127" i="5" s="1"/>
  <c r="AP126" i="5"/>
  <c r="AO126" i="5"/>
  <c r="AN126" i="5"/>
  <c r="AL126" i="5"/>
  <c r="AK126" i="5"/>
  <c r="AJ126" i="5"/>
  <c r="AI126" i="5"/>
  <c r="AH126" i="5"/>
  <c r="AC126" i="5"/>
  <c r="AB126" i="5"/>
  <c r="AA126" i="5"/>
  <c r="Y126" i="5"/>
  <c r="X126" i="5"/>
  <c r="W126" i="5"/>
  <c r="V126" i="5"/>
  <c r="J126" i="5"/>
  <c r="Z126" i="5" s="1"/>
  <c r="AP125" i="5"/>
  <c r="AO125" i="5"/>
  <c r="AN125" i="5"/>
  <c r="AL125" i="5"/>
  <c r="AK125" i="5"/>
  <c r="AJ125" i="5"/>
  <c r="AI125" i="5"/>
  <c r="AH125" i="5"/>
  <c r="AC125" i="5"/>
  <c r="AB125" i="5"/>
  <c r="AA125" i="5"/>
  <c r="Y125" i="5"/>
  <c r="X125" i="5"/>
  <c r="W125" i="5"/>
  <c r="V125" i="5"/>
  <c r="J125" i="5"/>
  <c r="Z125" i="5" s="1"/>
  <c r="AP124" i="5"/>
  <c r="AO124" i="5"/>
  <c r="AN124" i="5"/>
  <c r="AL124" i="5"/>
  <c r="AK124" i="5"/>
  <c r="AJ124" i="5"/>
  <c r="AI124" i="5"/>
  <c r="AH124" i="5"/>
  <c r="AC124" i="5"/>
  <c r="AB124" i="5"/>
  <c r="AA124" i="5"/>
  <c r="Y124" i="5"/>
  <c r="X124" i="5"/>
  <c r="W124" i="5"/>
  <c r="V124" i="5"/>
  <c r="J124" i="5"/>
  <c r="AP123" i="5"/>
  <c r="AO123" i="5"/>
  <c r="AN123" i="5"/>
  <c r="AL123" i="5"/>
  <c r="AK123" i="5"/>
  <c r="AJ123" i="5"/>
  <c r="AI123" i="5"/>
  <c r="AH123" i="5"/>
  <c r="AC123" i="5"/>
  <c r="AB123" i="5"/>
  <c r="AA123" i="5"/>
  <c r="Y123" i="5"/>
  <c r="X123" i="5"/>
  <c r="W123" i="5"/>
  <c r="V123" i="5"/>
  <c r="J123" i="5"/>
  <c r="Z123" i="5" s="1"/>
  <c r="AP122" i="5"/>
  <c r="AO122" i="5"/>
  <c r="AN122" i="5"/>
  <c r="AL122" i="5"/>
  <c r="AK122" i="5"/>
  <c r="AJ122" i="5"/>
  <c r="AI122" i="5"/>
  <c r="AH122" i="5"/>
  <c r="AC122" i="5"/>
  <c r="AB122" i="5"/>
  <c r="AA122" i="5"/>
  <c r="Y122" i="5"/>
  <c r="X122" i="5"/>
  <c r="W122" i="5"/>
  <c r="V122" i="5"/>
  <c r="J122" i="5"/>
  <c r="AP121" i="5"/>
  <c r="AO121" i="5"/>
  <c r="AN121" i="5"/>
  <c r="AL121" i="5"/>
  <c r="AK121" i="5"/>
  <c r="AJ121" i="5"/>
  <c r="AI121" i="5"/>
  <c r="AH121" i="5"/>
  <c r="AC121" i="5"/>
  <c r="AB121" i="5"/>
  <c r="AA121" i="5"/>
  <c r="Y121" i="5"/>
  <c r="AT121" i="5" s="1"/>
  <c r="AV121" i="5" s="1"/>
  <c r="X121" i="5"/>
  <c r="W121" i="5"/>
  <c r="V121" i="5"/>
  <c r="U121" i="5"/>
  <c r="AS121" i="5" s="1"/>
  <c r="J121" i="5"/>
  <c r="Z121" i="5" s="1"/>
  <c r="AP120" i="5"/>
  <c r="AO120" i="5"/>
  <c r="AN120" i="5"/>
  <c r="AL120" i="5"/>
  <c r="AK120" i="5"/>
  <c r="AJ120" i="5"/>
  <c r="AI120" i="5"/>
  <c r="AH120" i="5"/>
  <c r="AC120" i="5"/>
  <c r="AB120" i="5"/>
  <c r="AA120" i="5"/>
  <c r="Y120" i="5"/>
  <c r="X120" i="5"/>
  <c r="W120" i="5"/>
  <c r="V120" i="5"/>
  <c r="J120" i="5"/>
  <c r="Z120" i="5" s="1"/>
  <c r="AP119" i="5"/>
  <c r="AO119" i="5"/>
  <c r="AN119" i="5"/>
  <c r="AL119" i="5"/>
  <c r="AK119" i="5"/>
  <c r="AJ119" i="5"/>
  <c r="AI119" i="5"/>
  <c r="AH119" i="5"/>
  <c r="AC119" i="5"/>
  <c r="AB119" i="5"/>
  <c r="AA119" i="5"/>
  <c r="Y119" i="5"/>
  <c r="X119" i="5"/>
  <c r="W119" i="5"/>
  <c r="V119" i="5"/>
  <c r="J119" i="5"/>
  <c r="AP118" i="5"/>
  <c r="AO118" i="5"/>
  <c r="AN118" i="5"/>
  <c r="AL118" i="5"/>
  <c r="AK118" i="5"/>
  <c r="AJ118" i="5"/>
  <c r="AI118" i="5"/>
  <c r="AH118" i="5"/>
  <c r="AC118" i="5"/>
  <c r="AB118" i="5"/>
  <c r="AA118" i="5"/>
  <c r="Y118" i="5"/>
  <c r="X118" i="5"/>
  <c r="W118" i="5"/>
  <c r="V118" i="5"/>
  <c r="J118" i="5"/>
  <c r="Z118" i="5" s="1"/>
  <c r="AP117" i="5"/>
  <c r="AO117" i="5"/>
  <c r="AN117" i="5"/>
  <c r="AL117" i="5"/>
  <c r="AK117" i="5"/>
  <c r="AJ117" i="5"/>
  <c r="AI117" i="5"/>
  <c r="AH117" i="5"/>
  <c r="AC117" i="5"/>
  <c r="AB117" i="5"/>
  <c r="AA117" i="5"/>
  <c r="Y117" i="5"/>
  <c r="X117" i="5"/>
  <c r="W117" i="5"/>
  <c r="V117" i="5"/>
  <c r="J117" i="5"/>
  <c r="Z117" i="5" s="1"/>
  <c r="AP116" i="5"/>
  <c r="AO116" i="5"/>
  <c r="AN116" i="5"/>
  <c r="AL116" i="5"/>
  <c r="AK116" i="5"/>
  <c r="AJ116" i="5"/>
  <c r="AI116" i="5"/>
  <c r="AH116" i="5"/>
  <c r="AC116" i="5"/>
  <c r="AB116" i="5"/>
  <c r="AA116" i="5"/>
  <c r="Y116" i="5"/>
  <c r="X116" i="5"/>
  <c r="W116" i="5"/>
  <c r="V116" i="5"/>
  <c r="U116" i="5"/>
  <c r="AS116" i="5" s="1"/>
  <c r="J116" i="5"/>
  <c r="Z116" i="5" s="1"/>
  <c r="AP115" i="5"/>
  <c r="AO115" i="5"/>
  <c r="AN115" i="5"/>
  <c r="AL115" i="5"/>
  <c r="AK115" i="5"/>
  <c r="AJ115" i="5"/>
  <c r="AI115" i="5"/>
  <c r="AH115" i="5"/>
  <c r="AC115" i="5"/>
  <c r="AB115" i="5"/>
  <c r="AA115" i="5"/>
  <c r="Y115" i="5"/>
  <c r="X115" i="5"/>
  <c r="W115" i="5"/>
  <c r="V115" i="5"/>
  <c r="J115" i="5"/>
  <c r="Z115" i="5" s="1"/>
  <c r="AP114" i="5"/>
  <c r="AO114" i="5"/>
  <c r="AN114" i="5"/>
  <c r="AL114" i="5"/>
  <c r="AK114" i="5"/>
  <c r="AJ114" i="5"/>
  <c r="AI114" i="5"/>
  <c r="AH114" i="5"/>
  <c r="AC114" i="5"/>
  <c r="AB114" i="5"/>
  <c r="AA114" i="5"/>
  <c r="Y114" i="5"/>
  <c r="X114" i="5"/>
  <c r="W114" i="5"/>
  <c r="V114" i="5"/>
  <c r="J114" i="5"/>
  <c r="AP113" i="5"/>
  <c r="AO113" i="5"/>
  <c r="AN113" i="5"/>
  <c r="AL113" i="5"/>
  <c r="AK113" i="5"/>
  <c r="AJ113" i="5"/>
  <c r="AI113" i="5"/>
  <c r="AH113" i="5"/>
  <c r="AC113" i="5"/>
  <c r="AB113" i="5"/>
  <c r="AA113" i="5"/>
  <c r="Y113" i="5"/>
  <c r="X113" i="5"/>
  <c r="W113" i="5"/>
  <c r="V113" i="5"/>
  <c r="J113" i="5"/>
  <c r="Z113" i="5" s="1"/>
  <c r="AP112" i="5"/>
  <c r="AO112" i="5"/>
  <c r="AN112" i="5"/>
  <c r="AL112" i="5"/>
  <c r="AK112" i="5"/>
  <c r="AJ112" i="5"/>
  <c r="AI112" i="5"/>
  <c r="AH112" i="5"/>
  <c r="AC112" i="5"/>
  <c r="AB112" i="5"/>
  <c r="AA112" i="5"/>
  <c r="Y112" i="5"/>
  <c r="X112" i="5"/>
  <c r="W112" i="5"/>
  <c r="V112" i="5"/>
  <c r="J112" i="5"/>
  <c r="Z112" i="5" s="1"/>
  <c r="AP111" i="5"/>
  <c r="AO111" i="5"/>
  <c r="AN111" i="5"/>
  <c r="AL111" i="5"/>
  <c r="AK111" i="5"/>
  <c r="AJ111" i="5"/>
  <c r="AI111" i="5"/>
  <c r="AH111" i="5"/>
  <c r="AC111" i="5"/>
  <c r="AB111" i="5"/>
  <c r="AA111" i="5"/>
  <c r="Y111" i="5"/>
  <c r="X111" i="5"/>
  <c r="W111" i="5"/>
  <c r="V111" i="5"/>
  <c r="J111" i="5"/>
  <c r="AP110" i="5"/>
  <c r="AO110" i="5"/>
  <c r="AN110" i="5"/>
  <c r="AM110" i="5"/>
  <c r="AL110" i="5"/>
  <c r="AK110" i="5"/>
  <c r="AJ110" i="5"/>
  <c r="AI110" i="5"/>
  <c r="AH110" i="5"/>
  <c r="AC110" i="5"/>
  <c r="AB110" i="5"/>
  <c r="AA110" i="5"/>
  <c r="Y110" i="5"/>
  <c r="X110" i="5"/>
  <c r="W110" i="5"/>
  <c r="V110" i="5"/>
  <c r="J110" i="5"/>
  <c r="Z110" i="5" s="1"/>
  <c r="AP109" i="5"/>
  <c r="AO109" i="5"/>
  <c r="AN109" i="5"/>
  <c r="AL109" i="5"/>
  <c r="AK109" i="5"/>
  <c r="AJ109" i="5"/>
  <c r="AI109" i="5"/>
  <c r="AH109" i="5"/>
  <c r="AC109" i="5"/>
  <c r="AB109" i="5"/>
  <c r="AA109" i="5"/>
  <c r="Y109" i="5"/>
  <c r="X109" i="5"/>
  <c r="W109" i="5"/>
  <c r="AT109" i="5" s="1"/>
  <c r="AV109" i="5" s="1"/>
  <c r="V109" i="5"/>
  <c r="J109" i="5"/>
  <c r="Z109" i="5" s="1"/>
  <c r="AP108" i="5"/>
  <c r="AO108" i="5"/>
  <c r="AN108" i="5"/>
  <c r="AL108" i="5"/>
  <c r="AK108" i="5"/>
  <c r="AJ108" i="5"/>
  <c r="AI108" i="5"/>
  <c r="AH108" i="5"/>
  <c r="AC108" i="5"/>
  <c r="AB108" i="5"/>
  <c r="AA108" i="5"/>
  <c r="Y108" i="5"/>
  <c r="X108" i="5"/>
  <c r="W108" i="5"/>
  <c r="V108" i="5"/>
  <c r="J108" i="5"/>
  <c r="Z108" i="5" s="1"/>
  <c r="AP107" i="5"/>
  <c r="AO107" i="5"/>
  <c r="AN107" i="5"/>
  <c r="AL107" i="5"/>
  <c r="AK107" i="5"/>
  <c r="AJ107" i="5"/>
  <c r="AI107" i="5"/>
  <c r="AH107" i="5"/>
  <c r="AC107" i="5"/>
  <c r="AB107" i="5"/>
  <c r="AA107" i="5"/>
  <c r="Y107" i="5"/>
  <c r="X107" i="5"/>
  <c r="W107" i="5"/>
  <c r="V107" i="5"/>
  <c r="J107" i="5"/>
  <c r="AP106" i="5"/>
  <c r="AO106" i="5"/>
  <c r="AN106" i="5"/>
  <c r="AL106" i="5"/>
  <c r="AK106" i="5"/>
  <c r="AJ106" i="5"/>
  <c r="AI106" i="5"/>
  <c r="AH106" i="5"/>
  <c r="AC106" i="5"/>
  <c r="AB106" i="5"/>
  <c r="AA106" i="5"/>
  <c r="Y106" i="5"/>
  <c r="X106" i="5"/>
  <c r="W106" i="5"/>
  <c r="V106" i="5"/>
  <c r="J106" i="5"/>
  <c r="Z106" i="5" s="1"/>
  <c r="AS105" i="5"/>
  <c r="AP105" i="5"/>
  <c r="AO105" i="5"/>
  <c r="AN105" i="5"/>
  <c r="AM105" i="5"/>
  <c r="AL105" i="5"/>
  <c r="AK105" i="5"/>
  <c r="AJ105" i="5"/>
  <c r="AU105" i="5" s="1"/>
  <c r="AW105" i="5" s="1"/>
  <c r="AI105" i="5"/>
  <c r="AH105" i="5"/>
  <c r="AC105" i="5"/>
  <c r="AB105" i="5"/>
  <c r="AA105" i="5"/>
  <c r="Z105" i="5"/>
  <c r="Y105" i="5"/>
  <c r="X105" i="5"/>
  <c r="AT105" i="5" s="1"/>
  <c r="AV105" i="5" s="1"/>
  <c r="W105" i="5"/>
  <c r="V105" i="5"/>
  <c r="AP104" i="5"/>
  <c r="AO104" i="5"/>
  <c r="AN104" i="5"/>
  <c r="AL104" i="5"/>
  <c r="AK104" i="5"/>
  <c r="AJ104" i="5"/>
  <c r="AI104" i="5"/>
  <c r="AH104" i="5"/>
  <c r="AC104" i="5"/>
  <c r="AB104" i="5"/>
  <c r="AA104" i="5"/>
  <c r="Y104" i="5"/>
  <c r="X104" i="5"/>
  <c r="W104" i="5"/>
  <c r="V104" i="5"/>
  <c r="J104" i="5"/>
  <c r="U104" i="5" s="1"/>
  <c r="AS104" i="5" s="1"/>
  <c r="AP103" i="5"/>
  <c r="AO103" i="5"/>
  <c r="AN103" i="5"/>
  <c r="AM103" i="5"/>
  <c r="AL103" i="5"/>
  <c r="AK103" i="5"/>
  <c r="AJ103" i="5"/>
  <c r="AI103" i="5"/>
  <c r="AH103" i="5"/>
  <c r="AC103" i="5"/>
  <c r="AB103" i="5"/>
  <c r="AA103" i="5"/>
  <c r="Y103" i="5"/>
  <c r="X103" i="5"/>
  <c r="W103" i="5"/>
  <c r="V103" i="5"/>
  <c r="J103" i="5"/>
  <c r="Z103" i="5" s="1"/>
  <c r="AS102" i="5"/>
  <c r="AP102" i="5"/>
  <c r="AO102" i="5"/>
  <c r="AN102" i="5"/>
  <c r="AM102" i="5"/>
  <c r="AL102" i="5"/>
  <c r="AK102" i="5"/>
  <c r="AJ102" i="5"/>
  <c r="AI102" i="5"/>
  <c r="AU102" i="5" s="1"/>
  <c r="AW102" i="5" s="1"/>
  <c r="AH102" i="5"/>
  <c r="AC102" i="5"/>
  <c r="AB102" i="5"/>
  <c r="AA102" i="5"/>
  <c r="Y102" i="5"/>
  <c r="X102" i="5"/>
  <c r="W102" i="5"/>
  <c r="V102" i="5"/>
  <c r="J102" i="5"/>
  <c r="U102" i="5" s="1"/>
  <c r="AP101" i="5"/>
  <c r="AO101" i="5"/>
  <c r="AN101" i="5"/>
  <c r="AL101" i="5"/>
  <c r="AK101" i="5"/>
  <c r="AJ101" i="5"/>
  <c r="AI101" i="5"/>
  <c r="AH101" i="5"/>
  <c r="AC101" i="5"/>
  <c r="AB101" i="5"/>
  <c r="AA101" i="5"/>
  <c r="Y101" i="5"/>
  <c r="X101" i="5"/>
  <c r="W101" i="5"/>
  <c r="V101" i="5"/>
  <c r="J101" i="5"/>
  <c r="AP100" i="5"/>
  <c r="AO100" i="5"/>
  <c r="AN100" i="5"/>
  <c r="AL100" i="5"/>
  <c r="AK100" i="5"/>
  <c r="AJ100" i="5"/>
  <c r="AI100" i="5"/>
  <c r="AH100" i="5"/>
  <c r="AC100" i="5"/>
  <c r="AB100" i="5"/>
  <c r="AA100" i="5"/>
  <c r="Y100" i="5"/>
  <c r="X100" i="5"/>
  <c r="W100" i="5"/>
  <c r="V100" i="5"/>
  <c r="J100" i="5"/>
  <c r="AP99" i="5"/>
  <c r="AO99" i="5"/>
  <c r="AN99" i="5"/>
  <c r="AL99" i="5"/>
  <c r="AK99" i="5"/>
  <c r="AJ99" i="5"/>
  <c r="AI99" i="5"/>
  <c r="AH99" i="5"/>
  <c r="AC99" i="5"/>
  <c r="AB99" i="5"/>
  <c r="AA99" i="5"/>
  <c r="Y99" i="5"/>
  <c r="X99" i="5"/>
  <c r="W99" i="5"/>
  <c r="V99" i="5"/>
  <c r="J99" i="5"/>
  <c r="U99" i="5" s="1"/>
  <c r="AS99" i="5" s="1"/>
  <c r="AP98" i="5"/>
  <c r="AO98" i="5"/>
  <c r="AN98" i="5"/>
  <c r="AM98" i="5"/>
  <c r="AL98" i="5"/>
  <c r="AK98" i="5"/>
  <c r="AJ98" i="5"/>
  <c r="AI98" i="5"/>
  <c r="AU98" i="5" s="1"/>
  <c r="AW98" i="5" s="1"/>
  <c r="AH98" i="5"/>
  <c r="AC98" i="5"/>
  <c r="AB98" i="5"/>
  <c r="AA98" i="5"/>
  <c r="Y98" i="5"/>
  <c r="X98" i="5"/>
  <c r="W98" i="5"/>
  <c r="V98" i="5"/>
  <c r="J98" i="5"/>
  <c r="U98" i="5" s="1"/>
  <c r="AS98" i="5" s="1"/>
  <c r="AP97" i="5"/>
  <c r="AO97" i="5"/>
  <c r="AN97" i="5"/>
  <c r="AL97" i="5"/>
  <c r="AK97" i="5"/>
  <c r="AJ97" i="5"/>
  <c r="AI97" i="5"/>
  <c r="AH97" i="5"/>
  <c r="AC97" i="5"/>
  <c r="AB97" i="5"/>
  <c r="AA97" i="5"/>
  <c r="Y97" i="5"/>
  <c r="X97" i="5"/>
  <c r="W97" i="5"/>
  <c r="V97" i="5"/>
  <c r="J97" i="5"/>
  <c r="AP96" i="5"/>
  <c r="AO96" i="5"/>
  <c r="AN96" i="5"/>
  <c r="AL96" i="5"/>
  <c r="AK96" i="5"/>
  <c r="AJ96" i="5"/>
  <c r="AI96" i="5"/>
  <c r="AH96" i="5"/>
  <c r="AC96" i="5"/>
  <c r="AB96" i="5"/>
  <c r="AA96" i="5"/>
  <c r="Y96" i="5"/>
  <c r="X96" i="5"/>
  <c r="W96" i="5"/>
  <c r="V96" i="5"/>
  <c r="J96" i="5"/>
  <c r="AM96" i="5" s="1"/>
  <c r="AP95" i="5"/>
  <c r="AO95" i="5"/>
  <c r="AN95" i="5"/>
  <c r="AL95" i="5"/>
  <c r="AK95" i="5"/>
  <c r="AJ95" i="5"/>
  <c r="AI95" i="5"/>
  <c r="AH95" i="5"/>
  <c r="AC95" i="5"/>
  <c r="AB95" i="5"/>
  <c r="AA95" i="5"/>
  <c r="Y95" i="5"/>
  <c r="X95" i="5"/>
  <c r="W95" i="5"/>
  <c r="V95" i="5"/>
  <c r="J95" i="5"/>
  <c r="AP94" i="5"/>
  <c r="AO94" i="5"/>
  <c r="AN94" i="5"/>
  <c r="AL94" i="5"/>
  <c r="AK94" i="5"/>
  <c r="AJ94" i="5"/>
  <c r="AI94" i="5"/>
  <c r="AH94" i="5"/>
  <c r="AC94" i="5"/>
  <c r="AB94" i="5"/>
  <c r="AA94" i="5"/>
  <c r="Y94" i="5"/>
  <c r="X94" i="5"/>
  <c r="W94" i="5"/>
  <c r="V94" i="5"/>
  <c r="J94" i="5"/>
  <c r="AP93" i="5"/>
  <c r="AO93" i="5"/>
  <c r="AN93" i="5"/>
  <c r="AL93" i="5"/>
  <c r="AK93" i="5"/>
  <c r="AJ93" i="5"/>
  <c r="AI93" i="5"/>
  <c r="AH93" i="5"/>
  <c r="AC93" i="5"/>
  <c r="AB93" i="5"/>
  <c r="AA93" i="5"/>
  <c r="Y93" i="5"/>
  <c r="X93" i="5"/>
  <c r="W93" i="5"/>
  <c r="V93" i="5"/>
  <c r="J93" i="5"/>
  <c r="U93" i="5" s="1"/>
  <c r="AS93" i="5" s="1"/>
  <c r="AP92" i="5"/>
  <c r="AO92" i="5"/>
  <c r="AN92" i="5"/>
  <c r="AL92" i="5"/>
  <c r="AK92" i="5"/>
  <c r="AJ92" i="5"/>
  <c r="AI92" i="5"/>
  <c r="AH92" i="5"/>
  <c r="AC92" i="5"/>
  <c r="AB92" i="5"/>
  <c r="AA92" i="5"/>
  <c r="Y92" i="5"/>
  <c r="X92" i="5"/>
  <c r="W92" i="5"/>
  <c r="V92" i="5"/>
  <c r="U92" i="5"/>
  <c r="AS92" i="5" s="1"/>
  <c r="J92" i="5"/>
  <c r="AP91" i="5"/>
  <c r="AO91" i="5"/>
  <c r="AN91" i="5"/>
  <c r="AL91" i="5"/>
  <c r="AK91" i="5"/>
  <c r="AJ91" i="5"/>
  <c r="AI91" i="5"/>
  <c r="AH91" i="5"/>
  <c r="AC91" i="5"/>
  <c r="AB91" i="5"/>
  <c r="AA91" i="5"/>
  <c r="Y91" i="5"/>
  <c r="X91" i="5"/>
  <c r="W91" i="5"/>
  <c r="V91" i="5"/>
  <c r="J91" i="5"/>
  <c r="U91" i="5" s="1"/>
  <c r="AS91" i="5" s="1"/>
  <c r="AP90" i="5"/>
  <c r="AO90" i="5"/>
  <c r="AN90" i="5"/>
  <c r="AL90" i="5"/>
  <c r="AK90" i="5"/>
  <c r="AJ90" i="5"/>
  <c r="AI90" i="5"/>
  <c r="AH90" i="5"/>
  <c r="AC90" i="5"/>
  <c r="AB90" i="5"/>
  <c r="AA90" i="5"/>
  <c r="Z90" i="5"/>
  <c r="Y90" i="5"/>
  <c r="X90" i="5"/>
  <c r="W90" i="5"/>
  <c r="V90" i="5"/>
  <c r="U90" i="5"/>
  <c r="AS90" i="5" s="1"/>
  <c r="J90" i="5"/>
  <c r="AM90" i="5" s="1"/>
  <c r="AP89" i="5"/>
  <c r="AO89" i="5"/>
  <c r="AN89" i="5"/>
  <c r="AL89" i="5"/>
  <c r="AK89" i="5"/>
  <c r="AJ89" i="5"/>
  <c r="AI89" i="5"/>
  <c r="AH89" i="5"/>
  <c r="AC89" i="5"/>
  <c r="AB89" i="5"/>
  <c r="AA89" i="5"/>
  <c r="Z89" i="5"/>
  <c r="Y89" i="5"/>
  <c r="X89" i="5"/>
  <c r="W89" i="5"/>
  <c r="V89" i="5"/>
  <c r="U89" i="5"/>
  <c r="AS89" i="5" s="1"/>
  <c r="J89" i="5"/>
  <c r="AM89" i="5" s="1"/>
  <c r="AP88" i="5"/>
  <c r="AO88" i="5"/>
  <c r="AN88" i="5"/>
  <c r="AL88" i="5"/>
  <c r="AK88" i="5"/>
  <c r="AJ88" i="5"/>
  <c r="AI88" i="5"/>
  <c r="AH88" i="5"/>
  <c r="AC88" i="5"/>
  <c r="AB88" i="5"/>
  <c r="AA88" i="5"/>
  <c r="Y88" i="5"/>
  <c r="X88" i="5"/>
  <c r="W88" i="5"/>
  <c r="V88" i="5"/>
  <c r="J88" i="5"/>
  <c r="U88" i="5" s="1"/>
  <c r="AS88" i="5" s="1"/>
  <c r="AP87" i="5"/>
  <c r="AO87" i="5"/>
  <c r="AN87" i="5"/>
  <c r="AM87" i="5"/>
  <c r="AL87" i="5"/>
  <c r="AK87" i="5"/>
  <c r="AJ87" i="5"/>
  <c r="AI87" i="5"/>
  <c r="AH87" i="5"/>
  <c r="AC87" i="5"/>
  <c r="AB87" i="5"/>
  <c r="AA87" i="5"/>
  <c r="Z87" i="5"/>
  <c r="Y87" i="5"/>
  <c r="X87" i="5"/>
  <c r="W87" i="5"/>
  <c r="V87" i="5"/>
  <c r="U87" i="5"/>
  <c r="AS87" i="5" s="1"/>
  <c r="J87" i="5"/>
  <c r="AP86" i="5"/>
  <c r="AO86" i="5"/>
  <c r="AN86" i="5"/>
  <c r="AL86" i="5"/>
  <c r="AK86" i="5"/>
  <c r="AJ86" i="5"/>
  <c r="AI86" i="5"/>
  <c r="AH86" i="5"/>
  <c r="AC86" i="5"/>
  <c r="AB86" i="5"/>
  <c r="AA86" i="5"/>
  <c r="Z86" i="5"/>
  <c r="Y86" i="5"/>
  <c r="X86" i="5"/>
  <c r="W86" i="5"/>
  <c r="V86" i="5"/>
  <c r="U86" i="5"/>
  <c r="AS86" i="5" s="1"/>
  <c r="J86" i="5"/>
  <c r="AM86" i="5" s="1"/>
  <c r="AP85" i="5"/>
  <c r="AO85" i="5"/>
  <c r="AN85" i="5"/>
  <c r="AL85" i="5"/>
  <c r="AK85" i="5"/>
  <c r="AJ85" i="5"/>
  <c r="AI85" i="5"/>
  <c r="AH85" i="5"/>
  <c r="AC85" i="5"/>
  <c r="AB85" i="5"/>
  <c r="AA85" i="5"/>
  <c r="Y85" i="5"/>
  <c r="X85" i="5"/>
  <c r="W85" i="5"/>
  <c r="V85" i="5"/>
  <c r="U85" i="5"/>
  <c r="AS85" i="5" s="1"/>
  <c r="J85" i="5"/>
  <c r="Z85" i="5" s="1"/>
  <c r="AP84" i="5"/>
  <c r="AO84" i="5"/>
  <c r="AN84" i="5"/>
  <c r="AL84" i="5"/>
  <c r="AK84" i="5"/>
  <c r="AJ84" i="5"/>
  <c r="AI84" i="5"/>
  <c r="AH84" i="5"/>
  <c r="AC84" i="5"/>
  <c r="AB84" i="5"/>
  <c r="AA84" i="5"/>
  <c r="Y84" i="5"/>
  <c r="X84" i="5"/>
  <c r="W84" i="5"/>
  <c r="V84" i="5"/>
  <c r="J84" i="5"/>
  <c r="Z84" i="5" s="1"/>
  <c r="AP83" i="5"/>
  <c r="AO83" i="5"/>
  <c r="AN83" i="5"/>
  <c r="AL83" i="5"/>
  <c r="AK83" i="5"/>
  <c r="AJ83" i="5"/>
  <c r="AI83" i="5"/>
  <c r="AH83" i="5"/>
  <c r="AC83" i="5"/>
  <c r="AB83" i="5"/>
  <c r="AA83" i="5"/>
  <c r="Y83" i="5"/>
  <c r="X83" i="5"/>
  <c r="W83" i="5"/>
  <c r="V83" i="5"/>
  <c r="J83" i="5"/>
  <c r="U83" i="5" s="1"/>
  <c r="AS83" i="5" s="1"/>
  <c r="AP82" i="5"/>
  <c r="AO82" i="5"/>
  <c r="AN82" i="5"/>
  <c r="AL82" i="5"/>
  <c r="AK82" i="5"/>
  <c r="AJ82" i="5"/>
  <c r="AI82" i="5"/>
  <c r="AH82" i="5"/>
  <c r="AC82" i="5"/>
  <c r="AB82" i="5"/>
  <c r="AA82" i="5"/>
  <c r="Y82" i="5"/>
  <c r="X82" i="5"/>
  <c r="W82" i="5"/>
  <c r="V82" i="5"/>
  <c r="J82" i="5"/>
  <c r="U82" i="5" s="1"/>
  <c r="AS82" i="5" s="1"/>
  <c r="AP81" i="5"/>
  <c r="AO81" i="5"/>
  <c r="AN81" i="5"/>
  <c r="AM81" i="5"/>
  <c r="AL81" i="5"/>
  <c r="AK81" i="5"/>
  <c r="AJ81" i="5"/>
  <c r="AI81" i="5"/>
  <c r="AH81" i="5"/>
  <c r="AC81" i="5"/>
  <c r="AB81" i="5"/>
  <c r="AA81" i="5"/>
  <c r="Z81" i="5"/>
  <c r="Y81" i="5"/>
  <c r="X81" i="5"/>
  <c r="W81" i="5"/>
  <c r="V81" i="5"/>
  <c r="J81" i="5"/>
  <c r="U81" i="5" s="1"/>
  <c r="AS81" i="5" s="1"/>
  <c r="AP80" i="5"/>
  <c r="AO80" i="5"/>
  <c r="AN80" i="5"/>
  <c r="AL80" i="5"/>
  <c r="AK80" i="5"/>
  <c r="AJ80" i="5"/>
  <c r="AI80" i="5"/>
  <c r="AH80" i="5"/>
  <c r="AC80" i="5"/>
  <c r="AB80" i="5"/>
  <c r="AA80" i="5"/>
  <c r="Y80" i="5"/>
  <c r="X80" i="5"/>
  <c r="W80" i="5"/>
  <c r="V80" i="5"/>
  <c r="J80" i="5"/>
  <c r="U80" i="5" s="1"/>
  <c r="AS80" i="5" s="1"/>
  <c r="AP79" i="5"/>
  <c r="AO79" i="5"/>
  <c r="AN79" i="5"/>
  <c r="AM79" i="5"/>
  <c r="AL79" i="5"/>
  <c r="AK79" i="5"/>
  <c r="AJ79" i="5"/>
  <c r="AI79" i="5"/>
  <c r="AH79" i="5"/>
  <c r="AC79" i="5"/>
  <c r="AB79" i="5"/>
  <c r="AA79" i="5"/>
  <c r="Z79" i="5"/>
  <c r="Y79" i="5"/>
  <c r="X79" i="5"/>
  <c r="W79" i="5"/>
  <c r="V79" i="5"/>
  <c r="U79" i="5"/>
  <c r="AS79" i="5" s="1"/>
  <c r="J79" i="5"/>
  <c r="AP78" i="5"/>
  <c r="AO78" i="5"/>
  <c r="AN78" i="5"/>
  <c r="AL78" i="5"/>
  <c r="AK78" i="5"/>
  <c r="AJ78" i="5"/>
  <c r="AI78" i="5"/>
  <c r="AH78" i="5"/>
  <c r="AC78" i="5"/>
  <c r="AB78" i="5"/>
  <c r="AA78" i="5"/>
  <c r="Z78" i="5"/>
  <c r="Y78" i="5"/>
  <c r="X78" i="5"/>
  <c r="W78" i="5"/>
  <c r="V78" i="5"/>
  <c r="U78" i="5"/>
  <c r="AS78" i="5" s="1"/>
  <c r="J78" i="5"/>
  <c r="AM78" i="5" s="1"/>
  <c r="AP77" i="5"/>
  <c r="AO77" i="5"/>
  <c r="AN77" i="5"/>
  <c r="AL77" i="5"/>
  <c r="AK77" i="5"/>
  <c r="AJ77" i="5"/>
  <c r="AI77" i="5"/>
  <c r="AH77" i="5"/>
  <c r="AC77" i="5"/>
  <c r="AB77" i="5"/>
  <c r="AA77" i="5"/>
  <c r="Y77" i="5"/>
  <c r="X77" i="5"/>
  <c r="W77" i="5"/>
  <c r="V77" i="5"/>
  <c r="U77" i="5"/>
  <c r="AS77" i="5" s="1"/>
  <c r="J77" i="5"/>
  <c r="Z77" i="5" s="1"/>
  <c r="AP76" i="5"/>
  <c r="AO76" i="5"/>
  <c r="AN76" i="5"/>
  <c r="AL76" i="5"/>
  <c r="AK76" i="5"/>
  <c r="AJ76" i="5"/>
  <c r="AI76" i="5"/>
  <c r="AH76" i="5"/>
  <c r="AC76" i="5"/>
  <c r="AB76" i="5"/>
  <c r="AA76" i="5"/>
  <c r="Y76" i="5"/>
  <c r="X76" i="5"/>
  <c r="W76" i="5"/>
  <c r="V76" i="5"/>
  <c r="J76" i="5"/>
  <c r="Z76" i="5" s="1"/>
  <c r="AP75" i="5"/>
  <c r="AO75" i="5"/>
  <c r="AN75" i="5"/>
  <c r="AL75" i="5"/>
  <c r="AK75" i="5"/>
  <c r="AJ75" i="5"/>
  <c r="AI75" i="5"/>
  <c r="AH75" i="5"/>
  <c r="AC75" i="5"/>
  <c r="AB75" i="5"/>
  <c r="AA75" i="5"/>
  <c r="Y75" i="5"/>
  <c r="X75" i="5"/>
  <c r="W75" i="5"/>
  <c r="V75" i="5"/>
  <c r="J75" i="5"/>
  <c r="U75" i="5" s="1"/>
  <c r="AS75" i="5" s="1"/>
  <c r="AP74" i="5"/>
  <c r="AO74" i="5"/>
  <c r="AN74" i="5"/>
  <c r="AL74" i="5"/>
  <c r="AK74" i="5"/>
  <c r="AJ74" i="5"/>
  <c r="AI74" i="5"/>
  <c r="AH74" i="5"/>
  <c r="AC74" i="5"/>
  <c r="AB74" i="5"/>
  <c r="AA74" i="5"/>
  <c r="Y74" i="5"/>
  <c r="X74" i="5"/>
  <c r="W74" i="5"/>
  <c r="V74" i="5"/>
  <c r="J74" i="5"/>
  <c r="U74" i="5" s="1"/>
  <c r="AS74" i="5" s="1"/>
  <c r="AP73" i="5"/>
  <c r="AO73" i="5"/>
  <c r="AN73" i="5"/>
  <c r="AM73" i="5"/>
  <c r="AL73" i="5"/>
  <c r="AK73" i="5"/>
  <c r="AJ73" i="5"/>
  <c r="AI73" i="5"/>
  <c r="AH73" i="5"/>
  <c r="AC73" i="5"/>
  <c r="AB73" i="5"/>
  <c r="AA73" i="5"/>
  <c r="Z73" i="5"/>
  <c r="Y73" i="5"/>
  <c r="X73" i="5"/>
  <c r="W73" i="5"/>
  <c r="V73" i="5"/>
  <c r="J73" i="5"/>
  <c r="U73" i="5" s="1"/>
  <c r="AS73" i="5" s="1"/>
  <c r="AS72" i="5"/>
  <c r="AP72" i="5"/>
  <c r="AO72" i="5"/>
  <c r="AN72" i="5"/>
  <c r="AM72" i="5"/>
  <c r="AL72" i="5"/>
  <c r="AK72" i="5"/>
  <c r="AJ72" i="5"/>
  <c r="AI72" i="5"/>
  <c r="AH72" i="5"/>
  <c r="AC72" i="5"/>
  <c r="AB72" i="5"/>
  <c r="AA72" i="5"/>
  <c r="Z72" i="5"/>
  <c r="Y72" i="5"/>
  <c r="X72" i="5"/>
  <c r="W72" i="5"/>
  <c r="V72" i="5"/>
  <c r="AS71" i="5"/>
  <c r="AP71" i="5"/>
  <c r="AO71" i="5"/>
  <c r="AN71" i="5"/>
  <c r="AM71" i="5"/>
  <c r="AL71" i="5"/>
  <c r="AK71" i="5"/>
  <c r="AJ71" i="5"/>
  <c r="AI71" i="5"/>
  <c r="AH71" i="5"/>
  <c r="AC71" i="5"/>
  <c r="AB71" i="5"/>
  <c r="AA71" i="5"/>
  <c r="Z71" i="5"/>
  <c r="Y71" i="5"/>
  <c r="X71" i="5"/>
  <c r="W71" i="5"/>
  <c r="V71" i="5"/>
  <c r="AS70" i="5"/>
  <c r="AP70" i="5"/>
  <c r="AO70" i="5"/>
  <c r="AN70" i="5"/>
  <c r="AM70" i="5"/>
  <c r="AL70" i="5"/>
  <c r="AK70" i="5"/>
  <c r="AJ70" i="5"/>
  <c r="AI70" i="5"/>
  <c r="AH70" i="5"/>
  <c r="AC70" i="5"/>
  <c r="AB70" i="5"/>
  <c r="AA70" i="5"/>
  <c r="Z70" i="5"/>
  <c r="Y70" i="5"/>
  <c r="X70" i="5"/>
  <c r="W70" i="5"/>
  <c r="V70" i="5"/>
  <c r="AP69" i="5"/>
  <c r="AO69" i="5"/>
  <c r="AN69" i="5"/>
  <c r="AL69" i="5"/>
  <c r="AK69" i="5"/>
  <c r="AJ69" i="5"/>
  <c r="AI69" i="5"/>
  <c r="AH69" i="5"/>
  <c r="AC69" i="5"/>
  <c r="AB69" i="5"/>
  <c r="AA69" i="5"/>
  <c r="Y69" i="5"/>
  <c r="X69" i="5"/>
  <c r="W69" i="5"/>
  <c r="V69" i="5"/>
  <c r="J69" i="5"/>
  <c r="AP68" i="5"/>
  <c r="AO68" i="5"/>
  <c r="AN68" i="5"/>
  <c r="AL68" i="5"/>
  <c r="AK68" i="5"/>
  <c r="AJ68" i="5"/>
  <c r="AI68" i="5"/>
  <c r="AH68" i="5"/>
  <c r="AC68" i="5"/>
  <c r="AB68" i="5"/>
  <c r="AA68" i="5"/>
  <c r="Y68" i="5"/>
  <c r="X68" i="5"/>
  <c r="W68" i="5"/>
  <c r="V68" i="5"/>
  <c r="J68" i="5"/>
  <c r="AP67" i="5"/>
  <c r="AO67" i="5"/>
  <c r="AN67" i="5"/>
  <c r="AL67" i="5"/>
  <c r="AK67" i="5"/>
  <c r="AJ67" i="5"/>
  <c r="AI67" i="5"/>
  <c r="AH67" i="5"/>
  <c r="AC67" i="5"/>
  <c r="AB67" i="5"/>
  <c r="AA67" i="5"/>
  <c r="Y67" i="5"/>
  <c r="X67" i="5"/>
  <c r="W67" i="5"/>
  <c r="V67" i="5"/>
  <c r="J67" i="5"/>
  <c r="AP66" i="5"/>
  <c r="AO66" i="5"/>
  <c r="AN66" i="5"/>
  <c r="AL66" i="5"/>
  <c r="AK66" i="5"/>
  <c r="AJ66" i="5"/>
  <c r="AI66" i="5"/>
  <c r="AH66" i="5"/>
  <c r="AC66" i="5"/>
  <c r="AB66" i="5"/>
  <c r="AA66" i="5"/>
  <c r="Y66" i="5"/>
  <c r="X66" i="5"/>
  <c r="W66" i="5"/>
  <c r="V66" i="5"/>
  <c r="J66" i="5"/>
  <c r="AP65" i="5"/>
  <c r="AO65" i="5"/>
  <c r="AN65" i="5"/>
  <c r="AL65" i="5"/>
  <c r="AK65" i="5"/>
  <c r="AJ65" i="5"/>
  <c r="AI65" i="5"/>
  <c r="AH65" i="5"/>
  <c r="AC65" i="5"/>
  <c r="AB65" i="5"/>
  <c r="AA65" i="5"/>
  <c r="Y65" i="5"/>
  <c r="X65" i="5"/>
  <c r="W65" i="5"/>
  <c r="V65" i="5"/>
  <c r="J65" i="5"/>
  <c r="Z65" i="5" s="1"/>
  <c r="AP64" i="5"/>
  <c r="AO64" i="5"/>
  <c r="AN64" i="5"/>
  <c r="AL64" i="5"/>
  <c r="AK64" i="5"/>
  <c r="AJ64" i="5"/>
  <c r="AI64" i="5"/>
  <c r="AH64" i="5"/>
  <c r="AC64" i="5"/>
  <c r="AB64" i="5"/>
  <c r="AA64" i="5"/>
  <c r="Y64" i="5"/>
  <c r="X64" i="5"/>
  <c r="W64" i="5"/>
  <c r="V64" i="5"/>
  <c r="J64" i="5"/>
  <c r="AM64" i="5" s="1"/>
  <c r="AP63" i="5"/>
  <c r="AO63" i="5"/>
  <c r="AN63" i="5"/>
  <c r="AL63" i="5"/>
  <c r="AK63" i="5"/>
  <c r="AJ63" i="5"/>
  <c r="AI63" i="5"/>
  <c r="AH63" i="5"/>
  <c r="AC63" i="5"/>
  <c r="AB63" i="5"/>
  <c r="AA63" i="5"/>
  <c r="Y63" i="5"/>
  <c r="X63" i="5"/>
  <c r="W63" i="5"/>
  <c r="V63" i="5"/>
  <c r="J63" i="5"/>
  <c r="Z63" i="5" s="1"/>
  <c r="AP62" i="5"/>
  <c r="AO62" i="5"/>
  <c r="AN62" i="5"/>
  <c r="AL62" i="5"/>
  <c r="AK62" i="5"/>
  <c r="AJ62" i="5"/>
  <c r="AI62" i="5"/>
  <c r="AH62" i="5"/>
  <c r="AC62" i="5"/>
  <c r="AB62" i="5"/>
  <c r="AA62" i="5"/>
  <c r="Y62" i="5"/>
  <c r="X62" i="5"/>
  <c r="W62" i="5"/>
  <c r="V62" i="5"/>
  <c r="J62" i="5"/>
  <c r="AM62" i="5" s="1"/>
  <c r="AP61" i="5"/>
  <c r="AO61" i="5"/>
  <c r="AN61" i="5"/>
  <c r="AL61" i="5"/>
  <c r="AK61" i="5"/>
  <c r="AJ61" i="5"/>
  <c r="AI61" i="5"/>
  <c r="AH61" i="5"/>
  <c r="AC61" i="5"/>
  <c r="AB61" i="5"/>
  <c r="AA61" i="5"/>
  <c r="Y61" i="5"/>
  <c r="X61" i="5"/>
  <c r="W61" i="5"/>
  <c r="V61" i="5"/>
  <c r="J61" i="5"/>
  <c r="AM61" i="5" s="1"/>
  <c r="AP60" i="5"/>
  <c r="AO60" i="5"/>
  <c r="AN60" i="5"/>
  <c r="AL60" i="5"/>
  <c r="AK60" i="5"/>
  <c r="AJ60" i="5"/>
  <c r="AI60" i="5"/>
  <c r="AH60" i="5"/>
  <c r="AC60" i="5"/>
  <c r="AB60" i="5"/>
  <c r="AA60" i="5"/>
  <c r="Y60" i="5"/>
  <c r="X60" i="5"/>
  <c r="W60" i="5"/>
  <c r="V60" i="5"/>
  <c r="J60" i="5"/>
  <c r="AP59" i="5"/>
  <c r="AO59" i="5"/>
  <c r="AN59" i="5"/>
  <c r="AL59" i="5"/>
  <c r="AK59" i="5"/>
  <c r="AJ59" i="5"/>
  <c r="AI59" i="5"/>
  <c r="AH59" i="5"/>
  <c r="AC59" i="5"/>
  <c r="AB59" i="5"/>
  <c r="AA59" i="5"/>
  <c r="Y59" i="5"/>
  <c r="X59" i="5"/>
  <c r="W59" i="5"/>
  <c r="V59" i="5"/>
  <c r="J59" i="5"/>
  <c r="AP58" i="5"/>
  <c r="AO58" i="5"/>
  <c r="AN58" i="5"/>
  <c r="AL58" i="5"/>
  <c r="AK58" i="5"/>
  <c r="AJ58" i="5"/>
  <c r="AI58" i="5"/>
  <c r="AH58" i="5"/>
  <c r="AC58" i="5"/>
  <c r="AB58" i="5"/>
  <c r="AA58" i="5"/>
  <c r="Y58" i="5"/>
  <c r="X58" i="5"/>
  <c r="W58" i="5"/>
  <c r="V58" i="5"/>
  <c r="J58" i="5"/>
  <c r="Z58" i="5" s="1"/>
  <c r="AP57" i="5"/>
  <c r="AO57" i="5"/>
  <c r="AN57" i="5"/>
  <c r="AL57" i="5"/>
  <c r="AK57" i="5"/>
  <c r="AJ57" i="5"/>
  <c r="AI57" i="5"/>
  <c r="AH57" i="5"/>
  <c r="AC57" i="5"/>
  <c r="AB57" i="5"/>
  <c r="AA57" i="5"/>
  <c r="Y57" i="5"/>
  <c r="X57" i="5"/>
  <c r="W57" i="5"/>
  <c r="V57" i="5"/>
  <c r="J57" i="5"/>
  <c r="AP56" i="5"/>
  <c r="AO56" i="5"/>
  <c r="AN56" i="5"/>
  <c r="AL56" i="5"/>
  <c r="AK56" i="5"/>
  <c r="AJ56" i="5"/>
  <c r="AI56" i="5"/>
  <c r="AH56" i="5"/>
  <c r="AC56" i="5"/>
  <c r="AB56" i="5"/>
  <c r="AA56" i="5"/>
  <c r="Z56" i="5"/>
  <c r="Y56" i="5"/>
  <c r="X56" i="5"/>
  <c r="W56" i="5"/>
  <c r="V56" i="5"/>
  <c r="J56" i="5"/>
  <c r="AM56" i="5" s="1"/>
  <c r="AP55" i="5"/>
  <c r="AO55" i="5"/>
  <c r="AN55" i="5"/>
  <c r="AL55" i="5"/>
  <c r="AK55" i="5"/>
  <c r="AJ55" i="5"/>
  <c r="AI55" i="5"/>
  <c r="AH55" i="5"/>
  <c r="AC55" i="5"/>
  <c r="AB55" i="5"/>
  <c r="AA55" i="5"/>
  <c r="Y55" i="5"/>
  <c r="X55" i="5"/>
  <c r="W55" i="5"/>
  <c r="V55" i="5"/>
  <c r="J55" i="5"/>
  <c r="AM55" i="5" s="1"/>
  <c r="AP54" i="5"/>
  <c r="AO54" i="5"/>
  <c r="AN54" i="5"/>
  <c r="AL54" i="5"/>
  <c r="AK54" i="5"/>
  <c r="AJ54" i="5"/>
  <c r="AI54" i="5"/>
  <c r="AH54" i="5"/>
  <c r="AG54" i="5"/>
  <c r="AF54" i="5"/>
  <c r="AE54" i="5"/>
  <c r="AC54" i="5"/>
  <c r="AB54" i="5"/>
  <c r="AA54" i="5"/>
  <c r="Z54" i="5"/>
  <c r="J54" i="5"/>
  <c r="AP53" i="5"/>
  <c r="AO53" i="5"/>
  <c r="AN53" i="5"/>
  <c r="AL53" i="5"/>
  <c r="AK53" i="5"/>
  <c r="AJ53" i="5"/>
  <c r="AI53" i="5"/>
  <c r="AH53" i="5"/>
  <c r="AG53" i="5"/>
  <c r="AF53" i="5"/>
  <c r="AE53" i="5"/>
  <c r="AC53" i="5"/>
  <c r="AB53" i="5"/>
  <c r="AA53" i="5"/>
  <c r="Z53" i="5"/>
  <c r="J53" i="5"/>
  <c r="AP52" i="5"/>
  <c r="AO52" i="5"/>
  <c r="AN52" i="5"/>
  <c r="AL52" i="5"/>
  <c r="AK52" i="5"/>
  <c r="AJ52" i="5"/>
  <c r="AI52" i="5"/>
  <c r="AH52" i="5"/>
  <c r="AG52" i="5"/>
  <c r="AF52" i="5"/>
  <c r="AE52" i="5"/>
  <c r="AC52" i="5"/>
  <c r="AB52" i="5"/>
  <c r="AA52" i="5"/>
  <c r="Z52" i="5"/>
  <c r="J52" i="5"/>
  <c r="V52" i="5" s="1"/>
  <c r="AP51" i="5"/>
  <c r="AO51" i="5"/>
  <c r="AN51" i="5"/>
  <c r="AL51" i="5"/>
  <c r="AK51" i="5"/>
  <c r="AJ51" i="5"/>
  <c r="AI51" i="5"/>
  <c r="AH51" i="5"/>
  <c r="AG51" i="5"/>
  <c r="AF51" i="5"/>
  <c r="AE51" i="5"/>
  <c r="AC51" i="5"/>
  <c r="AB51" i="5"/>
  <c r="AA51" i="5"/>
  <c r="Z51" i="5"/>
  <c r="J51" i="5"/>
  <c r="W51" i="5" s="1"/>
  <c r="AP50" i="5"/>
  <c r="AO50" i="5"/>
  <c r="AN50" i="5"/>
  <c r="AL50" i="5"/>
  <c r="AK50" i="5"/>
  <c r="AJ50" i="5"/>
  <c r="AI50" i="5"/>
  <c r="AH50" i="5"/>
  <c r="AG50" i="5"/>
  <c r="AF50" i="5"/>
  <c r="AE50" i="5"/>
  <c r="AC50" i="5"/>
  <c r="AB50" i="5"/>
  <c r="AA50" i="5"/>
  <c r="Z50" i="5"/>
  <c r="V50" i="5"/>
  <c r="J50" i="5"/>
  <c r="AP49" i="5"/>
  <c r="AO49" i="5"/>
  <c r="AN49" i="5"/>
  <c r="AL49" i="5"/>
  <c r="AK49" i="5"/>
  <c r="AJ49" i="5"/>
  <c r="AI49" i="5"/>
  <c r="AH49" i="5"/>
  <c r="AG49" i="5"/>
  <c r="AF49" i="5"/>
  <c r="AE49" i="5"/>
  <c r="AC49" i="5"/>
  <c r="AB49" i="5"/>
  <c r="AA49" i="5"/>
  <c r="Z49" i="5"/>
  <c r="J49" i="5"/>
  <c r="AP48" i="5"/>
  <c r="AO48" i="5"/>
  <c r="AN48" i="5"/>
  <c r="AL48" i="5"/>
  <c r="AK48" i="5"/>
  <c r="AJ48" i="5"/>
  <c r="AI48" i="5"/>
  <c r="AH48" i="5"/>
  <c r="AG48" i="5"/>
  <c r="AF48" i="5"/>
  <c r="AE48" i="5"/>
  <c r="AC48" i="5"/>
  <c r="AB48" i="5"/>
  <c r="AA48" i="5"/>
  <c r="Z48" i="5"/>
  <c r="V48" i="5"/>
  <c r="J48" i="5"/>
  <c r="AD48" i="5" s="1"/>
  <c r="AP47" i="5"/>
  <c r="AO47" i="5"/>
  <c r="AN47" i="5"/>
  <c r="AL47" i="5"/>
  <c r="AK47" i="5"/>
  <c r="AJ47" i="5"/>
  <c r="AI47" i="5"/>
  <c r="AH47" i="5"/>
  <c r="AG47" i="5"/>
  <c r="AF47" i="5"/>
  <c r="AE47" i="5"/>
  <c r="AC47" i="5"/>
  <c r="AB47" i="5"/>
  <c r="AA47" i="5"/>
  <c r="Z47" i="5"/>
  <c r="J47" i="5"/>
  <c r="W47" i="5" s="1"/>
  <c r="AP46" i="5"/>
  <c r="AO46" i="5"/>
  <c r="AN46" i="5"/>
  <c r="AL46" i="5"/>
  <c r="AK46" i="5"/>
  <c r="AJ46" i="5"/>
  <c r="AI46" i="5"/>
  <c r="AH46" i="5"/>
  <c r="AG46" i="5"/>
  <c r="AF46" i="5"/>
  <c r="AE46" i="5"/>
  <c r="AC46" i="5"/>
  <c r="AB46" i="5"/>
  <c r="AA46" i="5"/>
  <c r="Z46" i="5"/>
  <c r="J46" i="5"/>
  <c r="AP45" i="5"/>
  <c r="AO45" i="5"/>
  <c r="AN45" i="5"/>
  <c r="AL45" i="5"/>
  <c r="AK45" i="5"/>
  <c r="AJ45" i="5"/>
  <c r="AI45" i="5"/>
  <c r="AH45" i="5"/>
  <c r="AG45" i="5"/>
  <c r="AF45" i="5"/>
  <c r="AE45" i="5"/>
  <c r="AC45" i="5"/>
  <c r="AB45" i="5"/>
  <c r="AA45" i="5"/>
  <c r="Z45" i="5"/>
  <c r="J45" i="5"/>
  <c r="AP44" i="5"/>
  <c r="AO44" i="5"/>
  <c r="AN44" i="5"/>
  <c r="AM44" i="5"/>
  <c r="AL44" i="5"/>
  <c r="AK44" i="5"/>
  <c r="AJ44" i="5"/>
  <c r="AI44" i="5"/>
  <c r="AH44" i="5"/>
  <c r="AG44" i="5"/>
  <c r="AF44" i="5"/>
  <c r="AE44" i="5"/>
  <c r="AD44" i="5"/>
  <c r="AC44" i="5"/>
  <c r="AB44" i="5"/>
  <c r="AA44" i="5"/>
  <c r="Z44" i="5"/>
  <c r="W44" i="5"/>
  <c r="V44" i="5"/>
  <c r="U44" i="5"/>
  <c r="AS44" i="5" s="1"/>
  <c r="AP43" i="5"/>
  <c r="AO43" i="5"/>
  <c r="AN43" i="5"/>
  <c r="AL43" i="5"/>
  <c r="AK43" i="5"/>
  <c r="AJ43" i="5"/>
  <c r="AI43" i="5"/>
  <c r="AH43" i="5"/>
  <c r="AG43" i="5"/>
  <c r="AF43" i="5"/>
  <c r="AE43" i="5"/>
  <c r="AC43" i="5"/>
  <c r="AB43" i="5"/>
  <c r="AA43" i="5"/>
  <c r="Z43" i="5"/>
  <c r="J43" i="5"/>
  <c r="AD43" i="5" s="1"/>
  <c r="AP42" i="5"/>
  <c r="AO42" i="5"/>
  <c r="AN42" i="5"/>
  <c r="AL42" i="5"/>
  <c r="AK42" i="5"/>
  <c r="AJ42" i="5"/>
  <c r="AI42" i="5"/>
  <c r="AH42" i="5"/>
  <c r="AG42" i="5"/>
  <c r="AF42" i="5"/>
  <c r="AE42" i="5"/>
  <c r="AC42" i="5"/>
  <c r="AB42" i="5"/>
  <c r="AA42" i="5"/>
  <c r="Z42" i="5"/>
  <c r="V42" i="5"/>
  <c r="U42" i="5"/>
  <c r="AS42" i="5" s="1"/>
  <c r="J42" i="5"/>
  <c r="AD42" i="5" s="1"/>
  <c r="AP41" i="5"/>
  <c r="AO41" i="5"/>
  <c r="AN41" i="5"/>
  <c r="AL41" i="5"/>
  <c r="AK41" i="5"/>
  <c r="AJ41" i="5"/>
  <c r="AI41" i="5"/>
  <c r="AH41" i="5"/>
  <c r="AG41" i="5"/>
  <c r="AF41" i="5"/>
  <c r="AE41" i="5"/>
  <c r="AC41" i="5"/>
  <c r="AB41" i="5"/>
  <c r="AA41" i="5"/>
  <c r="Z41" i="5"/>
  <c r="J41" i="5"/>
  <c r="AP40" i="5"/>
  <c r="AO40" i="5"/>
  <c r="AN40" i="5"/>
  <c r="AL40" i="5"/>
  <c r="AK40" i="5"/>
  <c r="AJ40" i="5"/>
  <c r="AI40" i="5"/>
  <c r="AH40" i="5"/>
  <c r="AG40" i="5"/>
  <c r="AF40" i="5"/>
  <c r="AE40" i="5"/>
  <c r="AC40" i="5"/>
  <c r="AB40" i="5"/>
  <c r="AA40" i="5"/>
  <c r="Z40" i="5"/>
  <c r="J40" i="5"/>
  <c r="AD40" i="5" s="1"/>
  <c r="AS39" i="5"/>
  <c r="AP39" i="5"/>
  <c r="AO39" i="5"/>
  <c r="AN39" i="5"/>
  <c r="AM39" i="5"/>
  <c r="AL39" i="5"/>
  <c r="AK39" i="5"/>
  <c r="AJ39" i="5"/>
  <c r="AI39" i="5"/>
  <c r="AH39" i="5"/>
  <c r="AG39" i="5"/>
  <c r="AF39" i="5"/>
  <c r="AE39" i="5"/>
  <c r="AD39" i="5"/>
  <c r="AC39" i="5"/>
  <c r="AB39" i="5"/>
  <c r="AA39" i="5"/>
  <c r="Z39" i="5"/>
  <c r="AP38" i="5"/>
  <c r="AO38" i="5"/>
  <c r="AN38" i="5"/>
  <c r="AL38" i="5"/>
  <c r="AK38" i="5"/>
  <c r="AJ38" i="5"/>
  <c r="AI38" i="5"/>
  <c r="AH38" i="5"/>
  <c r="AG38" i="5"/>
  <c r="AF38" i="5"/>
  <c r="AE38" i="5"/>
  <c r="AC38" i="5"/>
  <c r="AB38" i="5"/>
  <c r="AA38" i="5"/>
  <c r="Z38" i="5"/>
  <c r="V38" i="5"/>
  <c r="J38" i="5"/>
  <c r="AD38" i="5" s="1"/>
  <c r="AP37" i="5"/>
  <c r="AO37" i="5"/>
  <c r="AN37" i="5"/>
  <c r="AL37" i="5"/>
  <c r="AK37" i="5"/>
  <c r="AJ37" i="5"/>
  <c r="AI37" i="5"/>
  <c r="AH37" i="5"/>
  <c r="AG37" i="5"/>
  <c r="AF37" i="5"/>
  <c r="AE37" i="5"/>
  <c r="AC37" i="5"/>
  <c r="AB37" i="5"/>
  <c r="AA37" i="5"/>
  <c r="Z37" i="5"/>
  <c r="J37" i="5"/>
  <c r="U37" i="5" s="1"/>
  <c r="AS37" i="5" s="1"/>
  <c r="AP36" i="5"/>
  <c r="AO36" i="5"/>
  <c r="AN36" i="5"/>
  <c r="AL36" i="5"/>
  <c r="AK36" i="5"/>
  <c r="AJ36" i="5"/>
  <c r="AI36" i="5"/>
  <c r="AH36" i="5"/>
  <c r="AG36" i="5"/>
  <c r="AF36" i="5"/>
  <c r="AE36" i="5"/>
  <c r="AC36" i="5"/>
  <c r="AB36" i="5"/>
  <c r="AA36" i="5"/>
  <c r="Z36" i="5"/>
  <c r="V36" i="5"/>
  <c r="U36" i="5"/>
  <c r="AS36" i="5" s="1"/>
  <c r="J36" i="5"/>
  <c r="AD36" i="5" s="1"/>
  <c r="AP35" i="5"/>
  <c r="AO35" i="5"/>
  <c r="AN35" i="5"/>
  <c r="AL35" i="5"/>
  <c r="AK35" i="5"/>
  <c r="AJ35" i="5"/>
  <c r="AI35" i="5"/>
  <c r="AH35" i="5"/>
  <c r="AG35" i="5"/>
  <c r="AF35" i="5"/>
  <c r="AE35" i="5"/>
  <c r="AC35" i="5"/>
  <c r="AB35" i="5"/>
  <c r="AA35" i="5"/>
  <c r="Z35" i="5"/>
  <c r="J35" i="5"/>
  <c r="AP34" i="5"/>
  <c r="AO34" i="5"/>
  <c r="AN34" i="5"/>
  <c r="AL34" i="5"/>
  <c r="AK34" i="5"/>
  <c r="AJ34" i="5"/>
  <c r="AI34" i="5"/>
  <c r="AH34" i="5"/>
  <c r="AG34" i="5"/>
  <c r="AF34" i="5"/>
  <c r="AE34" i="5"/>
  <c r="AC34" i="5"/>
  <c r="AB34" i="5"/>
  <c r="AA34" i="5"/>
  <c r="Z34" i="5"/>
  <c r="V34" i="5"/>
  <c r="J34" i="5"/>
  <c r="AD34" i="5" s="1"/>
  <c r="AP33" i="5"/>
  <c r="AO33" i="5"/>
  <c r="AN33" i="5"/>
  <c r="AL33" i="5"/>
  <c r="AK33" i="5"/>
  <c r="AJ33" i="5"/>
  <c r="AI33" i="5"/>
  <c r="AH33" i="5"/>
  <c r="AG33" i="5"/>
  <c r="AF33" i="5"/>
  <c r="AE33" i="5"/>
  <c r="AC33" i="5"/>
  <c r="AB33" i="5"/>
  <c r="AA33" i="5"/>
  <c r="Z33" i="5"/>
  <c r="J33" i="5"/>
  <c r="U33" i="5" s="1"/>
  <c r="AS33" i="5" s="1"/>
  <c r="AP32" i="5"/>
  <c r="AO32" i="5"/>
  <c r="AN32" i="5"/>
  <c r="AL32" i="5"/>
  <c r="AK32" i="5"/>
  <c r="AJ32" i="5"/>
  <c r="AI32" i="5"/>
  <c r="AH32" i="5"/>
  <c r="AG32" i="5"/>
  <c r="AF32" i="5"/>
  <c r="AE32" i="5"/>
  <c r="AC32" i="5"/>
  <c r="AB32" i="5"/>
  <c r="AA32" i="5"/>
  <c r="Z32" i="5"/>
  <c r="V32" i="5"/>
  <c r="U32" i="5"/>
  <c r="AS32" i="5" s="1"/>
  <c r="J32" i="5"/>
  <c r="AD32" i="5" s="1"/>
  <c r="AP31" i="5"/>
  <c r="AO31" i="5"/>
  <c r="AN31" i="5"/>
  <c r="AL31" i="5"/>
  <c r="AK31" i="5"/>
  <c r="AJ31" i="5"/>
  <c r="AI31" i="5"/>
  <c r="AH31" i="5"/>
  <c r="AG31" i="5"/>
  <c r="AF31" i="5"/>
  <c r="AE31" i="5"/>
  <c r="AC31" i="5"/>
  <c r="AB31" i="5"/>
  <c r="AA31" i="5"/>
  <c r="Z31" i="5"/>
  <c r="V31" i="5"/>
  <c r="J31" i="5"/>
  <c r="AD31" i="5" s="1"/>
  <c r="AP30" i="5"/>
  <c r="AO30" i="5"/>
  <c r="AN30" i="5"/>
  <c r="AL30" i="5"/>
  <c r="AK30" i="5"/>
  <c r="AJ30" i="5"/>
  <c r="AI30" i="5"/>
  <c r="AH30" i="5"/>
  <c r="AG30" i="5"/>
  <c r="AF30" i="5"/>
  <c r="AE30" i="5"/>
  <c r="AC30" i="5"/>
  <c r="AB30" i="5"/>
  <c r="AA30" i="5"/>
  <c r="Z30" i="5"/>
  <c r="W30" i="5"/>
  <c r="V30" i="5"/>
  <c r="AT30" i="5" s="1"/>
  <c r="AV30" i="5" s="1"/>
  <c r="U30" i="5"/>
  <c r="AS30" i="5" s="1"/>
  <c r="J30" i="5"/>
  <c r="AD30" i="5" s="1"/>
  <c r="AP29" i="5"/>
  <c r="AO29" i="5"/>
  <c r="AN29" i="5"/>
  <c r="AL29" i="5"/>
  <c r="AK29" i="5"/>
  <c r="AJ29" i="5"/>
  <c r="AI29" i="5"/>
  <c r="AH29" i="5"/>
  <c r="AG29" i="5"/>
  <c r="AF29" i="5"/>
  <c r="AE29" i="5"/>
  <c r="AC29" i="5"/>
  <c r="AB29" i="5"/>
  <c r="AA29" i="5"/>
  <c r="Z29" i="5"/>
  <c r="W29" i="5"/>
  <c r="J29" i="5"/>
  <c r="V29" i="5" s="1"/>
  <c r="AP28" i="5"/>
  <c r="AO28" i="5"/>
  <c r="AN28" i="5"/>
  <c r="AL28" i="5"/>
  <c r="AK28" i="5"/>
  <c r="AJ28" i="5"/>
  <c r="AI28" i="5"/>
  <c r="AH28" i="5"/>
  <c r="AG28" i="5"/>
  <c r="AF28" i="5"/>
  <c r="AE28" i="5"/>
  <c r="AC28" i="5"/>
  <c r="AB28" i="5"/>
  <c r="AA28" i="5"/>
  <c r="Z28" i="5"/>
  <c r="U28" i="5"/>
  <c r="AS28" i="5" s="1"/>
  <c r="J28" i="5"/>
  <c r="AD28" i="5" s="1"/>
  <c r="AP27" i="5"/>
  <c r="AO27" i="5"/>
  <c r="AN27" i="5"/>
  <c r="AL27" i="5"/>
  <c r="AK27" i="5"/>
  <c r="AJ27" i="5"/>
  <c r="AI27" i="5"/>
  <c r="AH27" i="5"/>
  <c r="AG27" i="5"/>
  <c r="AF27" i="5"/>
  <c r="AE27" i="5"/>
  <c r="AC27" i="5"/>
  <c r="AB27" i="5"/>
  <c r="AA27" i="5"/>
  <c r="Z27" i="5"/>
  <c r="V27" i="5"/>
  <c r="J27" i="5"/>
  <c r="AD27" i="5" s="1"/>
  <c r="AP26" i="5"/>
  <c r="AO26" i="5"/>
  <c r="AN26" i="5"/>
  <c r="AL26" i="5"/>
  <c r="AK26" i="5"/>
  <c r="AJ26" i="5"/>
  <c r="AI26" i="5"/>
  <c r="AH26" i="5"/>
  <c r="AG26" i="5"/>
  <c r="AF26" i="5"/>
  <c r="AE26" i="5"/>
  <c r="AC26" i="5"/>
  <c r="AB26" i="5"/>
  <c r="AA26" i="5"/>
  <c r="Z26" i="5"/>
  <c r="J26" i="5"/>
  <c r="AD26" i="5" s="1"/>
  <c r="AP25" i="5"/>
  <c r="AO25" i="5"/>
  <c r="AN25" i="5"/>
  <c r="AL25" i="5"/>
  <c r="AK25" i="5"/>
  <c r="AJ25" i="5"/>
  <c r="AI25" i="5"/>
  <c r="AH25" i="5"/>
  <c r="AG25" i="5"/>
  <c r="AF25" i="5"/>
  <c r="AE25" i="5"/>
  <c r="AC25" i="5"/>
  <c r="AB25" i="5"/>
  <c r="AA25" i="5"/>
  <c r="Z25" i="5"/>
  <c r="V25" i="5"/>
  <c r="J25" i="5"/>
  <c r="AD25" i="5" s="1"/>
  <c r="AP24" i="5"/>
  <c r="AO24" i="5"/>
  <c r="AN24" i="5"/>
  <c r="AL24" i="5"/>
  <c r="AK24" i="5"/>
  <c r="AJ24" i="5"/>
  <c r="AI24" i="5"/>
  <c r="AH24" i="5"/>
  <c r="AG24" i="5"/>
  <c r="AF24" i="5"/>
  <c r="AE24" i="5"/>
  <c r="AC24" i="5"/>
  <c r="AB24" i="5"/>
  <c r="AA24" i="5"/>
  <c r="Z24" i="5"/>
  <c r="W24" i="5"/>
  <c r="V24" i="5"/>
  <c r="J24" i="5"/>
  <c r="AD24" i="5" s="1"/>
  <c r="AP23" i="5"/>
  <c r="AO23" i="5"/>
  <c r="AN23" i="5"/>
  <c r="AL23" i="5"/>
  <c r="AK23" i="5"/>
  <c r="AJ23" i="5"/>
  <c r="AI23" i="5"/>
  <c r="AH23" i="5"/>
  <c r="AG23" i="5"/>
  <c r="AF23" i="5"/>
  <c r="AE23" i="5"/>
  <c r="AC23" i="5"/>
  <c r="AB23" i="5"/>
  <c r="AA23" i="5"/>
  <c r="Z23" i="5"/>
  <c r="J23" i="5"/>
  <c r="AM23" i="5" s="1"/>
  <c r="AP22" i="5"/>
  <c r="AO22" i="5"/>
  <c r="AN22" i="5"/>
  <c r="AL22" i="5"/>
  <c r="AK22" i="5"/>
  <c r="AJ22" i="5"/>
  <c r="AI22" i="5"/>
  <c r="AH22" i="5"/>
  <c r="AG22" i="5"/>
  <c r="AF22" i="5"/>
  <c r="AE22" i="5"/>
  <c r="AC22" i="5"/>
  <c r="AB22" i="5"/>
  <c r="AA22" i="5"/>
  <c r="Z22" i="5"/>
  <c r="J22" i="5"/>
  <c r="AD22" i="5" s="1"/>
  <c r="AP21" i="5"/>
  <c r="AO21" i="5"/>
  <c r="AN21" i="5"/>
  <c r="AL21" i="5"/>
  <c r="AK21" i="5"/>
  <c r="AJ21" i="5"/>
  <c r="AI21" i="5"/>
  <c r="AH21" i="5"/>
  <c r="AG21" i="5"/>
  <c r="AF21" i="5"/>
  <c r="AE21" i="5"/>
  <c r="AC21" i="5"/>
  <c r="AB21" i="5"/>
  <c r="AA21" i="5"/>
  <c r="Z21" i="5"/>
  <c r="V21" i="5"/>
  <c r="U21" i="5"/>
  <c r="AS21" i="5" s="1"/>
  <c r="J21" i="5"/>
  <c r="W21" i="5" s="1"/>
  <c r="AP20" i="5"/>
  <c r="AO20" i="5"/>
  <c r="AN20" i="5"/>
  <c r="AL20" i="5"/>
  <c r="AK20" i="5"/>
  <c r="AJ20" i="5"/>
  <c r="AI20" i="5"/>
  <c r="AH20" i="5"/>
  <c r="AG20" i="5"/>
  <c r="AF20" i="5"/>
  <c r="AE20" i="5"/>
  <c r="AC20" i="5"/>
  <c r="AB20" i="5"/>
  <c r="AA20" i="5"/>
  <c r="Z20" i="5"/>
  <c r="W20" i="5"/>
  <c r="V20" i="5"/>
  <c r="J20" i="5"/>
  <c r="AD20" i="5" s="1"/>
  <c r="AP19" i="5"/>
  <c r="AO19" i="5"/>
  <c r="AN19" i="5"/>
  <c r="AL19" i="5"/>
  <c r="AK19" i="5"/>
  <c r="AJ19" i="5"/>
  <c r="AI19" i="5"/>
  <c r="AH19" i="5"/>
  <c r="AG19" i="5"/>
  <c r="AF19" i="5"/>
  <c r="AE19" i="5"/>
  <c r="AC19" i="5"/>
  <c r="AB19" i="5"/>
  <c r="AA19" i="5"/>
  <c r="Z19" i="5"/>
  <c r="J19" i="5"/>
  <c r="AM19" i="5" s="1"/>
  <c r="AP18" i="5"/>
  <c r="AO18" i="5"/>
  <c r="AN18" i="5"/>
  <c r="AL18" i="5"/>
  <c r="AK18" i="5"/>
  <c r="AJ18" i="5"/>
  <c r="AI18" i="5"/>
  <c r="AH18" i="5"/>
  <c r="AG18" i="5"/>
  <c r="AF18" i="5"/>
  <c r="AE18" i="5"/>
  <c r="AC18" i="5"/>
  <c r="AB18" i="5"/>
  <c r="AA18" i="5"/>
  <c r="Z18" i="5"/>
  <c r="W18" i="5"/>
  <c r="V18" i="5"/>
  <c r="U18" i="5"/>
  <c r="AS18" i="5" s="1"/>
  <c r="J18" i="5"/>
  <c r="AD18" i="5" s="1"/>
  <c r="AP17" i="5"/>
  <c r="AO17" i="5"/>
  <c r="AN17" i="5"/>
  <c r="AL17" i="5"/>
  <c r="AK17" i="5"/>
  <c r="AJ17" i="5"/>
  <c r="AI17" i="5"/>
  <c r="AH17" i="5"/>
  <c r="AG17" i="5"/>
  <c r="AF17" i="5"/>
  <c r="AE17" i="5"/>
  <c r="AC17" i="5"/>
  <c r="AB17" i="5"/>
  <c r="AA17" i="5"/>
  <c r="Z17" i="5"/>
  <c r="J17" i="5"/>
  <c r="AM17" i="5" s="1"/>
  <c r="AP16" i="5"/>
  <c r="AO16" i="5"/>
  <c r="AN16" i="5"/>
  <c r="AL16" i="5"/>
  <c r="AK16" i="5"/>
  <c r="AJ16" i="5"/>
  <c r="AI16" i="5"/>
  <c r="AH16" i="5"/>
  <c r="AG16" i="5"/>
  <c r="AF16" i="5"/>
  <c r="AE16" i="5"/>
  <c r="AC16" i="5"/>
  <c r="AB16" i="5"/>
  <c r="AA16" i="5"/>
  <c r="Z16" i="5"/>
  <c r="J16" i="5"/>
  <c r="AD16" i="5" s="1"/>
  <c r="AP15" i="5"/>
  <c r="AO15" i="5"/>
  <c r="AN15" i="5"/>
  <c r="AM15" i="5"/>
  <c r="AL15" i="5"/>
  <c r="AK15" i="5"/>
  <c r="AJ15" i="5"/>
  <c r="AI15" i="5"/>
  <c r="AH15" i="5"/>
  <c r="AG15" i="5"/>
  <c r="AF15" i="5"/>
  <c r="AE15" i="5"/>
  <c r="AC15" i="5"/>
  <c r="AB15" i="5"/>
  <c r="AA15" i="5"/>
  <c r="Z15" i="5"/>
  <c r="J15" i="5"/>
  <c r="U15" i="5" s="1"/>
  <c r="AS15" i="5" s="1"/>
  <c r="AP14" i="5"/>
  <c r="AO14" i="5"/>
  <c r="AN14" i="5"/>
  <c r="AL14" i="5"/>
  <c r="AK14" i="5"/>
  <c r="AJ14" i="5"/>
  <c r="AI14" i="5"/>
  <c r="AH14" i="5"/>
  <c r="AG14" i="5"/>
  <c r="AF14" i="5"/>
  <c r="AE14" i="5"/>
  <c r="AC14" i="5"/>
  <c r="AB14" i="5"/>
  <c r="AA14" i="5"/>
  <c r="Z14" i="5"/>
  <c r="J14" i="5"/>
  <c r="AD14" i="5" s="1"/>
  <c r="AP13" i="5"/>
  <c r="AO13" i="5"/>
  <c r="AN13" i="5"/>
  <c r="AL13" i="5"/>
  <c r="AK13" i="5"/>
  <c r="AJ13" i="5"/>
  <c r="AI13" i="5"/>
  <c r="AH13" i="5"/>
  <c r="AG13" i="5"/>
  <c r="AF13" i="5"/>
  <c r="AE13" i="5"/>
  <c r="AC13" i="5"/>
  <c r="AB13" i="5"/>
  <c r="AA13" i="5"/>
  <c r="Z13" i="5"/>
  <c r="J13" i="5"/>
  <c r="AM13" i="5" s="1"/>
  <c r="AP12" i="5"/>
  <c r="AO12" i="5"/>
  <c r="AN12" i="5"/>
  <c r="AL12" i="5"/>
  <c r="AK12" i="5"/>
  <c r="AJ12" i="5"/>
  <c r="AI12" i="5"/>
  <c r="AH12" i="5"/>
  <c r="AG12" i="5"/>
  <c r="AF12" i="5"/>
  <c r="AE12" i="5"/>
  <c r="AC12" i="5"/>
  <c r="AB12" i="5"/>
  <c r="AA12" i="5"/>
  <c r="Z12" i="5"/>
  <c r="V12" i="5"/>
  <c r="J12" i="5"/>
  <c r="AD12" i="5" s="1"/>
  <c r="AP11" i="5"/>
  <c r="AO11" i="5"/>
  <c r="AN11" i="5"/>
  <c r="AL11" i="5"/>
  <c r="AK11" i="5"/>
  <c r="AJ11" i="5"/>
  <c r="AI11" i="5"/>
  <c r="AH11" i="5"/>
  <c r="AG11" i="5"/>
  <c r="AF11" i="5"/>
  <c r="AE11" i="5"/>
  <c r="AC11" i="5"/>
  <c r="AB11" i="5"/>
  <c r="AA11" i="5"/>
  <c r="Z11" i="5"/>
  <c r="J11" i="5"/>
  <c r="U11" i="5" s="1"/>
  <c r="AS11" i="5" s="1"/>
  <c r="AP10" i="5"/>
  <c r="AO10" i="5"/>
  <c r="AN10" i="5"/>
  <c r="AL10" i="5"/>
  <c r="AK10" i="5"/>
  <c r="AJ10" i="5"/>
  <c r="AI10" i="5"/>
  <c r="AH10" i="5"/>
  <c r="AG10" i="5"/>
  <c r="AF10" i="5"/>
  <c r="AE10" i="5"/>
  <c r="AC10" i="5"/>
  <c r="AB10" i="5"/>
  <c r="AA10" i="5"/>
  <c r="Z10" i="5"/>
  <c r="V10" i="5"/>
  <c r="J10" i="5"/>
  <c r="AD10" i="5" s="1"/>
  <c r="AP9" i="5"/>
  <c r="AO9" i="5"/>
  <c r="AN9" i="5"/>
  <c r="AL9" i="5"/>
  <c r="AK9" i="5"/>
  <c r="AJ9" i="5"/>
  <c r="AI9" i="5"/>
  <c r="AH9" i="5"/>
  <c r="AG9" i="5"/>
  <c r="AF9" i="5"/>
  <c r="AE9" i="5"/>
  <c r="AC9" i="5"/>
  <c r="AB9" i="5"/>
  <c r="AA9" i="5"/>
  <c r="Z9" i="5"/>
  <c r="V9" i="5"/>
  <c r="J9" i="5"/>
  <c r="AD9" i="5" s="1"/>
  <c r="AP8" i="5"/>
  <c r="AO8" i="5"/>
  <c r="AN8" i="5"/>
  <c r="AL8" i="5"/>
  <c r="AK8" i="5"/>
  <c r="AJ8" i="5"/>
  <c r="AI8" i="5"/>
  <c r="AH8" i="5"/>
  <c r="AG8" i="5"/>
  <c r="AF8" i="5"/>
  <c r="AE8" i="5"/>
  <c r="AC8" i="5"/>
  <c r="AB8" i="5"/>
  <c r="AA8" i="5"/>
  <c r="Z8" i="5"/>
  <c r="J8" i="5"/>
  <c r="AD8" i="5" s="1"/>
  <c r="AP7" i="5"/>
  <c r="AO7" i="5"/>
  <c r="AN7" i="5"/>
  <c r="AL7" i="5"/>
  <c r="AK7" i="5"/>
  <c r="AJ7" i="5"/>
  <c r="AI7" i="5"/>
  <c r="AH7" i="5"/>
  <c r="AG7" i="5"/>
  <c r="AF7" i="5"/>
  <c r="AE7" i="5"/>
  <c r="AC7" i="5"/>
  <c r="AB7" i="5"/>
  <c r="AA7" i="5"/>
  <c r="Z7" i="5"/>
  <c r="V7" i="5"/>
  <c r="J7" i="5"/>
  <c r="I32" i="4"/>
  <c r="I33" i="4" s="1"/>
  <c r="F30" i="4"/>
  <c r="F29" i="4"/>
  <c r="F25" i="4"/>
  <c r="C127" i="3"/>
  <c r="C126" i="3"/>
  <c r="L122" i="3"/>
  <c r="C122" i="3"/>
  <c r="L121" i="3"/>
  <c r="K115" i="3"/>
  <c r="K74" i="3"/>
  <c r="C74" i="3"/>
  <c r="K73" i="3"/>
  <c r="C73" i="3"/>
  <c r="C72" i="3"/>
  <c r="K61" i="3"/>
  <c r="L126" i="3" s="1"/>
  <c r="R20" i="3"/>
  <c r="R19" i="3"/>
  <c r="R18" i="3"/>
  <c r="R17" i="3"/>
  <c r="R16" i="3"/>
  <c r="R15" i="3"/>
  <c r="R14" i="3"/>
  <c r="R13" i="3"/>
  <c r="R12" i="3"/>
  <c r="R11" i="3"/>
  <c r="R10" i="3"/>
  <c r="R9" i="3"/>
  <c r="R8" i="3"/>
  <c r="R7" i="3"/>
  <c r="R6" i="3"/>
  <c r="K6" i="3"/>
  <c r="C6" i="3"/>
  <c r="R5" i="3"/>
  <c r="K5" i="3"/>
  <c r="C5" i="3"/>
  <c r="R4" i="3"/>
  <c r="C4" i="3"/>
  <c r="R3" i="3"/>
  <c r="R2" i="3"/>
  <c r="U2" i="3" s="1"/>
  <c r="T3" i="3" s="1"/>
  <c r="P1" i="3"/>
  <c r="K4" i="3" s="1"/>
  <c r="AS599" i="2"/>
  <c r="AP599" i="2"/>
  <c r="AO599" i="2"/>
  <c r="AN599" i="2"/>
  <c r="AM599" i="2"/>
  <c r="AL599" i="2"/>
  <c r="AK599" i="2"/>
  <c r="AJ599" i="2"/>
  <c r="AI599" i="2"/>
  <c r="AH599" i="2"/>
  <c r="AC599" i="2"/>
  <c r="AB599" i="2"/>
  <c r="AA599" i="2"/>
  <c r="Z599" i="2"/>
  <c r="Y599" i="2"/>
  <c r="X599" i="2"/>
  <c r="W599" i="2"/>
  <c r="V599" i="2"/>
  <c r="AS598" i="2"/>
  <c r="AP598" i="2"/>
  <c r="AO598" i="2"/>
  <c r="AN598" i="2"/>
  <c r="AM598" i="2"/>
  <c r="AL598" i="2"/>
  <c r="AK598" i="2"/>
  <c r="AJ598" i="2"/>
  <c r="AI598" i="2"/>
  <c r="AH598" i="2"/>
  <c r="AC598" i="2"/>
  <c r="AB598" i="2"/>
  <c r="AA598" i="2"/>
  <c r="Z598" i="2"/>
  <c r="Y598" i="2"/>
  <c r="X598" i="2"/>
  <c r="W598" i="2"/>
  <c r="V598" i="2"/>
  <c r="AS597" i="2"/>
  <c r="AP597" i="2"/>
  <c r="AO597" i="2"/>
  <c r="AN597" i="2"/>
  <c r="AM597" i="2"/>
  <c r="AL597" i="2"/>
  <c r="AK597" i="2"/>
  <c r="AJ597" i="2"/>
  <c r="AI597" i="2"/>
  <c r="AH597" i="2"/>
  <c r="AC597" i="2"/>
  <c r="AB597" i="2"/>
  <c r="AA597" i="2"/>
  <c r="Z597" i="2"/>
  <c r="Y597" i="2"/>
  <c r="X597" i="2"/>
  <c r="W597" i="2"/>
  <c r="V597" i="2"/>
  <c r="AS596" i="2"/>
  <c r="AP596" i="2"/>
  <c r="AO596" i="2"/>
  <c r="AN596" i="2"/>
  <c r="AM596" i="2"/>
  <c r="AL596" i="2"/>
  <c r="AK596" i="2"/>
  <c r="AJ596" i="2"/>
  <c r="AI596" i="2"/>
  <c r="AH596" i="2"/>
  <c r="AC596" i="2"/>
  <c r="AB596" i="2"/>
  <c r="AA596" i="2"/>
  <c r="Z596" i="2"/>
  <c r="Y596" i="2"/>
  <c r="X596" i="2"/>
  <c r="W596" i="2"/>
  <c r="V596" i="2"/>
  <c r="AS595" i="2"/>
  <c r="AP595" i="2"/>
  <c r="AO595" i="2"/>
  <c r="AN595" i="2"/>
  <c r="AM595" i="2"/>
  <c r="AL595" i="2"/>
  <c r="AK595" i="2"/>
  <c r="AJ595" i="2"/>
  <c r="AI595" i="2"/>
  <c r="AH595" i="2"/>
  <c r="AC595" i="2"/>
  <c r="AB595" i="2"/>
  <c r="AA595" i="2"/>
  <c r="Z595" i="2"/>
  <c r="Y595" i="2"/>
  <c r="X595" i="2"/>
  <c r="W595" i="2"/>
  <c r="V595" i="2"/>
  <c r="AS594" i="2"/>
  <c r="AP594" i="2"/>
  <c r="AO594" i="2"/>
  <c r="AN594" i="2"/>
  <c r="AM594" i="2"/>
  <c r="AL594" i="2"/>
  <c r="AK594" i="2"/>
  <c r="AJ594" i="2"/>
  <c r="AI594" i="2"/>
  <c r="AH594" i="2"/>
  <c r="AC594" i="2"/>
  <c r="AB594" i="2"/>
  <c r="AA594" i="2"/>
  <c r="Z594" i="2"/>
  <c r="Y594" i="2"/>
  <c r="X594" i="2"/>
  <c r="W594" i="2"/>
  <c r="V594" i="2"/>
  <c r="AS593" i="2"/>
  <c r="AP593" i="2"/>
  <c r="AO593" i="2"/>
  <c r="AN593" i="2"/>
  <c r="AM593" i="2"/>
  <c r="AL593" i="2"/>
  <c r="AK593" i="2"/>
  <c r="AJ593" i="2"/>
  <c r="AI593" i="2"/>
  <c r="AH593" i="2"/>
  <c r="AC593" i="2"/>
  <c r="AB593" i="2"/>
  <c r="AA593" i="2"/>
  <c r="Z593" i="2"/>
  <c r="Y593" i="2"/>
  <c r="X593" i="2"/>
  <c r="W593" i="2"/>
  <c r="V593" i="2"/>
  <c r="AS592" i="2"/>
  <c r="AP592" i="2"/>
  <c r="AO592" i="2"/>
  <c r="AN592" i="2"/>
  <c r="AM592" i="2"/>
  <c r="AL592" i="2"/>
  <c r="AK592" i="2"/>
  <c r="AJ592" i="2"/>
  <c r="AI592" i="2"/>
  <c r="AH592" i="2"/>
  <c r="AC592" i="2"/>
  <c r="AB592" i="2"/>
  <c r="AA592" i="2"/>
  <c r="Z592" i="2"/>
  <c r="Y592" i="2"/>
  <c r="X592" i="2"/>
  <c r="W592" i="2"/>
  <c r="V592" i="2"/>
  <c r="AS591" i="2"/>
  <c r="AP591" i="2"/>
  <c r="AO591" i="2"/>
  <c r="AN591" i="2"/>
  <c r="AM591" i="2"/>
  <c r="AL591" i="2"/>
  <c r="AK591" i="2"/>
  <c r="AJ591" i="2"/>
  <c r="AI591" i="2"/>
  <c r="AH591" i="2"/>
  <c r="AC591" i="2"/>
  <c r="AB591" i="2"/>
  <c r="AA591" i="2"/>
  <c r="Z591" i="2"/>
  <c r="Y591" i="2"/>
  <c r="X591" i="2"/>
  <c r="W591" i="2"/>
  <c r="V591" i="2"/>
  <c r="AS590" i="2"/>
  <c r="AP590" i="2"/>
  <c r="AO590" i="2"/>
  <c r="AN590" i="2"/>
  <c r="AM590" i="2"/>
  <c r="AL590" i="2"/>
  <c r="AK590" i="2"/>
  <c r="AJ590" i="2"/>
  <c r="AI590" i="2"/>
  <c r="AH590" i="2"/>
  <c r="AC590" i="2"/>
  <c r="AB590" i="2"/>
  <c r="AA590" i="2"/>
  <c r="Z590" i="2"/>
  <c r="Y590" i="2"/>
  <c r="X590" i="2"/>
  <c r="W590" i="2"/>
  <c r="V590" i="2"/>
  <c r="AS589" i="2"/>
  <c r="AP589" i="2"/>
  <c r="AO589" i="2"/>
  <c r="AN589" i="2"/>
  <c r="AM589" i="2"/>
  <c r="AL589" i="2"/>
  <c r="AK589" i="2"/>
  <c r="AJ589" i="2"/>
  <c r="AI589" i="2"/>
  <c r="AH589" i="2"/>
  <c r="AC589" i="2"/>
  <c r="AB589" i="2"/>
  <c r="AA589" i="2"/>
  <c r="Z589" i="2"/>
  <c r="Y589" i="2"/>
  <c r="X589" i="2"/>
  <c r="W589" i="2"/>
  <c r="V589" i="2"/>
  <c r="AS588" i="2"/>
  <c r="AP588" i="2"/>
  <c r="AO588" i="2"/>
  <c r="AN588" i="2"/>
  <c r="AM588" i="2"/>
  <c r="AL588" i="2"/>
  <c r="AK588" i="2"/>
  <c r="AJ588" i="2"/>
  <c r="AI588" i="2"/>
  <c r="AH588" i="2"/>
  <c r="AC588" i="2"/>
  <c r="AB588" i="2"/>
  <c r="AA588" i="2"/>
  <c r="Z588" i="2"/>
  <c r="Y588" i="2"/>
  <c r="X588" i="2"/>
  <c r="W588" i="2"/>
  <c r="V588" i="2"/>
  <c r="AS587" i="2"/>
  <c r="AP587" i="2"/>
  <c r="AO587" i="2"/>
  <c r="AN587" i="2"/>
  <c r="AM587" i="2"/>
  <c r="AL587" i="2"/>
  <c r="AK587" i="2"/>
  <c r="AJ587" i="2"/>
  <c r="AI587" i="2"/>
  <c r="AH587" i="2"/>
  <c r="AC587" i="2"/>
  <c r="AB587" i="2"/>
  <c r="AA587" i="2"/>
  <c r="Z587" i="2"/>
  <c r="Y587" i="2"/>
  <c r="X587" i="2"/>
  <c r="W587" i="2"/>
  <c r="V587" i="2"/>
  <c r="AS586" i="2"/>
  <c r="AP586" i="2"/>
  <c r="AO586" i="2"/>
  <c r="AN586" i="2"/>
  <c r="AM586" i="2"/>
  <c r="AL586" i="2"/>
  <c r="AK586" i="2"/>
  <c r="AJ586" i="2"/>
  <c r="AI586" i="2"/>
  <c r="AH586" i="2"/>
  <c r="AC586" i="2"/>
  <c r="AB586" i="2"/>
  <c r="AA586" i="2"/>
  <c r="Z586" i="2"/>
  <c r="Y586" i="2"/>
  <c r="X586" i="2"/>
  <c r="W586" i="2"/>
  <c r="V586" i="2"/>
  <c r="AS585" i="2"/>
  <c r="AP585" i="2"/>
  <c r="AO585" i="2"/>
  <c r="AN585" i="2"/>
  <c r="AM585" i="2"/>
  <c r="AL585" i="2"/>
  <c r="AK585" i="2"/>
  <c r="AJ585" i="2"/>
  <c r="AI585" i="2"/>
  <c r="AH585" i="2"/>
  <c r="AC585" i="2"/>
  <c r="AB585" i="2"/>
  <c r="AA585" i="2"/>
  <c r="Z585" i="2"/>
  <c r="Y585" i="2"/>
  <c r="X585" i="2"/>
  <c r="W585" i="2"/>
  <c r="V585" i="2"/>
  <c r="AS584" i="2"/>
  <c r="AP584" i="2"/>
  <c r="AO584" i="2"/>
  <c r="AN584" i="2"/>
  <c r="AM584" i="2"/>
  <c r="AL584" i="2"/>
  <c r="AK584" i="2"/>
  <c r="AJ584" i="2"/>
  <c r="AI584" i="2"/>
  <c r="AH584" i="2"/>
  <c r="AC584" i="2"/>
  <c r="AB584" i="2"/>
  <c r="AA584" i="2"/>
  <c r="Z584" i="2"/>
  <c r="Y584" i="2"/>
  <c r="X584" i="2"/>
  <c r="W584" i="2"/>
  <c r="V584" i="2"/>
  <c r="AS583" i="2"/>
  <c r="AP583" i="2"/>
  <c r="AO583" i="2"/>
  <c r="AN583" i="2"/>
  <c r="AM583" i="2"/>
  <c r="AL583" i="2"/>
  <c r="AK583" i="2"/>
  <c r="AJ583" i="2"/>
  <c r="AI583" i="2"/>
  <c r="AH583" i="2"/>
  <c r="AC583" i="2"/>
  <c r="AB583" i="2"/>
  <c r="AA583" i="2"/>
  <c r="Z583" i="2"/>
  <c r="Y583" i="2"/>
  <c r="X583" i="2"/>
  <c r="W583" i="2"/>
  <c r="V583" i="2"/>
  <c r="AS582" i="2"/>
  <c r="AP582" i="2"/>
  <c r="AO582" i="2"/>
  <c r="AN582" i="2"/>
  <c r="AM582" i="2"/>
  <c r="AL582" i="2"/>
  <c r="AK582" i="2"/>
  <c r="AJ582" i="2"/>
  <c r="AI582" i="2"/>
  <c r="AH582" i="2"/>
  <c r="AC582" i="2"/>
  <c r="AB582" i="2"/>
  <c r="AA582" i="2"/>
  <c r="Z582" i="2"/>
  <c r="Y582" i="2"/>
  <c r="X582" i="2"/>
  <c r="W582" i="2"/>
  <c r="V582" i="2"/>
  <c r="AS581" i="2"/>
  <c r="AP581" i="2"/>
  <c r="AO581" i="2"/>
  <c r="AN581" i="2"/>
  <c r="AM581" i="2"/>
  <c r="AL581" i="2"/>
  <c r="AK581" i="2"/>
  <c r="AJ581" i="2"/>
  <c r="AI581" i="2"/>
  <c r="AH581" i="2"/>
  <c r="AC581" i="2"/>
  <c r="AB581" i="2"/>
  <c r="AA581" i="2"/>
  <c r="Z581" i="2"/>
  <c r="Y581" i="2"/>
  <c r="X581" i="2"/>
  <c r="W581" i="2"/>
  <c r="V581" i="2"/>
  <c r="AS580" i="2"/>
  <c r="AP580" i="2"/>
  <c r="AO580" i="2"/>
  <c r="AN580" i="2"/>
  <c r="AM580" i="2"/>
  <c r="AL580" i="2"/>
  <c r="AK580" i="2"/>
  <c r="AJ580" i="2"/>
  <c r="AI580" i="2"/>
  <c r="AH580" i="2"/>
  <c r="AC580" i="2"/>
  <c r="AB580" i="2"/>
  <c r="AA580" i="2"/>
  <c r="Z580" i="2"/>
  <c r="Y580" i="2"/>
  <c r="X580" i="2"/>
  <c r="W580" i="2"/>
  <c r="V580" i="2"/>
  <c r="AS579" i="2"/>
  <c r="AP579" i="2"/>
  <c r="AO579" i="2"/>
  <c r="AN579" i="2"/>
  <c r="AM579" i="2"/>
  <c r="AL579" i="2"/>
  <c r="AK579" i="2"/>
  <c r="AJ579" i="2"/>
  <c r="AI579" i="2"/>
  <c r="AH579" i="2"/>
  <c r="AC579" i="2"/>
  <c r="AB579" i="2"/>
  <c r="AA579" i="2"/>
  <c r="Z579" i="2"/>
  <c r="Y579" i="2"/>
  <c r="X579" i="2"/>
  <c r="W579" i="2"/>
  <c r="V579" i="2"/>
  <c r="AS578" i="2"/>
  <c r="AP578" i="2"/>
  <c r="AO578" i="2"/>
  <c r="AN578" i="2"/>
  <c r="AM578" i="2"/>
  <c r="AL578" i="2"/>
  <c r="AK578" i="2"/>
  <c r="AJ578" i="2"/>
  <c r="AI578" i="2"/>
  <c r="AH578" i="2"/>
  <c r="AC578" i="2"/>
  <c r="AB578" i="2"/>
  <c r="AA578" i="2"/>
  <c r="Z578" i="2"/>
  <c r="Y578" i="2"/>
  <c r="X578" i="2"/>
  <c r="W578" i="2"/>
  <c r="V578" i="2"/>
  <c r="AS577" i="2"/>
  <c r="AP577" i="2"/>
  <c r="AO577" i="2"/>
  <c r="AN577" i="2"/>
  <c r="AM577" i="2"/>
  <c r="AL577" i="2"/>
  <c r="AK577" i="2"/>
  <c r="AJ577" i="2"/>
  <c r="AI577" i="2"/>
  <c r="AH577" i="2"/>
  <c r="AC577" i="2"/>
  <c r="AB577" i="2"/>
  <c r="AA577" i="2"/>
  <c r="Z577" i="2"/>
  <c r="Y577" i="2"/>
  <c r="X577" i="2"/>
  <c r="W577" i="2"/>
  <c r="V577" i="2"/>
  <c r="AS576" i="2"/>
  <c r="AP576" i="2"/>
  <c r="AO576" i="2"/>
  <c r="AN576" i="2"/>
  <c r="AM576" i="2"/>
  <c r="AL576" i="2"/>
  <c r="AK576" i="2"/>
  <c r="AJ576" i="2"/>
  <c r="AI576" i="2"/>
  <c r="AH576" i="2"/>
  <c r="AC576" i="2"/>
  <c r="AB576" i="2"/>
  <c r="AA576" i="2"/>
  <c r="Z576" i="2"/>
  <c r="Y576" i="2"/>
  <c r="X576" i="2"/>
  <c r="W576" i="2"/>
  <c r="V576" i="2"/>
  <c r="AS575" i="2"/>
  <c r="AP575" i="2"/>
  <c r="AO575" i="2"/>
  <c r="AN575" i="2"/>
  <c r="AM575" i="2"/>
  <c r="AL575" i="2"/>
  <c r="AK575" i="2"/>
  <c r="AJ575" i="2"/>
  <c r="AI575" i="2"/>
  <c r="AH575" i="2"/>
  <c r="AC575" i="2"/>
  <c r="AB575" i="2"/>
  <c r="AA575" i="2"/>
  <c r="Z575" i="2"/>
  <c r="Y575" i="2"/>
  <c r="X575" i="2"/>
  <c r="W575" i="2"/>
  <c r="V575" i="2"/>
  <c r="AS574" i="2"/>
  <c r="AP574" i="2"/>
  <c r="AO574" i="2"/>
  <c r="AN574" i="2"/>
  <c r="AM574" i="2"/>
  <c r="AL574" i="2"/>
  <c r="AK574" i="2"/>
  <c r="AJ574" i="2"/>
  <c r="AI574" i="2"/>
  <c r="AH574" i="2"/>
  <c r="AC574" i="2"/>
  <c r="AB574" i="2"/>
  <c r="AA574" i="2"/>
  <c r="Z574" i="2"/>
  <c r="Y574" i="2"/>
  <c r="X574" i="2"/>
  <c r="W574" i="2"/>
  <c r="V574" i="2"/>
  <c r="AS573" i="2"/>
  <c r="AP573" i="2"/>
  <c r="AO573" i="2"/>
  <c r="AN573" i="2"/>
  <c r="AM573" i="2"/>
  <c r="AL573" i="2"/>
  <c r="AK573" i="2"/>
  <c r="AJ573" i="2"/>
  <c r="AI573" i="2"/>
  <c r="AH573" i="2"/>
  <c r="AC573" i="2"/>
  <c r="AB573" i="2"/>
  <c r="AA573" i="2"/>
  <c r="Z573" i="2"/>
  <c r="Y573" i="2"/>
  <c r="X573" i="2"/>
  <c r="W573" i="2"/>
  <c r="V573" i="2"/>
  <c r="AS572" i="2"/>
  <c r="AP572" i="2"/>
  <c r="AO572" i="2"/>
  <c r="AN572" i="2"/>
  <c r="AM572" i="2"/>
  <c r="AL572" i="2"/>
  <c r="AK572" i="2"/>
  <c r="AJ572" i="2"/>
  <c r="AI572" i="2"/>
  <c r="AH572" i="2"/>
  <c r="AC572" i="2"/>
  <c r="AB572" i="2"/>
  <c r="AA572" i="2"/>
  <c r="Z572" i="2"/>
  <c r="Y572" i="2"/>
  <c r="X572" i="2"/>
  <c r="W572" i="2"/>
  <c r="V572" i="2"/>
  <c r="AS571" i="2"/>
  <c r="AP571" i="2"/>
  <c r="AO571" i="2"/>
  <c r="AN571" i="2"/>
  <c r="AM571" i="2"/>
  <c r="AL571" i="2"/>
  <c r="AK571" i="2"/>
  <c r="AJ571" i="2"/>
  <c r="AI571" i="2"/>
  <c r="AH571" i="2"/>
  <c r="AC571" i="2"/>
  <c r="AB571" i="2"/>
  <c r="AA571" i="2"/>
  <c r="Z571" i="2"/>
  <c r="Y571" i="2"/>
  <c r="X571" i="2"/>
  <c r="W571" i="2"/>
  <c r="V571" i="2"/>
  <c r="AS570" i="2"/>
  <c r="AP570" i="2"/>
  <c r="AO570" i="2"/>
  <c r="AN570" i="2"/>
  <c r="AM570" i="2"/>
  <c r="AL570" i="2"/>
  <c r="AK570" i="2"/>
  <c r="AJ570" i="2"/>
  <c r="AI570" i="2"/>
  <c r="AH570" i="2"/>
  <c r="AC570" i="2"/>
  <c r="AB570" i="2"/>
  <c r="AA570" i="2"/>
  <c r="Z570" i="2"/>
  <c r="Y570" i="2"/>
  <c r="X570" i="2"/>
  <c r="W570" i="2"/>
  <c r="V570" i="2"/>
  <c r="AS569" i="2"/>
  <c r="AP569" i="2"/>
  <c r="AO569" i="2"/>
  <c r="AN569" i="2"/>
  <c r="AM569" i="2"/>
  <c r="AL569" i="2"/>
  <c r="AK569" i="2"/>
  <c r="AJ569" i="2"/>
  <c r="AI569" i="2"/>
  <c r="AH569" i="2"/>
  <c r="AC569" i="2"/>
  <c r="AB569" i="2"/>
  <c r="AA569" i="2"/>
  <c r="Z569" i="2"/>
  <c r="Y569" i="2"/>
  <c r="X569" i="2"/>
  <c r="W569" i="2"/>
  <c r="V569" i="2"/>
  <c r="AS568" i="2"/>
  <c r="AP568" i="2"/>
  <c r="AO568" i="2"/>
  <c r="AN568" i="2"/>
  <c r="AM568" i="2"/>
  <c r="AL568" i="2"/>
  <c r="AK568" i="2"/>
  <c r="AJ568" i="2"/>
  <c r="AI568" i="2"/>
  <c r="AH568" i="2"/>
  <c r="AC568" i="2"/>
  <c r="AB568" i="2"/>
  <c r="AA568" i="2"/>
  <c r="Z568" i="2"/>
  <c r="Y568" i="2"/>
  <c r="X568" i="2"/>
  <c r="W568" i="2"/>
  <c r="V568" i="2"/>
  <c r="AS567" i="2"/>
  <c r="AP567" i="2"/>
  <c r="AO567" i="2"/>
  <c r="AN567" i="2"/>
  <c r="AM567" i="2"/>
  <c r="AL567" i="2"/>
  <c r="AK567" i="2"/>
  <c r="AJ567" i="2"/>
  <c r="AI567" i="2"/>
  <c r="AH567" i="2"/>
  <c r="AC567" i="2"/>
  <c r="AB567" i="2"/>
  <c r="AA567" i="2"/>
  <c r="Z567" i="2"/>
  <c r="Y567" i="2"/>
  <c r="X567" i="2"/>
  <c r="W567" i="2"/>
  <c r="V567" i="2"/>
  <c r="AS566" i="2"/>
  <c r="AP566" i="2"/>
  <c r="AO566" i="2"/>
  <c r="AN566" i="2"/>
  <c r="AM566" i="2"/>
  <c r="AL566" i="2"/>
  <c r="AK566" i="2"/>
  <c r="AJ566" i="2"/>
  <c r="AI566" i="2"/>
  <c r="AH566" i="2"/>
  <c r="AC566" i="2"/>
  <c r="AB566" i="2"/>
  <c r="AA566" i="2"/>
  <c r="Z566" i="2"/>
  <c r="Y566" i="2"/>
  <c r="X566" i="2"/>
  <c r="W566" i="2"/>
  <c r="V566" i="2"/>
  <c r="AS565" i="2"/>
  <c r="AP565" i="2"/>
  <c r="AO565" i="2"/>
  <c r="AN565" i="2"/>
  <c r="AM565" i="2"/>
  <c r="AL565" i="2"/>
  <c r="AK565" i="2"/>
  <c r="AJ565" i="2"/>
  <c r="AI565" i="2"/>
  <c r="AH565" i="2"/>
  <c r="AC565" i="2"/>
  <c r="AB565" i="2"/>
  <c r="AA565" i="2"/>
  <c r="Z565" i="2"/>
  <c r="Y565" i="2"/>
  <c r="X565" i="2"/>
  <c r="W565" i="2"/>
  <c r="V565" i="2"/>
  <c r="AS564" i="2"/>
  <c r="AP564" i="2"/>
  <c r="AO564" i="2"/>
  <c r="AN564" i="2"/>
  <c r="AM564" i="2"/>
  <c r="AL564" i="2"/>
  <c r="AK564" i="2"/>
  <c r="AJ564" i="2"/>
  <c r="AI564" i="2"/>
  <c r="AH564" i="2"/>
  <c r="AC564" i="2"/>
  <c r="AB564" i="2"/>
  <c r="AA564" i="2"/>
  <c r="Z564" i="2"/>
  <c r="Y564" i="2"/>
  <c r="X564" i="2"/>
  <c r="W564" i="2"/>
  <c r="V564" i="2"/>
  <c r="AS563" i="2"/>
  <c r="AP563" i="2"/>
  <c r="AO563" i="2"/>
  <c r="AN563" i="2"/>
  <c r="AM563" i="2"/>
  <c r="AL563" i="2"/>
  <c r="AK563" i="2"/>
  <c r="AJ563" i="2"/>
  <c r="AI563" i="2"/>
  <c r="AH563" i="2"/>
  <c r="AC563" i="2"/>
  <c r="AB563" i="2"/>
  <c r="AA563" i="2"/>
  <c r="Z563" i="2"/>
  <c r="Y563" i="2"/>
  <c r="X563" i="2"/>
  <c r="W563" i="2"/>
  <c r="V563" i="2"/>
  <c r="AS562" i="2"/>
  <c r="AP562" i="2"/>
  <c r="AO562" i="2"/>
  <c r="AN562" i="2"/>
  <c r="AM562" i="2"/>
  <c r="AL562" i="2"/>
  <c r="AK562" i="2"/>
  <c r="AJ562" i="2"/>
  <c r="AI562" i="2"/>
  <c r="AH562" i="2"/>
  <c r="AC562" i="2"/>
  <c r="AB562" i="2"/>
  <c r="AA562" i="2"/>
  <c r="Z562" i="2"/>
  <c r="Y562" i="2"/>
  <c r="X562" i="2"/>
  <c r="W562" i="2"/>
  <c r="V562" i="2"/>
  <c r="AS561" i="2"/>
  <c r="AP561" i="2"/>
  <c r="AO561" i="2"/>
  <c r="AN561" i="2"/>
  <c r="AM561" i="2"/>
  <c r="AL561" i="2"/>
  <c r="AK561" i="2"/>
  <c r="AJ561" i="2"/>
  <c r="AI561" i="2"/>
  <c r="AH561" i="2"/>
  <c r="AC561" i="2"/>
  <c r="AB561" i="2"/>
  <c r="AA561" i="2"/>
  <c r="Z561" i="2"/>
  <c r="Y561" i="2"/>
  <c r="X561" i="2"/>
  <c r="W561" i="2"/>
  <c r="V561" i="2"/>
  <c r="AS560" i="2"/>
  <c r="AP560" i="2"/>
  <c r="AO560" i="2"/>
  <c r="AN560" i="2"/>
  <c r="AM560" i="2"/>
  <c r="AL560" i="2"/>
  <c r="AK560" i="2"/>
  <c r="AJ560" i="2"/>
  <c r="AI560" i="2"/>
  <c r="AH560" i="2"/>
  <c r="AC560" i="2"/>
  <c r="AB560" i="2"/>
  <c r="AA560" i="2"/>
  <c r="Z560" i="2"/>
  <c r="Y560" i="2"/>
  <c r="X560" i="2"/>
  <c r="W560" i="2"/>
  <c r="V560" i="2"/>
  <c r="AS559" i="2"/>
  <c r="AP559" i="2"/>
  <c r="AO559" i="2"/>
  <c r="AN559" i="2"/>
  <c r="AM559" i="2"/>
  <c r="AL559" i="2"/>
  <c r="AK559" i="2"/>
  <c r="AJ559" i="2"/>
  <c r="AI559" i="2"/>
  <c r="AH559" i="2"/>
  <c r="AC559" i="2"/>
  <c r="AB559" i="2"/>
  <c r="AA559" i="2"/>
  <c r="Z559" i="2"/>
  <c r="Y559" i="2"/>
  <c r="X559" i="2"/>
  <c r="W559" i="2"/>
  <c r="V559" i="2"/>
  <c r="AS558" i="2"/>
  <c r="AP558" i="2"/>
  <c r="AO558" i="2"/>
  <c r="AN558" i="2"/>
  <c r="AM558" i="2"/>
  <c r="AL558" i="2"/>
  <c r="AK558" i="2"/>
  <c r="AJ558" i="2"/>
  <c r="AI558" i="2"/>
  <c r="AH558" i="2"/>
  <c r="AC558" i="2"/>
  <c r="AB558" i="2"/>
  <c r="AA558" i="2"/>
  <c r="Z558" i="2"/>
  <c r="Y558" i="2"/>
  <c r="X558" i="2"/>
  <c r="W558" i="2"/>
  <c r="V558" i="2"/>
  <c r="AS557" i="2"/>
  <c r="AP557" i="2"/>
  <c r="AO557" i="2"/>
  <c r="AN557" i="2"/>
  <c r="AM557" i="2"/>
  <c r="AL557" i="2"/>
  <c r="AK557" i="2"/>
  <c r="AJ557" i="2"/>
  <c r="AI557" i="2"/>
  <c r="AH557" i="2"/>
  <c r="AC557" i="2"/>
  <c r="AB557" i="2"/>
  <c r="AA557" i="2"/>
  <c r="Z557" i="2"/>
  <c r="Y557" i="2"/>
  <c r="X557" i="2"/>
  <c r="W557" i="2"/>
  <c r="V557" i="2"/>
  <c r="AS556" i="2"/>
  <c r="AP556" i="2"/>
  <c r="AO556" i="2"/>
  <c r="AN556" i="2"/>
  <c r="AM556" i="2"/>
  <c r="AL556" i="2"/>
  <c r="AK556" i="2"/>
  <c r="AJ556" i="2"/>
  <c r="AI556" i="2"/>
  <c r="AH556" i="2"/>
  <c r="AC556" i="2"/>
  <c r="AB556" i="2"/>
  <c r="AA556" i="2"/>
  <c r="Z556" i="2"/>
  <c r="Y556" i="2"/>
  <c r="X556" i="2"/>
  <c r="W556" i="2"/>
  <c r="V556" i="2"/>
  <c r="AS555" i="2"/>
  <c r="AP555" i="2"/>
  <c r="AO555" i="2"/>
  <c r="AN555" i="2"/>
  <c r="AM555" i="2"/>
  <c r="AL555" i="2"/>
  <c r="AK555" i="2"/>
  <c r="AJ555" i="2"/>
  <c r="AI555" i="2"/>
  <c r="AH555" i="2"/>
  <c r="AC555" i="2"/>
  <c r="AB555" i="2"/>
  <c r="AA555" i="2"/>
  <c r="Z555" i="2"/>
  <c r="Y555" i="2"/>
  <c r="X555" i="2"/>
  <c r="W555" i="2"/>
  <c r="V555" i="2"/>
  <c r="AS554" i="2"/>
  <c r="AP554" i="2"/>
  <c r="AO554" i="2"/>
  <c r="AN554" i="2"/>
  <c r="AM554" i="2"/>
  <c r="AL554" i="2"/>
  <c r="AK554" i="2"/>
  <c r="AJ554" i="2"/>
  <c r="AI554" i="2"/>
  <c r="AH554" i="2"/>
  <c r="AC554" i="2"/>
  <c r="AB554" i="2"/>
  <c r="AA554" i="2"/>
  <c r="Z554" i="2"/>
  <c r="Y554" i="2"/>
  <c r="X554" i="2"/>
  <c r="W554" i="2"/>
  <c r="V554" i="2"/>
  <c r="AS553" i="2"/>
  <c r="AP553" i="2"/>
  <c r="AO553" i="2"/>
  <c r="AN553" i="2"/>
  <c r="AM553" i="2"/>
  <c r="AL553" i="2"/>
  <c r="AK553" i="2"/>
  <c r="AJ553" i="2"/>
  <c r="AI553" i="2"/>
  <c r="AH553" i="2"/>
  <c r="AC553" i="2"/>
  <c r="AB553" i="2"/>
  <c r="AA553" i="2"/>
  <c r="Z553" i="2"/>
  <c r="Y553" i="2"/>
  <c r="X553" i="2"/>
  <c r="W553" i="2"/>
  <c r="V553" i="2"/>
  <c r="AS552" i="2"/>
  <c r="AP552" i="2"/>
  <c r="AO552" i="2"/>
  <c r="AN552" i="2"/>
  <c r="AM552" i="2"/>
  <c r="AL552" i="2"/>
  <c r="AK552" i="2"/>
  <c r="AJ552" i="2"/>
  <c r="AI552" i="2"/>
  <c r="AH552" i="2"/>
  <c r="AC552" i="2"/>
  <c r="AB552" i="2"/>
  <c r="AA552" i="2"/>
  <c r="Z552" i="2"/>
  <c r="Y552" i="2"/>
  <c r="X552" i="2"/>
  <c r="W552" i="2"/>
  <c r="V552" i="2"/>
  <c r="AS551" i="2"/>
  <c r="AP551" i="2"/>
  <c r="AO551" i="2"/>
  <c r="AN551" i="2"/>
  <c r="AM551" i="2"/>
  <c r="AL551" i="2"/>
  <c r="AK551" i="2"/>
  <c r="AJ551" i="2"/>
  <c r="AI551" i="2"/>
  <c r="AH551" i="2"/>
  <c r="AC551" i="2"/>
  <c r="AB551" i="2"/>
  <c r="AA551" i="2"/>
  <c r="Z551" i="2"/>
  <c r="Y551" i="2"/>
  <c r="X551" i="2"/>
  <c r="W551" i="2"/>
  <c r="V551" i="2"/>
  <c r="AS550" i="2"/>
  <c r="AP550" i="2"/>
  <c r="AO550" i="2"/>
  <c r="AN550" i="2"/>
  <c r="AM550" i="2"/>
  <c r="AL550" i="2"/>
  <c r="AK550" i="2"/>
  <c r="AJ550" i="2"/>
  <c r="AI550" i="2"/>
  <c r="AH550" i="2"/>
  <c r="AC550" i="2"/>
  <c r="AB550" i="2"/>
  <c r="AA550" i="2"/>
  <c r="Z550" i="2"/>
  <c r="Y550" i="2"/>
  <c r="X550" i="2"/>
  <c r="W550" i="2"/>
  <c r="V550" i="2"/>
  <c r="AS549" i="2"/>
  <c r="AP549" i="2"/>
  <c r="AO549" i="2"/>
  <c r="AN549" i="2"/>
  <c r="AM549" i="2"/>
  <c r="AL549" i="2"/>
  <c r="AK549" i="2"/>
  <c r="AJ549" i="2"/>
  <c r="AI549" i="2"/>
  <c r="AH549" i="2"/>
  <c r="AC549" i="2"/>
  <c r="AB549" i="2"/>
  <c r="AA549" i="2"/>
  <c r="Z549" i="2"/>
  <c r="Y549" i="2"/>
  <c r="X549" i="2"/>
  <c r="W549" i="2"/>
  <c r="V549" i="2"/>
  <c r="AS548" i="2"/>
  <c r="AP548" i="2"/>
  <c r="AO548" i="2"/>
  <c r="AN548" i="2"/>
  <c r="AM548" i="2"/>
  <c r="AL548" i="2"/>
  <c r="AK548" i="2"/>
  <c r="AJ548" i="2"/>
  <c r="AI548" i="2"/>
  <c r="AH548" i="2"/>
  <c r="AC548" i="2"/>
  <c r="AB548" i="2"/>
  <c r="AA548" i="2"/>
  <c r="Z548" i="2"/>
  <c r="Y548" i="2"/>
  <c r="X548" i="2"/>
  <c r="W548" i="2"/>
  <c r="V548" i="2"/>
  <c r="AS547" i="2"/>
  <c r="AP547" i="2"/>
  <c r="AO547" i="2"/>
  <c r="AN547" i="2"/>
  <c r="AM547" i="2"/>
  <c r="AL547" i="2"/>
  <c r="AK547" i="2"/>
  <c r="AJ547" i="2"/>
  <c r="AI547" i="2"/>
  <c r="AH547" i="2"/>
  <c r="AC547" i="2"/>
  <c r="AB547" i="2"/>
  <c r="AA547" i="2"/>
  <c r="Z547" i="2"/>
  <c r="Y547" i="2"/>
  <c r="X547" i="2"/>
  <c r="W547" i="2"/>
  <c r="V547" i="2"/>
  <c r="AS546" i="2"/>
  <c r="AP546" i="2"/>
  <c r="AO546" i="2"/>
  <c r="AN546" i="2"/>
  <c r="AM546" i="2"/>
  <c r="AL546" i="2"/>
  <c r="AK546" i="2"/>
  <c r="AJ546" i="2"/>
  <c r="AI546" i="2"/>
  <c r="AH546" i="2"/>
  <c r="AC546" i="2"/>
  <c r="AB546" i="2"/>
  <c r="AA546" i="2"/>
  <c r="Z546" i="2"/>
  <c r="Y546" i="2"/>
  <c r="X546" i="2"/>
  <c r="W546" i="2"/>
  <c r="V546" i="2"/>
  <c r="AS545" i="2"/>
  <c r="AP545" i="2"/>
  <c r="AO545" i="2"/>
  <c r="AN545" i="2"/>
  <c r="AM545" i="2"/>
  <c r="AL545" i="2"/>
  <c r="AK545" i="2"/>
  <c r="AJ545" i="2"/>
  <c r="AI545" i="2"/>
  <c r="AH545" i="2"/>
  <c r="AC545" i="2"/>
  <c r="AB545" i="2"/>
  <c r="AA545" i="2"/>
  <c r="Z545" i="2"/>
  <c r="Y545" i="2"/>
  <c r="X545" i="2"/>
  <c r="W545" i="2"/>
  <c r="V545" i="2"/>
  <c r="AS544" i="2"/>
  <c r="AP544" i="2"/>
  <c r="AO544" i="2"/>
  <c r="AN544" i="2"/>
  <c r="AM544" i="2"/>
  <c r="AL544" i="2"/>
  <c r="AK544" i="2"/>
  <c r="AJ544" i="2"/>
  <c r="AI544" i="2"/>
  <c r="AH544" i="2"/>
  <c r="AC544" i="2"/>
  <c r="AB544" i="2"/>
  <c r="AA544" i="2"/>
  <c r="Z544" i="2"/>
  <c r="Y544" i="2"/>
  <c r="X544" i="2"/>
  <c r="W544" i="2"/>
  <c r="V544" i="2"/>
  <c r="AS543" i="2"/>
  <c r="AP543" i="2"/>
  <c r="AO543" i="2"/>
  <c r="AN543" i="2"/>
  <c r="AM543" i="2"/>
  <c r="AL543" i="2"/>
  <c r="AK543" i="2"/>
  <c r="AJ543" i="2"/>
  <c r="AI543" i="2"/>
  <c r="AH543" i="2"/>
  <c r="AC543" i="2"/>
  <c r="AB543" i="2"/>
  <c r="AA543" i="2"/>
  <c r="Z543" i="2"/>
  <c r="Y543" i="2"/>
  <c r="X543" i="2"/>
  <c r="W543" i="2"/>
  <c r="V543" i="2"/>
  <c r="AS542" i="2"/>
  <c r="AP542" i="2"/>
  <c r="AO542" i="2"/>
  <c r="AN542" i="2"/>
  <c r="AM542" i="2"/>
  <c r="AL542" i="2"/>
  <c r="AK542" i="2"/>
  <c r="AJ542" i="2"/>
  <c r="AI542" i="2"/>
  <c r="AH542" i="2"/>
  <c r="AC542" i="2"/>
  <c r="AB542" i="2"/>
  <c r="AA542" i="2"/>
  <c r="Z542" i="2"/>
  <c r="Y542" i="2"/>
  <c r="X542" i="2"/>
  <c r="W542" i="2"/>
  <c r="V542" i="2"/>
  <c r="AS541" i="2"/>
  <c r="AP541" i="2"/>
  <c r="AO541" i="2"/>
  <c r="AN541" i="2"/>
  <c r="AM541" i="2"/>
  <c r="AL541" i="2"/>
  <c r="AK541" i="2"/>
  <c r="AJ541" i="2"/>
  <c r="AI541" i="2"/>
  <c r="AH541" i="2"/>
  <c r="AC541" i="2"/>
  <c r="AB541" i="2"/>
  <c r="AA541" i="2"/>
  <c r="Z541" i="2"/>
  <c r="Y541" i="2"/>
  <c r="X541" i="2"/>
  <c r="W541" i="2"/>
  <c r="V541" i="2"/>
  <c r="AS540" i="2"/>
  <c r="AP540" i="2"/>
  <c r="AO540" i="2"/>
  <c r="AN540" i="2"/>
  <c r="AM540" i="2"/>
  <c r="AL540" i="2"/>
  <c r="AK540" i="2"/>
  <c r="AJ540" i="2"/>
  <c r="AI540" i="2"/>
  <c r="AH540" i="2"/>
  <c r="AC540" i="2"/>
  <c r="AB540" i="2"/>
  <c r="AA540" i="2"/>
  <c r="Z540" i="2"/>
  <c r="Y540" i="2"/>
  <c r="X540" i="2"/>
  <c r="W540" i="2"/>
  <c r="V540" i="2"/>
  <c r="AS539" i="2"/>
  <c r="AP539" i="2"/>
  <c r="AO539" i="2"/>
  <c r="AN539" i="2"/>
  <c r="AM539" i="2"/>
  <c r="AL539" i="2"/>
  <c r="AK539" i="2"/>
  <c r="AJ539" i="2"/>
  <c r="AI539" i="2"/>
  <c r="AH539" i="2"/>
  <c r="AC539" i="2"/>
  <c r="AB539" i="2"/>
  <c r="AA539" i="2"/>
  <c r="Z539" i="2"/>
  <c r="Y539" i="2"/>
  <c r="X539" i="2"/>
  <c r="W539" i="2"/>
  <c r="V539" i="2"/>
  <c r="AS538" i="2"/>
  <c r="AP538" i="2"/>
  <c r="AO538" i="2"/>
  <c r="AN538" i="2"/>
  <c r="AM538" i="2"/>
  <c r="AL538" i="2"/>
  <c r="AK538" i="2"/>
  <c r="AJ538" i="2"/>
  <c r="AI538" i="2"/>
  <c r="AH538" i="2"/>
  <c r="AC538" i="2"/>
  <c r="AB538" i="2"/>
  <c r="AA538" i="2"/>
  <c r="Z538" i="2"/>
  <c r="Y538" i="2"/>
  <c r="X538" i="2"/>
  <c r="W538" i="2"/>
  <c r="V538" i="2"/>
  <c r="AS537" i="2"/>
  <c r="AP537" i="2"/>
  <c r="AO537" i="2"/>
  <c r="AN537" i="2"/>
  <c r="AM537" i="2"/>
  <c r="AL537" i="2"/>
  <c r="AK537" i="2"/>
  <c r="AJ537" i="2"/>
  <c r="AI537" i="2"/>
  <c r="AH537" i="2"/>
  <c r="AC537" i="2"/>
  <c r="AB537" i="2"/>
  <c r="AA537" i="2"/>
  <c r="Z537" i="2"/>
  <c r="Y537" i="2"/>
  <c r="X537" i="2"/>
  <c r="W537" i="2"/>
  <c r="V537" i="2"/>
  <c r="AS536" i="2"/>
  <c r="AP536" i="2"/>
  <c r="AO536" i="2"/>
  <c r="AN536" i="2"/>
  <c r="AM536" i="2"/>
  <c r="AL536" i="2"/>
  <c r="AK536" i="2"/>
  <c r="AJ536" i="2"/>
  <c r="AI536" i="2"/>
  <c r="AH536" i="2"/>
  <c r="AC536" i="2"/>
  <c r="AB536" i="2"/>
  <c r="AA536" i="2"/>
  <c r="Z536" i="2"/>
  <c r="Y536" i="2"/>
  <c r="X536" i="2"/>
  <c r="W536" i="2"/>
  <c r="V536" i="2"/>
  <c r="AS535" i="2"/>
  <c r="AP535" i="2"/>
  <c r="AO535" i="2"/>
  <c r="AN535" i="2"/>
  <c r="AM535" i="2"/>
  <c r="AL535" i="2"/>
  <c r="AK535" i="2"/>
  <c r="AJ535" i="2"/>
  <c r="AI535" i="2"/>
  <c r="AH535" i="2"/>
  <c r="AC535" i="2"/>
  <c r="AB535" i="2"/>
  <c r="AA535" i="2"/>
  <c r="Z535" i="2"/>
  <c r="Y535" i="2"/>
  <c r="X535" i="2"/>
  <c r="W535" i="2"/>
  <c r="V535" i="2"/>
  <c r="AS534" i="2"/>
  <c r="AP534" i="2"/>
  <c r="AO534" i="2"/>
  <c r="AN534" i="2"/>
  <c r="AM534" i="2"/>
  <c r="AL534" i="2"/>
  <c r="AK534" i="2"/>
  <c r="AJ534" i="2"/>
  <c r="AI534" i="2"/>
  <c r="AH534" i="2"/>
  <c r="AC534" i="2"/>
  <c r="AB534" i="2"/>
  <c r="AA534" i="2"/>
  <c r="Z534" i="2"/>
  <c r="Y534" i="2"/>
  <c r="X534" i="2"/>
  <c r="W534" i="2"/>
  <c r="V534" i="2"/>
  <c r="AS533" i="2"/>
  <c r="AP533" i="2"/>
  <c r="AO533" i="2"/>
  <c r="AN533" i="2"/>
  <c r="AM533" i="2"/>
  <c r="AL533" i="2"/>
  <c r="AK533" i="2"/>
  <c r="AJ533" i="2"/>
  <c r="AI533" i="2"/>
  <c r="AH533" i="2"/>
  <c r="AC533" i="2"/>
  <c r="AB533" i="2"/>
  <c r="AA533" i="2"/>
  <c r="Z533" i="2"/>
  <c r="Y533" i="2"/>
  <c r="X533" i="2"/>
  <c r="W533" i="2"/>
  <c r="V533" i="2"/>
  <c r="AS532" i="2"/>
  <c r="AP532" i="2"/>
  <c r="AO532" i="2"/>
  <c r="AN532" i="2"/>
  <c r="AM532" i="2"/>
  <c r="AL532" i="2"/>
  <c r="AK532" i="2"/>
  <c r="AJ532" i="2"/>
  <c r="AI532" i="2"/>
  <c r="AH532" i="2"/>
  <c r="AC532" i="2"/>
  <c r="AB532" i="2"/>
  <c r="AA532" i="2"/>
  <c r="Z532" i="2"/>
  <c r="Y532" i="2"/>
  <c r="X532" i="2"/>
  <c r="W532" i="2"/>
  <c r="V532" i="2"/>
  <c r="AS531" i="2"/>
  <c r="AP531" i="2"/>
  <c r="AO531" i="2"/>
  <c r="AN531" i="2"/>
  <c r="AM531" i="2"/>
  <c r="AL531" i="2"/>
  <c r="AK531" i="2"/>
  <c r="AJ531" i="2"/>
  <c r="AI531" i="2"/>
  <c r="AH531" i="2"/>
  <c r="AC531" i="2"/>
  <c r="AB531" i="2"/>
  <c r="AA531" i="2"/>
  <c r="Z531" i="2"/>
  <c r="Y531" i="2"/>
  <c r="X531" i="2"/>
  <c r="W531" i="2"/>
  <c r="V531" i="2"/>
  <c r="AS530" i="2"/>
  <c r="AP530" i="2"/>
  <c r="AO530" i="2"/>
  <c r="AN530" i="2"/>
  <c r="AM530" i="2"/>
  <c r="AL530" i="2"/>
  <c r="AK530" i="2"/>
  <c r="AJ530" i="2"/>
  <c r="AI530" i="2"/>
  <c r="AH530" i="2"/>
  <c r="AC530" i="2"/>
  <c r="AB530" i="2"/>
  <c r="AA530" i="2"/>
  <c r="Z530" i="2"/>
  <c r="Y530" i="2"/>
  <c r="X530" i="2"/>
  <c r="W530" i="2"/>
  <c r="V530" i="2"/>
  <c r="AS529" i="2"/>
  <c r="AP529" i="2"/>
  <c r="AO529" i="2"/>
  <c r="AN529" i="2"/>
  <c r="AM529" i="2"/>
  <c r="AL529" i="2"/>
  <c r="AK529" i="2"/>
  <c r="AJ529" i="2"/>
  <c r="AI529" i="2"/>
  <c r="AH529" i="2"/>
  <c r="AC529" i="2"/>
  <c r="AB529" i="2"/>
  <c r="AA529" i="2"/>
  <c r="Z529" i="2"/>
  <c r="Y529" i="2"/>
  <c r="X529" i="2"/>
  <c r="W529" i="2"/>
  <c r="V529" i="2"/>
  <c r="AS528" i="2"/>
  <c r="AP528" i="2"/>
  <c r="AO528" i="2"/>
  <c r="AN528" i="2"/>
  <c r="AM528" i="2"/>
  <c r="AL528" i="2"/>
  <c r="AK528" i="2"/>
  <c r="AJ528" i="2"/>
  <c r="AI528" i="2"/>
  <c r="AH528" i="2"/>
  <c r="AC528" i="2"/>
  <c r="AB528" i="2"/>
  <c r="AA528" i="2"/>
  <c r="Z528" i="2"/>
  <c r="Y528" i="2"/>
  <c r="X528" i="2"/>
  <c r="W528" i="2"/>
  <c r="V528" i="2"/>
  <c r="AS527" i="2"/>
  <c r="AP527" i="2"/>
  <c r="AO527" i="2"/>
  <c r="AN527" i="2"/>
  <c r="AM527" i="2"/>
  <c r="AL527" i="2"/>
  <c r="AK527" i="2"/>
  <c r="AJ527" i="2"/>
  <c r="AI527" i="2"/>
  <c r="AH527" i="2"/>
  <c r="AC527" i="2"/>
  <c r="AB527" i="2"/>
  <c r="AA527" i="2"/>
  <c r="Z527" i="2"/>
  <c r="Y527" i="2"/>
  <c r="X527" i="2"/>
  <c r="W527" i="2"/>
  <c r="V527" i="2"/>
  <c r="AS526" i="2"/>
  <c r="AP526" i="2"/>
  <c r="AO526" i="2"/>
  <c r="AN526" i="2"/>
  <c r="AM526" i="2"/>
  <c r="AL526" i="2"/>
  <c r="AK526" i="2"/>
  <c r="AJ526" i="2"/>
  <c r="AI526" i="2"/>
  <c r="AH526" i="2"/>
  <c r="AC526" i="2"/>
  <c r="AB526" i="2"/>
  <c r="AA526" i="2"/>
  <c r="Z526" i="2"/>
  <c r="Y526" i="2"/>
  <c r="X526" i="2"/>
  <c r="W526" i="2"/>
  <c r="V526" i="2"/>
  <c r="AS525" i="2"/>
  <c r="AP525" i="2"/>
  <c r="AO525" i="2"/>
  <c r="AN525" i="2"/>
  <c r="AM525" i="2"/>
  <c r="AL525" i="2"/>
  <c r="AK525" i="2"/>
  <c r="AJ525" i="2"/>
  <c r="AI525" i="2"/>
  <c r="AH525" i="2"/>
  <c r="AC525" i="2"/>
  <c r="AB525" i="2"/>
  <c r="AA525" i="2"/>
  <c r="Z525" i="2"/>
  <c r="Y525" i="2"/>
  <c r="X525" i="2"/>
  <c r="W525" i="2"/>
  <c r="V525" i="2"/>
  <c r="AS524" i="2"/>
  <c r="AP524" i="2"/>
  <c r="AO524" i="2"/>
  <c r="AN524" i="2"/>
  <c r="AM524" i="2"/>
  <c r="AL524" i="2"/>
  <c r="AK524" i="2"/>
  <c r="AJ524" i="2"/>
  <c r="AI524" i="2"/>
  <c r="AH524" i="2"/>
  <c r="AC524" i="2"/>
  <c r="AB524" i="2"/>
  <c r="AA524" i="2"/>
  <c r="Z524" i="2"/>
  <c r="Y524" i="2"/>
  <c r="X524" i="2"/>
  <c r="W524" i="2"/>
  <c r="V524" i="2"/>
  <c r="AS523" i="2"/>
  <c r="AP523" i="2"/>
  <c r="AO523" i="2"/>
  <c r="AN523" i="2"/>
  <c r="AM523" i="2"/>
  <c r="AL523" i="2"/>
  <c r="AK523" i="2"/>
  <c r="AJ523" i="2"/>
  <c r="AI523" i="2"/>
  <c r="AH523" i="2"/>
  <c r="AC523" i="2"/>
  <c r="AB523" i="2"/>
  <c r="AA523" i="2"/>
  <c r="Z523" i="2"/>
  <c r="Y523" i="2"/>
  <c r="X523" i="2"/>
  <c r="W523" i="2"/>
  <c r="V523" i="2"/>
  <c r="AS522" i="2"/>
  <c r="AP522" i="2"/>
  <c r="AO522" i="2"/>
  <c r="AN522" i="2"/>
  <c r="AM522" i="2"/>
  <c r="AL522" i="2"/>
  <c r="AK522" i="2"/>
  <c r="AJ522" i="2"/>
  <c r="AI522" i="2"/>
  <c r="AH522" i="2"/>
  <c r="AC522" i="2"/>
  <c r="AB522" i="2"/>
  <c r="AA522" i="2"/>
  <c r="Z522" i="2"/>
  <c r="Y522" i="2"/>
  <c r="X522" i="2"/>
  <c r="W522" i="2"/>
  <c r="V522" i="2"/>
  <c r="AS521" i="2"/>
  <c r="AP521" i="2"/>
  <c r="AO521" i="2"/>
  <c r="AN521" i="2"/>
  <c r="AM521" i="2"/>
  <c r="AL521" i="2"/>
  <c r="AK521" i="2"/>
  <c r="AJ521" i="2"/>
  <c r="AI521" i="2"/>
  <c r="AH521" i="2"/>
  <c r="AC521" i="2"/>
  <c r="AB521" i="2"/>
  <c r="AA521" i="2"/>
  <c r="Z521" i="2"/>
  <c r="Y521" i="2"/>
  <c r="X521" i="2"/>
  <c r="W521" i="2"/>
  <c r="V521" i="2"/>
  <c r="AS520" i="2"/>
  <c r="AP520" i="2"/>
  <c r="AO520" i="2"/>
  <c r="AN520" i="2"/>
  <c r="AM520" i="2"/>
  <c r="AL520" i="2"/>
  <c r="AK520" i="2"/>
  <c r="AJ520" i="2"/>
  <c r="AI520" i="2"/>
  <c r="AH520" i="2"/>
  <c r="AC520" i="2"/>
  <c r="AB520" i="2"/>
  <c r="AA520" i="2"/>
  <c r="Z520" i="2"/>
  <c r="Y520" i="2"/>
  <c r="X520" i="2"/>
  <c r="W520" i="2"/>
  <c r="V520" i="2"/>
  <c r="AS519" i="2"/>
  <c r="AP519" i="2"/>
  <c r="AO519" i="2"/>
  <c r="AN519" i="2"/>
  <c r="AM519" i="2"/>
  <c r="AL519" i="2"/>
  <c r="AK519" i="2"/>
  <c r="AJ519" i="2"/>
  <c r="AI519" i="2"/>
  <c r="AH519" i="2"/>
  <c r="AC519" i="2"/>
  <c r="AB519" i="2"/>
  <c r="AA519" i="2"/>
  <c r="Z519" i="2"/>
  <c r="Y519" i="2"/>
  <c r="X519" i="2"/>
  <c r="W519" i="2"/>
  <c r="V519" i="2"/>
  <c r="AS518" i="2"/>
  <c r="AP518" i="2"/>
  <c r="AO518" i="2"/>
  <c r="AN518" i="2"/>
  <c r="AM518" i="2"/>
  <c r="AL518" i="2"/>
  <c r="AK518" i="2"/>
  <c r="AJ518" i="2"/>
  <c r="AI518" i="2"/>
  <c r="AH518" i="2"/>
  <c r="AC518" i="2"/>
  <c r="AB518" i="2"/>
  <c r="AA518" i="2"/>
  <c r="Z518" i="2"/>
  <c r="Y518" i="2"/>
  <c r="X518" i="2"/>
  <c r="W518" i="2"/>
  <c r="V518" i="2"/>
  <c r="AS517" i="2"/>
  <c r="AP517" i="2"/>
  <c r="AO517" i="2"/>
  <c r="AN517" i="2"/>
  <c r="AM517" i="2"/>
  <c r="AL517" i="2"/>
  <c r="AK517" i="2"/>
  <c r="AJ517" i="2"/>
  <c r="AI517" i="2"/>
  <c r="AH517" i="2"/>
  <c r="AC517" i="2"/>
  <c r="AB517" i="2"/>
  <c r="AA517" i="2"/>
  <c r="Z517" i="2"/>
  <c r="Y517" i="2"/>
  <c r="X517" i="2"/>
  <c r="W517" i="2"/>
  <c r="V517" i="2"/>
  <c r="AS516" i="2"/>
  <c r="AP516" i="2"/>
  <c r="AO516" i="2"/>
  <c r="AN516" i="2"/>
  <c r="AM516" i="2"/>
  <c r="AL516" i="2"/>
  <c r="AK516" i="2"/>
  <c r="AJ516" i="2"/>
  <c r="AI516" i="2"/>
  <c r="AH516" i="2"/>
  <c r="AC516" i="2"/>
  <c r="AB516" i="2"/>
  <c r="AA516" i="2"/>
  <c r="Z516" i="2"/>
  <c r="Y516" i="2"/>
  <c r="X516" i="2"/>
  <c r="W516" i="2"/>
  <c r="V516" i="2"/>
  <c r="AS515" i="2"/>
  <c r="AP515" i="2"/>
  <c r="AO515" i="2"/>
  <c r="AN515" i="2"/>
  <c r="AM515" i="2"/>
  <c r="AL515" i="2"/>
  <c r="AK515" i="2"/>
  <c r="AJ515" i="2"/>
  <c r="AI515" i="2"/>
  <c r="AH515" i="2"/>
  <c r="AC515" i="2"/>
  <c r="AB515" i="2"/>
  <c r="AA515" i="2"/>
  <c r="Z515" i="2"/>
  <c r="Y515" i="2"/>
  <c r="X515" i="2"/>
  <c r="W515" i="2"/>
  <c r="V515" i="2"/>
  <c r="AS514" i="2"/>
  <c r="AP514" i="2"/>
  <c r="AO514" i="2"/>
  <c r="AN514" i="2"/>
  <c r="AM514" i="2"/>
  <c r="AL514" i="2"/>
  <c r="AK514" i="2"/>
  <c r="AJ514" i="2"/>
  <c r="AI514" i="2"/>
  <c r="AH514" i="2"/>
  <c r="AC514" i="2"/>
  <c r="AB514" i="2"/>
  <c r="AA514" i="2"/>
  <c r="Z514" i="2"/>
  <c r="Y514" i="2"/>
  <c r="X514" i="2"/>
  <c r="W514" i="2"/>
  <c r="V514" i="2"/>
  <c r="AS513" i="2"/>
  <c r="AP513" i="2"/>
  <c r="AO513" i="2"/>
  <c r="AN513" i="2"/>
  <c r="AM513" i="2"/>
  <c r="AL513" i="2"/>
  <c r="AK513" i="2"/>
  <c r="AJ513" i="2"/>
  <c r="AI513" i="2"/>
  <c r="AH513" i="2"/>
  <c r="AC513" i="2"/>
  <c r="AB513" i="2"/>
  <c r="AA513" i="2"/>
  <c r="Z513" i="2"/>
  <c r="Y513" i="2"/>
  <c r="X513" i="2"/>
  <c r="W513" i="2"/>
  <c r="V513" i="2"/>
  <c r="AS512" i="2"/>
  <c r="AP512" i="2"/>
  <c r="AO512" i="2"/>
  <c r="AN512" i="2"/>
  <c r="AM512" i="2"/>
  <c r="AL512" i="2"/>
  <c r="AK512" i="2"/>
  <c r="AJ512" i="2"/>
  <c r="AI512" i="2"/>
  <c r="AH512" i="2"/>
  <c r="AC512" i="2"/>
  <c r="AB512" i="2"/>
  <c r="AA512" i="2"/>
  <c r="Z512" i="2"/>
  <c r="Y512" i="2"/>
  <c r="X512" i="2"/>
  <c r="W512" i="2"/>
  <c r="V512" i="2"/>
  <c r="AS511" i="2"/>
  <c r="AP511" i="2"/>
  <c r="AO511" i="2"/>
  <c r="AN511" i="2"/>
  <c r="AM511" i="2"/>
  <c r="AL511" i="2"/>
  <c r="AK511" i="2"/>
  <c r="AJ511" i="2"/>
  <c r="AI511" i="2"/>
  <c r="AH511" i="2"/>
  <c r="AC511" i="2"/>
  <c r="AB511" i="2"/>
  <c r="AA511" i="2"/>
  <c r="Z511" i="2"/>
  <c r="Y511" i="2"/>
  <c r="X511" i="2"/>
  <c r="W511" i="2"/>
  <c r="V511" i="2"/>
  <c r="AS510" i="2"/>
  <c r="AP510" i="2"/>
  <c r="AO510" i="2"/>
  <c r="AN510" i="2"/>
  <c r="AM510" i="2"/>
  <c r="AL510" i="2"/>
  <c r="AK510" i="2"/>
  <c r="AJ510" i="2"/>
  <c r="AI510" i="2"/>
  <c r="AH510" i="2"/>
  <c r="AC510" i="2"/>
  <c r="AB510" i="2"/>
  <c r="AA510" i="2"/>
  <c r="Z510" i="2"/>
  <c r="Y510" i="2"/>
  <c r="X510" i="2"/>
  <c r="W510" i="2"/>
  <c r="V510" i="2"/>
  <c r="AS509" i="2"/>
  <c r="AP509" i="2"/>
  <c r="AO509" i="2"/>
  <c r="AN509" i="2"/>
  <c r="AM509" i="2"/>
  <c r="AL509" i="2"/>
  <c r="AK509" i="2"/>
  <c r="AJ509" i="2"/>
  <c r="AI509" i="2"/>
  <c r="AH509" i="2"/>
  <c r="AC509" i="2"/>
  <c r="AB509" i="2"/>
  <c r="AA509" i="2"/>
  <c r="Z509" i="2"/>
  <c r="Y509" i="2"/>
  <c r="X509" i="2"/>
  <c r="W509" i="2"/>
  <c r="V509" i="2"/>
  <c r="AS508" i="2"/>
  <c r="AP508" i="2"/>
  <c r="AO508" i="2"/>
  <c r="AN508" i="2"/>
  <c r="AM508" i="2"/>
  <c r="AL508" i="2"/>
  <c r="AK508" i="2"/>
  <c r="AJ508" i="2"/>
  <c r="AI508" i="2"/>
  <c r="AH508" i="2"/>
  <c r="AC508" i="2"/>
  <c r="AB508" i="2"/>
  <c r="AA508" i="2"/>
  <c r="Z508" i="2"/>
  <c r="Y508" i="2"/>
  <c r="X508" i="2"/>
  <c r="W508" i="2"/>
  <c r="V508" i="2"/>
  <c r="AS507" i="2"/>
  <c r="AP507" i="2"/>
  <c r="AO507" i="2"/>
  <c r="AN507" i="2"/>
  <c r="AM507" i="2"/>
  <c r="AL507" i="2"/>
  <c r="AK507" i="2"/>
  <c r="AJ507" i="2"/>
  <c r="AI507" i="2"/>
  <c r="AH507" i="2"/>
  <c r="AC507" i="2"/>
  <c r="AB507" i="2"/>
  <c r="AA507" i="2"/>
  <c r="Z507" i="2"/>
  <c r="Y507" i="2"/>
  <c r="X507" i="2"/>
  <c r="W507" i="2"/>
  <c r="V507" i="2"/>
  <c r="AS506" i="2"/>
  <c r="AP506" i="2"/>
  <c r="AO506" i="2"/>
  <c r="AN506" i="2"/>
  <c r="AM506" i="2"/>
  <c r="AL506" i="2"/>
  <c r="AK506" i="2"/>
  <c r="AJ506" i="2"/>
  <c r="AI506" i="2"/>
  <c r="AH506" i="2"/>
  <c r="AC506" i="2"/>
  <c r="AB506" i="2"/>
  <c r="AA506" i="2"/>
  <c r="Z506" i="2"/>
  <c r="Y506" i="2"/>
  <c r="X506" i="2"/>
  <c r="W506" i="2"/>
  <c r="V506" i="2"/>
  <c r="AS505" i="2"/>
  <c r="AP505" i="2"/>
  <c r="AO505" i="2"/>
  <c r="AN505" i="2"/>
  <c r="AM505" i="2"/>
  <c r="AL505" i="2"/>
  <c r="AK505" i="2"/>
  <c r="AJ505" i="2"/>
  <c r="AI505" i="2"/>
  <c r="AH505" i="2"/>
  <c r="AC505" i="2"/>
  <c r="AB505" i="2"/>
  <c r="AA505" i="2"/>
  <c r="Z505" i="2"/>
  <c r="Y505" i="2"/>
  <c r="X505" i="2"/>
  <c r="W505" i="2"/>
  <c r="V505" i="2"/>
  <c r="AS504" i="2"/>
  <c r="AP504" i="2"/>
  <c r="AO504" i="2"/>
  <c r="AN504" i="2"/>
  <c r="AM504" i="2"/>
  <c r="AL504" i="2"/>
  <c r="AK504" i="2"/>
  <c r="AJ504" i="2"/>
  <c r="AI504" i="2"/>
  <c r="AH504" i="2"/>
  <c r="AC504" i="2"/>
  <c r="AB504" i="2"/>
  <c r="AA504" i="2"/>
  <c r="Z504" i="2"/>
  <c r="Y504" i="2"/>
  <c r="X504" i="2"/>
  <c r="W504" i="2"/>
  <c r="V504" i="2"/>
  <c r="AS503" i="2"/>
  <c r="AP503" i="2"/>
  <c r="AO503" i="2"/>
  <c r="AN503" i="2"/>
  <c r="AM503" i="2"/>
  <c r="AL503" i="2"/>
  <c r="AK503" i="2"/>
  <c r="AJ503" i="2"/>
  <c r="AI503" i="2"/>
  <c r="AH503" i="2"/>
  <c r="AC503" i="2"/>
  <c r="AB503" i="2"/>
  <c r="AA503" i="2"/>
  <c r="Z503" i="2"/>
  <c r="Y503" i="2"/>
  <c r="X503" i="2"/>
  <c r="W503" i="2"/>
  <c r="V503" i="2"/>
  <c r="AS502" i="2"/>
  <c r="AP502" i="2"/>
  <c r="AO502" i="2"/>
  <c r="AN502" i="2"/>
  <c r="AM502" i="2"/>
  <c r="AL502" i="2"/>
  <c r="AK502" i="2"/>
  <c r="AJ502" i="2"/>
  <c r="AI502" i="2"/>
  <c r="AH502" i="2"/>
  <c r="AC502" i="2"/>
  <c r="AB502" i="2"/>
  <c r="AA502" i="2"/>
  <c r="Z502" i="2"/>
  <c r="Y502" i="2"/>
  <c r="X502" i="2"/>
  <c r="W502" i="2"/>
  <c r="V502" i="2"/>
  <c r="AS501" i="2"/>
  <c r="AP501" i="2"/>
  <c r="AO501" i="2"/>
  <c r="AN501" i="2"/>
  <c r="AM501" i="2"/>
  <c r="AL501" i="2"/>
  <c r="AK501" i="2"/>
  <c r="AJ501" i="2"/>
  <c r="AI501" i="2"/>
  <c r="AH501" i="2"/>
  <c r="AC501" i="2"/>
  <c r="AB501" i="2"/>
  <c r="AA501" i="2"/>
  <c r="Z501" i="2"/>
  <c r="Y501" i="2"/>
  <c r="X501" i="2"/>
  <c r="W501" i="2"/>
  <c r="V501" i="2"/>
  <c r="AS500" i="2"/>
  <c r="AP500" i="2"/>
  <c r="AO500" i="2"/>
  <c r="AN500" i="2"/>
  <c r="AM500" i="2"/>
  <c r="AL500" i="2"/>
  <c r="AK500" i="2"/>
  <c r="AJ500" i="2"/>
  <c r="AI500" i="2"/>
  <c r="AH500" i="2"/>
  <c r="AC500" i="2"/>
  <c r="AB500" i="2"/>
  <c r="AA500" i="2"/>
  <c r="Z500" i="2"/>
  <c r="Y500" i="2"/>
  <c r="X500" i="2"/>
  <c r="W500" i="2"/>
  <c r="V500" i="2"/>
  <c r="AS499" i="2"/>
  <c r="AP499" i="2"/>
  <c r="AO499" i="2"/>
  <c r="AN499" i="2"/>
  <c r="AM499" i="2"/>
  <c r="AL499" i="2"/>
  <c r="AK499" i="2"/>
  <c r="AJ499" i="2"/>
  <c r="AI499" i="2"/>
  <c r="AH499" i="2"/>
  <c r="AC499" i="2"/>
  <c r="AB499" i="2"/>
  <c r="AA499" i="2"/>
  <c r="Z499" i="2"/>
  <c r="Y499" i="2"/>
  <c r="X499" i="2"/>
  <c r="W499" i="2"/>
  <c r="V499" i="2"/>
  <c r="AS498" i="2"/>
  <c r="AP498" i="2"/>
  <c r="AO498" i="2"/>
  <c r="AN498" i="2"/>
  <c r="AM498" i="2"/>
  <c r="AL498" i="2"/>
  <c r="AK498" i="2"/>
  <c r="AJ498" i="2"/>
  <c r="AI498" i="2"/>
  <c r="AH498" i="2"/>
  <c r="AC498" i="2"/>
  <c r="AB498" i="2"/>
  <c r="AA498" i="2"/>
  <c r="Z498" i="2"/>
  <c r="Y498" i="2"/>
  <c r="X498" i="2"/>
  <c r="W498" i="2"/>
  <c r="V498" i="2"/>
  <c r="AS497" i="2"/>
  <c r="AP497" i="2"/>
  <c r="AO497" i="2"/>
  <c r="AN497" i="2"/>
  <c r="AM497" i="2"/>
  <c r="AL497" i="2"/>
  <c r="AK497" i="2"/>
  <c r="AJ497" i="2"/>
  <c r="AI497" i="2"/>
  <c r="AH497" i="2"/>
  <c r="AC497" i="2"/>
  <c r="AB497" i="2"/>
  <c r="AA497" i="2"/>
  <c r="Z497" i="2"/>
  <c r="Y497" i="2"/>
  <c r="X497" i="2"/>
  <c r="W497" i="2"/>
  <c r="V497" i="2"/>
  <c r="AS496" i="2"/>
  <c r="AP496" i="2"/>
  <c r="AO496" i="2"/>
  <c r="AN496" i="2"/>
  <c r="AM496" i="2"/>
  <c r="AL496" i="2"/>
  <c r="AK496" i="2"/>
  <c r="AJ496" i="2"/>
  <c r="AI496" i="2"/>
  <c r="AH496" i="2"/>
  <c r="AC496" i="2"/>
  <c r="AB496" i="2"/>
  <c r="AA496" i="2"/>
  <c r="Z496" i="2"/>
  <c r="Y496" i="2"/>
  <c r="X496" i="2"/>
  <c r="W496" i="2"/>
  <c r="V496" i="2"/>
  <c r="AS495" i="2"/>
  <c r="AP495" i="2"/>
  <c r="AO495" i="2"/>
  <c r="AN495" i="2"/>
  <c r="AM495" i="2"/>
  <c r="AL495" i="2"/>
  <c r="AK495" i="2"/>
  <c r="AJ495" i="2"/>
  <c r="AI495" i="2"/>
  <c r="AH495" i="2"/>
  <c r="AC495" i="2"/>
  <c r="AB495" i="2"/>
  <c r="AA495" i="2"/>
  <c r="Z495" i="2"/>
  <c r="Y495" i="2"/>
  <c r="X495" i="2"/>
  <c r="W495" i="2"/>
  <c r="V495" i="2"/>
  <c r="AS494" i="2"/>
  <c r="AP494" i="2"/>
  <c r="AO494" i="2"/>
  <c r="AN494" i="2"/>
  <c r="AM494" i="2"/>
  <c r="AL494" i="2"/>
  <c r="AK494" i="2"/>
  <c r="AJ494" i="2"/>
  <c r="AI494" i="2"/>
  <c r="AH494" i="2"/>
  <c r="AC494" i="2"/>
  <c r="AB494" i="2"/>
  <c r="AA494" i="2"/>
  <c r="Z494" i="2"/>
  <c r="Y494" i="2"/>
  <c r="X494" i="2"/>
  <c r="W494" i="2"/>
  <c r="V494" i="2"/>
  <c r="AS493" i="2"/>
  <c r="AP493" i="2"/>
  <c r="AO493" i="2"/>
  <c r="AN493" i="2"/>
  <c r="AM493" i="2"/>
  <c r="AL493" i="2"/>
  <c r="AK493" i="2"/>
  <c r="AJ493" i="2"/>
  <c r="AI493" i="2"/>
  <c r="AH493" i="2"/>
  <c r="AC493" i="2"/>
  <c r="AB493" i="2"/>
  <c r="AA493" i="2"/>
  <c r="Z493" i="2"/>
  <c r="Y493" i="2"/>
  <c r="X493" i="2"/>
  <c r="W493" i="2"/>
  <c r="V493" i="2"/>
  <c r="AS492" i="2"/>
  <c r="AP492" i="2"/>
  <c r="AO492" i="2"/>
  <c r="AN492" i="2"/>
  <c r="AM492" i="2"/>
  <c r="AL492" i="2"/>
  <c r="AK492" i="2"/>
  <c r="AJ492" i="2"/>
  <c r="AI492" i="2"/>
  <c r="AH492" i="2"/>
  <c r="AC492" i="2"/>
  <c r="AB492" i="2"/>
  <c r="AA492" i="2"/>
  <c r="Z492" i="2"/>
  <c r="Y492" i="2"/>
  <c r="X492" i="2"/>
  <c r="W492" i="2"/>
  <c r="V492" i="2"/>
  <c r="AS491" i="2"/>
  <c r="AP491" i="2"/>
  <c r="AO491" i="2"/>
  <c r="AN491" i="2"/>
  <c r="AM491" i="2"/>
  <c r="AL491" i="2"/>
  <c r="AK491" i="2"/>
  <c r="AJ491" i="2"/>
  <c r="AI491" i="2"/>
  <c r="AH491" i="2"/>
  <c r="AC491" i="2"/>
  <c r="AB491" i="2"/>
  <c r="AA491" i="2"/>
  <c r="Z491" i="2"/>
  <c r="Y491" i="2"/>
  <c r="X491" i="2"/>
  <c r="W491" i="2"/>
  <c r="V491" i="2"/>
  <c r="AS490" i="2"/>
  <c r="AP490" i="2"/>
  <c r="AO490" i="2"/>
  <c r="AN490" i="2"/>
  <c r="AM490" i="2"/>
  <c r="AL490" i="2"/>
  <c r="AK490" i="2"/>
  <c r="AJ490" i="2"/>
  <c r="AI490" i="2"/>
  <c r="AH490" i="2"/>
  <c r="AC490" i="2"/>
  <c r="AB490" i="2"/>
  <c r="AA490" i="2"/>
  <c r="Z490" i="2"/>
  <c r="Y490" i="2"/>
  <c r="X490" i="2"/>
  <c r="W490" i="2"/>
  <c r="V490" i="2"/>
  <c r="AS489" i="2"/>
  <c r="AP489" i="2"/>
  <c r="AO489" i="2"/>
  <c r="AN489" i="2"/>
  <c r="AM489" i="2"/>
  <c r="AL489" i="2"/>
  <c r="AK489" i="2"/>
  <c r="AJ489" i="2"/>
  <c r="AI489" i="2"/>
  <c r="AH489" i="2"/>
  <c r="AC489" i="2"/>
  <c r="AB489" i="2"/>
  <c r="AA489" i="2"/>
  <c r="Z489" i="2"/>
  <c r="Y489" i="2"/>
  <c r="X489" i="2"/>
  <c r="W489" i="2"/>
  <c r="V489" i="2"/>
  <c r="AS488" i="2"/>
  <c r="AP488" i="2"/>
  <c r="AO488" i="2"/>
  <c r="AN488" i="2"/>
  <c r="AM488" i="2"/>
  <c r="AL488" i="2"/>
  <c r="AK488" i="2"/>
  <c r="AJ488" i="2"/>
  <c r="AI488" i="2"/>
  <c r="AH488" i="2"/>
  <c r="AC488" i="2"/>
  <c r="AB488" i="2"/>
  <c r="AA488" i="2"/>
  <c r="Z488" i="2"/>
  <c r="Y488" i="2"/>
  <c r="X488" i="2"/>
  <c r="W488" i="2"/>
  <c r="V488" i="2"/>
  <c r="AS487" i="2"/>
  <c r="AP487" i="2"/>
  <c r="AO487" i="2"/>
  <c r="AN487" i="2"/>
  <c r="AM487" i="2"/>
  <c r="AL487" i="2"/>
  <c r="AK487" i="2"/>
  <c r="AJ487" i="2"/>
  <c r="AI487" i="2"/>
  <c r="AH487" i="2"/>
  <c r="AC487" i="2"/>
  <c r="AB487" i="2"/>
  <c r="AA487" i="2"/>
  <c r="Z487" i="2"/>
  <c r="Y487" i="2"/>
  <c r="X487" i="2"/>
  <c r="W487" i="2"/>
  <c r="V487" i="2"/>
  <c r="AS486" i="2"/>
  <c r="AP486" i="2"/>
  <c r="AO486" i="2"/>
  <c r="AN486" i="2"/>
  <c r="AM486" i="2"/>
  <c r="AL486" i="2"/>
  <c r="AK486" i="2"/>
  <c r="AJ486" i="2"/>
  <c r="AI486" i="2"/>
  <c r="AH486" i="2"/>
  <c r="AC486" i="2"/>
  <c r="AB486" i="2"/>
  <c r="AA486" i="2"/>
  <c r="Z486" i="2"/>
  <c r="Y486" i="2"/>
  <c r="X486" i="2"/>
  <c r="W486" i="2"/>
  <c r="V486" i="2"/>
  <c r="AS485" i="2"/>
  <c r="AP485" i="2"/>
  <c r="AO485" i="2"/>
  <c r="AN485" i="2"/>
  <c r="AM485" i="2"/>
  <c r="AL485" i="2"/>
  <c r="AK485" i="2"/>
  <c r="AJ485" i="2"/>
  <c r="AI485" i="2"/>
  <c r="AH485" i="2"/>
  <c r="AC485" i="2"/>
  <c r="AB485" i="2"/>
  <c r="AA485" i="2"/>
  <c r="Z485" i="2"/>
  <c r="Y485" i="2"/>
  <c r="X485" i="2"/>
  <c r="W485" i="2"/>
  <c r="V485" i="2"/>
  <c r="AS484" i="2"/>
  <c r="AP484" i="2"/>
  <c r="AO484" i="2"/>
  <c r="AN484" i="2"/>
  <c r="AM484" i="2"/>
  <c r="AL484" i="2"/>
  <c r="AK484" i="2"/>
  <c r="AJ484" i="2"/>
  <c r="AI484" i="2"/>
  <c r="AH484" i="2"/>
  <c r="AC484" i="2"/>
  <c r="AB484" i="2"/>
  <c r="AA484" i="2"/>
  <c r="Z484" i="2"/>
  <c r="Y484" i="2"/>
  <c r="X484" i="2"/>
  <c r="W484" i="2"/>
  <c r="V484" i="2"/>
  <c r="AS483" i="2"/>
  <c r="AP483" i="2"/>
  <c r="AO483" i="2"/>
  <c r="AN483" i="2"/>
  <c r="AM483" i="2"/>
  <c r="AL483" i="2"/>
  <c r="AK483" i="2"/>
  <c r="AJ483" i="2"/>
  <c r="AI483" i="2"/>
  <c r="AH483" i="2"/>
  <c r="AC483" i="2"/>
  <c r="AB483" i="2"/>
  <c r="AA483" i="2"/>
  <c r="Z483" i="2"/>
  <c r="Y483" i="2"/>
  <c r="X483" i="2"/>
  <c r="W483" i="2"/>
  <c r="V483" i="2"/>
  <c r="AS482" i="2"/>
  <c r="AP482" i="2"/>
  <c r="AO482" i="2"/>
  <c r="AN482" i="2"/>
  <c r="AM482" i="2"/>
  <c r="AL482" i="2"/>
  <c r="AK482" i="2"/>
  <c r="AJ482" i="2"/>
  <c r="AI482" i="2"/>
  <c r="AH482" i="2"/>
  <c r="AC482" i="2"/>
  <c r="AB482" i="2"/>
  <c r="AA482" i="2"/>
  <c r="Z482" i="2"/>
  <c r="Y482" i="2"/>
  <c r="X482" i="2"/>
  <c r="W482" i="2"/>
  <c r="V482" i="2"/>
  <c r="AS481" i="2"/>
  <c r="AP481" i="2"/>
  <c r="AO481" i="2"/>
  <c r="AN481" i="2"/>
  <c r="AM481" i="2"/>
  <c r="AL481" i="2"/>
  <c r="AK481" i="2"/>
  <c r="AJ481" i="2"/>
  <c r="AI481" i="2"/>
  <c r="AH481" i="2"/>
  <c r="AC481" i="2"/>
  <c r="AB481" i="2"/>
  <c r="AA481" i="2"/>
  <c r="Z481" i="2"/>
  <c r="Y481" i="2"/>
  <c r="X481" i="2"/>
  <c r="W481" i="2"/>
  <c r="V481" i="2"/>
  <c r="AS480" i="2"/>
  <c r="AP480" i="2"/>
  <c r="AO480" i="2"/>
  <c r="AN480" i="2"/>
  <c r="AM480" i="2"/>
  <c r="AL480" i="2"/>
  <c r="AK480" i="2"/>
  <c r="AJ480" i="2"/>
  <c r="AI480" i="2"/>
  <c r="AH480" i="2"/>
  <c r="AC480" i="2"/>
  <c r="AB480" i="2"/>
  <c r="AA480" i="2"/>
  <c r="Z480" i="2"/>
  <c r="Y480" i="2"/>
  <c r="X480" i="2"/>
  <c r="W480" i="2"/>
  <c r="V480" i="2"/>
  <c r="AS479" i="2"/>
  <c r="AP479" i="2"/>
  <c r="AO479" i="2"/>
  <c r="AN479" i="2"/>
  <c r="AM479" i="2"/>
  <c r="AL479" i="2"/>
  <c r="AK479" i="2"/>
  <c r="AJ479" i="2"/>
  <c r="AI479" i="2"/>
  <c r="AH479" i="2"/>
  <c r="AC479" i="2"/>
  <c r="AB479" i="2"/>
  <c r="AA479" i="2"/>
  <c r="Z479" i="2"/>
  <c r="Y479" i="2"/>
  <c r="X479" i="2"/>
  <c r="W479" i="2"/>
  <c r="V479" i="2"/>
  <c r="AS478" i="2"/>
  <c r="AP478" i="2"/>
  <c r="AO478" i="2"/>
  <c r="AN478" i="2"/>
  <c r="AM478" i="2"/>
  <c r="AL478" i="2"/>
  <c r="AK478" i="2"/>
  <c r="AJ478" i="2"/>
  <c r="AI478" i="2"/>
  <c r="AH478" i="2"/>
  <c r="AC478" i="2"/>
  <c r="AB478" i="2"/>
  <c r="AA478" i="2"/>
  <c r="Z478" i="2"/>
  <c r="Y478" i="2"/>
  <c r="X478" i="2"/>
  <c r="W478" i="2"/>
  <c r="V478" i="2"/>
  <c r="AS477" i="2"/>
  <c r="AP477" i="2"/>
  <c r="AO477" i="2"/>
  <c r="AN477" i="2"/>
  <c r="AM477" i="2"/>
  <c r="AL477" i="2"/>
  <c r="AK477" i="2"/>
  <c r="AJ477" i="2"/>
  <c r="AI477" i="2"/>
  <c r="AH477" i="2"/>
  <c r="AC477" i="2"/>
  <c r="AB477" i="2"/>
  <c r="AA477" i="2"/>
  <c r="Z477" i="2"/>
  <c r="Y477" i="2"/>
  <c r="X477" i="2"/>
  <c r="W477" i="2"/>
  <c r="V477" i="2"/>
  <c r="AS476" i="2"/>
  <c r="AP476" i="2"/>
  <c r="AO476" i="2"/>
  <c r="AN476" i="2"/>
  <c r="AM476" i="2"/>
  <c r="AL476" i="2"/>
  <c r="AK476" i="2"/>
  <c r="AJ476" i="2"/>
  <c r="AI476" i="2"/>
  <c r="AH476" i="2"/>
  <c r="AC476" i="2"/>
  <c r="AB476" i="2"/>
  <c r="AA476" i="2"/>
  <c r="Z476" i="2"/>
  <c r="Y476" i="2"/>
  <c r="X476" i="2"/>
  <c r="W476" i="2"/>
  <c r="V476" i="2"/>
  <c r="AS475" i="2"/>
  <c r="AP475" i="2"/>
  <c r="AO475" i="2"/>
  <c r="AN475" i="2"/>
  <c r="AM475" i="2"/>
  <c r="AL475" i="2"/>
  <c r="AK475" i="2"/>
  <c r="AJ475" i="2"/>
  <c r="AI475" i="2"/>
  <c r="AH475" i="2"/>
  <c r="AC475" i="2"/>
  <c r="AB475" i="2"/>
  <c r="AA475" i="2"/>
  <c r="Z475" i="2"/>
  <c r="Y475" i="2"/>
  <c r="X475" i="2"/>
  <c r="W475" i="2"/>
  <c r="V475" i="2"/>
  <c r="AS474" i="2"/>
  <c r="AP474" i="2"/>
  <c r="AO474" i="2"/>
  <c r="AN474" i="2"/>
  <c r="AM474" i="2"/>
  <c r="AL474" i="2"/>
  <c r="AK474" i="2"/>
  <c r="AJ474" i="2"/>
  <c r="AI474" i="2"/>
  <c r="AH474" i="2"/>
  <c r="AC474" i="2"/>
  <c r="AB474" i="2"/>
  <c r="AA474" i="2"/>
  <c r="Z474" i="2"/>
  <c r="Y474" i="2"/>
  <c r="X474" i="2"/>
  <c r="W474" i="2"/>
  <c r="V474" i="2"/>
  <c r="AS473" i="2"/>
  <c r="AP473" i="2"/>
  <c r="AO473" i="2"/>
  <c r="AN473" i="2"/>
  <c r="AM473" i="2"/>
  <c r="AL473" i="2"/>
  <c r="AK473" i="2"/>
  <c r="AJ473" i="2"/>
  <c r="AI473" i="2"/>
  <c r="AH473" i="2"/>
  <c r="AC473" i="2"/>
  <c r="AB473" i="2"/>
  <c r="AA473" i="2"/>
  <c r="Z473" i="2"/>
  <c r="Y473" i="2"/>
  <c r="X473" i="2"/>
  <c r="W473" i="2"/>
  <c r="V473" i="2"/>
  <c r="AS472" i="2"/>
  <c r="AP472" i="2"/>
  <c r="AO472" i="2"/>
  <c r="AN472" i="2"/>
  <c r="AM472" i="2"/>
  <c r="AL472" i="2"/>
  <c r="AK472" i="2"/>
  <c r="AJ472" i="2"/>
  <c r="AI472" i="2"/>
  <c r="AH472" i="2"/>
  <c r="AC472" i="2"/>
  <c r="AB472" i="2"/>
  <c r="AA472" i="2"/>
  <c r="Z472" i="2"/>
  <c r="Y472" i="2"/>
  <c r="X472" i="2"/>
  <c r="W472" i="2"/>
  <c r="V472" i="2"/>
  <c r="AS471" i="2"/>
  <c r="AP471" i="2"/>
  <c r="AO471" i="2"/>
  <c r="AN471" i="2"/>
  <c r="AM471" i="2"/>
  <c r="AL471" i="2"/>
  <c r="AK471" i="2"/>
  <c r="AJ471" i="2"/>
  <c r="AI471" i="2"/>
  <c r="AH471" i="2"/>
  <c r="AC471" i="2"/>
  <c r="AB471" i="2"/>
  <c r="AA471" i="2"/>
  <c r="Z471" i="2"/>
  <c r="Y471" i="2"/>
  <c r="X471" i="2"/>
  <c r="W471" i="2"/>
  <c r="V471" i="2"/>
  <c r="AS470" i="2"/>
  <c r="AP470" i="2"/>
  <c r="AO470" i="2"/>
  <c r="AN470" i="2"/>
  <c r="AM470" i="2"/>
  <c r="AL470" i="2"/>
  <c r="AK470" i="2"/>
  <c r="AJ470" i="2"/>
  <c r="AI470" i="2"/>
  <c r="AH470" i="2"/>
  <c r="AC470" i="2"/>
  <c r="AB470" i="2"/>
  <c r="AA470" i="2"/>
  <c r="Z470" i="2"/>
  <c r="Y470" i="2"/>
  <c r="X470" i="2"/>
  <c r="W470" i="2"/>
  <c r="V470" i="2"/>
  <c r="AS469" i="2"/>
  <c r="AP469" i="2"/>
  <c r="AO469" i="2"/>
  <c r="AN469" i="2"/>
  <c r="AM469" i="2"/>
  <c r="AL469" i="2"/>
  <c r="AK469" i="2"/>
  <c r="AJ469" i="2"/>
  <c r="AI469" i="2"/>
  <c r="AH469" i="2"/>
  <c r="AC469" i="2"/>
  <c r="AB469" i="2"/>
  <c r="AA469" i="2"/>
  <c r="Z469" i="2"/>
  <c r="Y469" i="2"/>
  <c r="X469" i="2"/>
  <c r="W469" i="2"/>
  <c r="V469" i="2"/>
  <c r="AS468" i="2"/>
  <c r="AP468" i="2"/>
  <c r="AO468" i="2"/>
  <c r="AN468" i="2"/>
  <c r="AM468" i="2"/>
  <c r="AL468" i="2"/>
  <c r="AK468" i="2"/>
  <c r="AJ468" i="2"/>
  <c r="AI468" i="2"/>
  <c r="AH468" i="2"/>
  <c r="AC468" i="2"/>
  <c r="AB468" i="2"/>
  <c r="AA468" i="2"/>
  <c r="Z468" i="2"/>
  <c r="Y468" i="2"/>
  <c r="X468" i="2"/>
  <c r="W468" i="2"/>
  <c r="V468" i="2"/>
  <c r="AS467" i="2"/>
  <c r="AP467" i="2"/>
  <c r="AO467" i="2"/>
  <c r="AN467" i="2"/>
  <c r="AM467" i="2"/>
  <c r="AL467" i="2"/>
  <c r="AK467" i="2"/>
  <c r="AJ467" i="2"/>
  <c r="AI467" i="2"/>
  <c r="AH467" i="2"/>
  <c r="AC467" i="2"/>
  <c r="AB467" i="2"/>
  <c r="AA467" i="2"/>
  <c r="Z467" i="2"/>
  <c r="Y467" i="2"/>
  <c r="X467" i="2"/>
  <c r="W467" i="2"/>
  <c r="V467" i="2"/>
  <c r="AS466" i="2"/>
  <c r="AP466" i="2"/>
  <c r="AO466" i="2"/>
  <c r="AN466" i="2"/>
  <c r="AM466" i="2"/>
  <c r="AL466" i="2"/>
  <c r="AK466" i="2"/>
  <c r="AJ466" i="2"/>
  <c r="AI466" i="2"/>
  <c r="AH466" i="2"/>
  <c r="AC466" i="2"/>
  <c r="AB466" i="2"/>
  <c r="AA466" i="2"/>
  <c r="Z466" i="2"/>
  <c r="Y466" i="2"/>
  <c r="X466" i="2"/>
  <c r="W466" i="2"/>
  <c r="V466" i="2"/>
  <c r="AS465" i="2"/>
  <c r="AP465" i="2"/>
  <c r="AO465" i="2"/>
  <c r="AN465" i="2"/>
  <c r="AM465" i="2"/>
  <c r="AL465" i="2"/>
  <c r="AK465" i="2"/>
  <c r="AJ465" i="2"/>
  <c r="AI465" i="2"/>
  <c r="AH465" i="2"/>
  <c r="AC465" i="2"/>
  <c r="AB465" i="2"/>
  <c r="AA465" i="2"/>
  <c r="Z465" i="2"/>
  <c r="Y465" i="2"/>
  <c r="X465" i="2"/>
  <c r="W465" i="2"/>
  <c r="V465" i="2"/>
  <c r="AS464" i="2"/>
  <c r="AP464" i="2"/>
  <c r="AO464" i="2"/>
  <c r="AN464" i="2"/>
  <c r="AM464" i="2"/>
  <c r="AL464" i="2"/>
  <c r="AK464" i="2"/>
  <c r="AJ464" i="2"/>
  <c r="AI464" i="2"/>
  <c r="AH464" i="2"/>
  <c r="AC464" i="2"/>
  <c r="AB464" i="2"/>
  <c r="AA464" i="2"/>
  <c r="Z464" i="2"/>
  <c r="Y464" i="2"/>
  <c r="X464" i="2"/>
  <c r="W464" i="2"/>
  <c r="V464" i="2"/>
  <c r="AS463" i="2"/>
  <c r="AP463" i="2"/>
  <c r="AO463" i="2"/>
  <c r="AN463" i="2"/>
  <c r="AM463" i="2"/>
  <c r="AL463" i="2"/>
  <c r="AK463" i="2"/>
  <c r="AJ463" i="2"/>
  <c r="AI463" i="2"/>
  <c r="AH463" i="2"/>
  <c r="AC463" i="2"/>
  <c r="AB463" i="2"/>
  <c r="AA463" i="2"/>
  <c r="Z463" i="2"/>
  <c r="Y463" i="2"/>
  <c r="X463" i="2"/>
  <c r="W463" i="2"/>
  <c r="V463" i="2"/>
  <c r="AS462" i="2"/>
  <c r="AP462" i="2"/>
  <c r="AO462" i="2"/>
  <c r="AN462" i="2"/>
  <c r="AK462" i="2"/>
  <c r="AJ462" i="2"/>
  <c r="AH462" i="2"/>
  <c r="AC462" i="2"/>
  <c r="AB462" i="2"/>
  <c r="Z462" i="2"/>
  <c r="Y462" i="2"/>
  <c r="V462" i="2"/>
  <c r="AS461" i="2"/>
  <c r="AP461" i="2"/>
  <c r="AO461" i="2"/>
  <c r="AN461" i="2"/>
  <c r="AM461" i="2"/>
  <c r="AL461" i="2"/>
  <c r="AK461" i="2"/>
  <c r="AJ461" i="2"/>
  <c r="AI461" i="2"/>
  <c r="AH461" i="2"/>
  <c r="AC461" i="2"/>
  <c r="AB461" i="2"/>
  <c r="AA461" i="2"/>
  <c r="Z461" i="2"/>
  <c r="Y461" i="2"/>
  <c r="X461" i="2"/>
  <c r="W461" i="2"/>
  <c r="V461" i="2"/>
  <c r="AS460" i="2"/>
  <c r="AP460" i="2"/>
  <c r="AO460" i="2"/>
  <c r="AN460" i="2"/>
  <c r="AM460" i="2"/>
  <c r="AL460" i="2"/>
  <c r="AK460" i="2"/>
  <c r="AJ460" i="2"/>
  <c r="AI460" i="2"/>
  <c r="AH460" i="2"/>
  <c r="AC460" i="2"/>
  <c r="AB460" i="2"/>
  <c r="AA460" i="2"/>
  <c r="Z460" i="2"/>
  <c r="Y460" i="2"/>
  <c r="X460" i="2"/>
  <c r="W460" i="2"/>
  <c r="V460" i="2"/>
  <c r="AS459" i="2"/>
  <c r="AP459" i="2"/>
  <c r="AO459" i="2"/>
  <c r="AN459" i="2"/>
  <c r="AM459" i="2"/>
  <c r="AL459" i="2"/>
  <c r="AK459" i="2"/>
  <c r="AJ459" i="2"/>
  <c r="AI459" i="2"/>
  <c r="AH459" i="2"/>
  <c r="AC459" i="2"/>
  <c r="AB459" i="2"/>
  <c r="AA459" i="2"/>
  <c r="Z459" i="2"/>
  <c r="Y459" i="2"/>
  <c r="X459" i="2"/>
  <c r="W459" i="2"/>
  <c r="V459" i="2"/>
  <c r="AS458" i="2"/>
  <c r="AP458" i="2"/>
  <c r="AO458" i="2"/>
  <c r="AN458" i="2"/>
  <c r="AM458" i="2"/>
  <c r="AL458" i="2"/>
  <c r="AK458" i="2"/>
  <c r="AJ458" i="2"/>
  <c r="AI458" i="2"/>
  <c r="AH458" i="2"/>
  <c r="AC458" i="2"/>
  <c r="AB458" i="2"/>
  <c r="AA458" i="2"/>
  <c r="Z458" i="2"/>
  <c r="Y458" i="2"/>
  <c r="X458" i="2"/>
  <c r="W458" i="2"/>
  <c r="V458" i="2"/>
  <c r="AS457" i="2"/>
  <c r="AP457" i="2"/>
  <c r="AO457" i="2"/>
  <c r="AN457" i="2"/>
  <c r="AM457" i="2"/>
  <c r="AL457" i="2"/>
  <c r="AK457" i="2"/>
  <c r="AJ457" i="2"/>
  <c r="AI457" i="2"/>
  <c r="AH457" i="2"/>
  <c r="AC457" i="2"/>
  <c r="AB457" i="2"/>
  <c r="AA457" i="2"/>
  <c r="Z457" i="2"/>
  <c r="Y457" i="2"/>
  <c r="X457" i="2"/>
  <c r="W457" i="2"/>
  <c r="V457" i="2"/>
  <c r="AS456" i="2"/>
  <c r="AP456" i="2"/>
  <c r="AO456" i="2"/>
  <c r="AN456" i="2"/>
  <c r="AM456" i="2"/>
  <c r="AL456" i="2"/>
  <c r="AK456" i="2"/>
  <c r="AJ456" i="2"/>
  <c r="AI456" i="2"/>
  <c r="AH456" i="2"/>
  <c r="AC456" i="2"/>
  <c r="AB456" i="2"/>
  <c r="AA456" i="2"/>
  <c r="Z456" i="2"/>
  <c r="Y456" i="2"/>
  <c r="X456" i="2"/>
  <c r="W456" i="2"/>
  <c r="V456" i="2"/>
  <c r="AS455" i="2"/>
  <c r="AP455" i="2"/>
  <c r="AO455" i="2"/>
  <c r="AN455" i="2"/>
  <c r="AM455" i="2"/>
  <c r="AL455" i="2"/>
  <c r="AK455" i="2"/>
  <c r="AJ455" i="2"/>
  <c r="AI455" i="2"/>
  <c r="AH455" i="2"/>
  <c r="AC455" i="2"/>
  <c r="AB455" i="2"/>
  <c r="AA455" i="2"/>
  <c r="Z455" i="2"/>
  <c r="Y455" i="2"/>
  <c r="X455" i="2"/>
  <c r="W455" i="2"/>
  <c r="V455" i="2"/>
  <c r="AS454" i="2"/>
  <c r="AP454" i="2"/>
  <c r="AO454" i="2"/>
  <c r="AN454" i="2"/>
  <c r="AM454" i="2"/>
  <c r="AL454" i="2"/>
  <c r="AK454" i="2"/>
  <c r="AJ454" i="2"/>
  <c r="AI454" i="2"/>
  <c r="AH454" i="2"/>
  <c r="AC454" i="2"/>
  <c r="AB454" i="2"/>
  <c r="AA454" i="2"/>
  <c r="Z454" i="2"/>
  <c r="Y454" i="2"/>
  <c r="X454" i="2"/>
  <c r="W454" i="2"/>
  <c r="V454" i="2"/>
  <c r="AS453" i="2"/>
  <c r="AP453" i="2"/>
  <c r="AO453" i="2"/>
  <c r="AN453" i="2"/>
  <c r="AM453" i="2"/>
  <c r="AL453" i="2"/>
  <c r="AK453" i="2"/>
  <c r="AJ453" i="2"/>
  <c r="AI453" i="2"/>
  <c r="AH453" i="2"/>
  <c r="AC453" i="2"/>
  <c r="AB453" i="2"/>
  <c r="AA453" i="2"/>
  <c r="Z453" i="2"/>
  <c r="Y453" i="2"/>
  <c r="X453" i="2"/>
  <c r="W453" i="2"/>
  <c r="V453" i="2"/>
  <c r="AS452" i="2"/>
  <c r="AP452" i="2"/>
  <c r="AO452" i="2"/>
  <c r="AN452" i="2"/>
  <c r="AM452" i="2"/>
  <c r="AL452" i="2"/>
  <c r="AK452" i="2"/>
  <c r="AJ452" i="2"/>
  <c r="AI452" i="2"/>
  <c r="AH452" i="2"/>
  <c r="AC452" i="2"/>
  <c r="AB452" i="2"/>
  <c r="AA452" i="2"/>
  <c r="Z452" i="2"/>
  <c r="Y452" i="2"/>
  <c r="X452" i="2"/>
  <c r="W452" i="2"/>
  <c r="V452" i="2"/>
  <c r="AS451" i="2"/>
  <c r="AP451" i="2"/>
  <c r="AO451" i="2"/>
  <c r="AN451" i="2"/>
  <c r="AM451" i="2"/>
  <c r="AL451" i="2"/>
  <c r="AK451" i="2"/>
  <c r="AJ451" i="2"/>
  <c r="AI451" i="2"/>
  <c r="AH451" i="2"/>
  <c r="AC451" i="2"/>
  <c r="AB451" i="2"/>
  <c r="AA451" i="2"/>
  <c r="Z451" i="2"/>
  <c r="Y451" i="2"/>
  <c r="X451" i="2"/>
  <c r="W451" i="2"/>
  <c r="V451" i="2"/>
  <c r="AS450" i="2"/>
  <c r="AP450" i="2"/>
  <c r="AO450" i="2"/>
  <c r="AN450" i="2"/>
  <c r="AM450" i="2"/>
  <c r="AL450" i="2"/>
  <c r="AK450" i="2"/>
  <c r="AJ450" i="2"/>
  <c r="AI450" i="2"/>
  <c r="AH450" i="2"/>
  <c r="AC450" i="2"/>
  <c r="AB450" i="2"/>
  <c r="AA450" i="2"/>
  <c r="Z450" i="2"/>
  <c r="Y450" i="2"/>
  <c r="X450" i="2"/>
  <c r="W450" i="2"/>
  <c r="V450" i="2"/>
  <c r="AS449" i="2"/>
  <c r="AP449" i="2"/>
  <c r="AO449" i="2"/>
  <c r="AN449" i="2"/>
  <c r="AM449" i="2"/>
  <c r="AL449" i="2"/>
  <c r="AK449" i="2"/>
  <c r="AJ449" i="2"/>
  <c r="AI449" i="2"/>
  <c r="AH449" i="2"/>
  <c r="AC449" i="2"/>
  <c r="AB449" i="2"/>
  <c r="AA449" i="2"/>
  <c r="Z449" i="2"/>
  <c r="Y449" i="2"/>
  <c r="X449" i="2"/>
  <c r="W449" i="2"/>
  <c r="V449" i="2"/>
  <c r="AS448" i="2"/>
  <c r="AP448" i="2"/>
  <c r="AO448" i="2"/>
  <c r="AN448" i="2"/>
  <c r="AM448" i="2"/>
  <c r="AL448" i="2"/>
  <c r="AK448" i="2"/>
  <c r="AJ448" i="2"/>
  <c r="AI448" i="2"/>
  <c r="AH448" i="2"/>
  <c r="AC448" i="2"/>
  <c r="AB448" i="2"/>
  <c r="AA448" i="2"/>
  <c r="Z448" i="2"/>
  <c r="Y448" i="2"/>
  <c r="X448" i="2"/>
  <c r="W448" i="2"/>
  <c r="V448" i="2"/>
  <c r="AS447" i="2"/>
  <c r="AP447" i="2"/>
  <c r="AO447" i="2"/>
  <c r="AN447" i="2"/>
  <c r="AM447" i="2"/>
  <c r="AL447" i="2"/>
  <c r="AK447" i="2"/>
  <c r="AJ447" i="2"/>
  <c r="AI447" i="2"/>
  <c r="AH447" i="2"/>
  <c r="AC447" i="2"/>
  <c r="AB447" i="2"/>
  <c r="AA447" i="2"/>
  <c r="Z447" i="2"/>
  <c r="Y447" i="2"/>
  <c r="X447" i="2"/>
  <c r="W447" i="2"/>
  <c r="V447" i="2"/>
  <c r="AS446" i="2"/>
  <c r="AP446" i="2"/>
  <c r="AO446" i="2"/>
  <c r="AN446" i="2"/>
  <c r="AM446" i="2"/>
  <c r="AL446" i="2"/>
  <c r="AK446" i="2"/>
  <c r="AJ446" i="2"/>
  <c r="AI446" i="2"/>
  <c r="AH446" i="2"/>
  <c r="AC446" i="2"/>
  <c r="AB446" i="2"/>
  <c r="AA446" i="2"/>
  <c r="Z446" i="2"/>
  <c r="Y446" i="2"/>
  <c r="X446" i="2"/>
  <c r="W446" i="2"/>
  <c r="V446" i="2"/>
  <c r="AS445" i="2"/>
  <c r="AP445" i="2"/>
  <c r="AO445" i="2"/>
  <c r="AN445" i="2"/>
  <c r="AM445" i="2"/>
  <c r="AL445" i="2"/>
  <c r="AK445" i="2"/>
  <c r="AJ445" i="2"/>
  <c r="AI445" i="2"/>
  <c r="AH445" i="2"/>
  <c r="AC445" i="2"/>
  <c r="AB445" i="2"/>
  <c r="AA445" i="2"/>
  <c r="Z445" i="2"/>
  <c r="Y445" i="2"/>
  <c r="X445" i="2"/>
  <c r="W445" i="2"/>
  <c r="V445" i="2"/>
  <c r="AS444" i="2"/>
  <c r="AP444" i="2"/>
  <c r="AO444" i="2"/>
  <c r="AN444" i="2"/>
  <c r="AM444" i="2"/>
  <c r="AL444" i="2"/>
  <c r="AK444" i="2"/>
  <c r="AJ444" i="2"/>
  <c r="AI444" i="2"/>
  <c r="AH444" i="2"/>
  <c r="AC444" i="2"/>
  <c r="AB444" i="2"/>
  <c r="AA444" i="2"/>
  <c r="Z444" i="2"/>
  <c r="Y444" i="2"/>
  <c r="X444" i="2"/>
  <c r="W444" i="2"/>
  <c r="V444" i="2"/>
  <c r="AS443" i="2"/>
  <c r="AP443" i="2"/>
  <c r="AO443" i="2"/>
  <c r="AN443" i="2"/>
  <c r="AM443" i="2"/>
  <c r="AL443" i="2"/>
  <c r="AK443" i="2"/>
  <c r="AJ443" i="2"/>
  <c r="AI443" i="2"/>
  <c r="AH443" i="2"/>
  <c r="AC443" i="2"/>
  <c r="AB443" i="2"/>
  <c r="AA443" i="2"/>
  <c r="Z443" i="2"/>
  <c r="Y443" i="2"/>
  <c r="X443" i="2"/>
  <c r="W443" i="2"/>
  <c r="V443" i="2"/>
  <c r="AS442" i="2"/>
  <c r="AP442" i="2"/>
  <c r="AO442" i="2"/>
  <c r="AN442" i="2"/>
  <c r="AM442" i="2"/>
  <c r="AL442" i="2"/>
  <c r="AK442" i="2"/>
  <c r="AJ442" i="2"/>
  <c r="AI442" i="2"/>
  <c r="AH442" i="2"/>
  <c r="AC442" i="2"/>
  <c r="AB442" i="2"/>
  <c r="AA442" i="2"/>
  <c r="Z442" i="2"/>
  <c r="Y442" i="2"/>
  <c r="X442" i="2"/>
  <c r="W442" i="2"/>
  <c r="V442" i="2"/>
  <c r="AS441" i="2"/>
  <c r="AP441" i="2"/>
  <c r="AO441" i="2"/>
  <c r="AN441" i="2"/>
  <c r="AM441" i="2"/>
  <c r="AL441" i="2"/>
  <c r="AK441" i="2"/>
  <c r="AJ441" i="2"/>
  <c r="AI441" i="2"/>
  <c r="AH441" i="2"/>
  <c r="AC441" i="2"/>
  <c r="AB441" i="2"/>
  <c r="AA441" i="2"/>
  <c r="Z441" i="2"/>
  <c r="Y441" i="2"/>
  <c r="X441" i="2"/>
  <c r="W441" i="2"/>
  <c r="V441" i="2"/>
  <c r="AS440" i="2"/>
  <c r="AP440" i="2"/>
  <c r="AO440" i="2"/>
  <c r="AN440" i="2"/>
  <c r="AM440" i="2"/>
  <c r="AL440" i="2"/>
  <c r="AK440" i="2"/>
  <c r="AJ440" i="2"/>
  <c r="AI440" i="2"/>
  <c r="AH440" i="2"/>
  <c r="AC440" i="2"/>
  <c r="AB440" i="2"/>
  <c r="AA440" i="2"/>
  <c r="Z440" i="2"/>
  <c r="Y440" i="2"/>
  <c r="X440" i="2"/>
  <c r="W440" i="2"/>
  <c r="V440" i="2"/>
  <c r="AS439" i="2"/>
  <c r="AP439" i="2"/>
  <c r="AO439" i="2"/>
  <c r="AN439" i="2"/>
  <c r="AM439" i="2"/>
  <c r="AL439" i="2"/>
  <c r="AK439" i="2"/>
  <c r="AJ439" i="2"/>
  <c r="AI439" i="2"/>
  <c r="AH439" i="2"/>
  <c r="AC439" i="2"/>
  <c r="AB439" i="2"/>
  <c r="AA439" i="2"/>
  <c r="Z439" i="2"/>
  <c r="Y439" i="2"/>
  <c r="X439" i="2"/>
  <c r="W439" i="2"/>
  <c r="V439" i="2"/>
  <c r="AS438" i="2"/>
  <c r="AP438" i="2"/>
  <c r="AO438" i="2"/>
  <c r="AN438" i="2"/>
  <c r="AM438" i="2"/>
  <c r="AL438" i="2"/>
  <c r="AK438" i="2"/>
  <c r="AJ438" i="2"/>
  <c r="AI438" i="2"/>
  <c r="AH438" i="2"/>
  <c r="AC438" i="2"/>
  <c r="AB438" i="2"/>
  <c r="AA438" i="2"/>
  <c r="Z438" i="2"/>
  <c r="Y438" i="2"/>
  <c r="X438" i="2"/>
  <c r="W438" i="2"/>
  <c r="V438" i="2"/>
  <c r="AS437" i="2"/>
  <c r="AP437" i="2"/>
  <c r="AO437" i="2"/>
  <c r="AN437" i="2"/>
  <c r="AM437" i="2"/>
  <c r="AL437" i="2"/>
  <c r="AK437" i="2"/>
  <c r="AJ437" i="2"/>
  <c r="AI437" i="2"/>
  <c r="AH437" i="2"/>
  <c r="AC437" i="2"/>
  <c r="AB437" i="2"/>
  <c r="AA437" i="2"/>
  <c r="Z437" i="2"/>
  <c r="Y437" i="2"/>
  <c r="X437" i="2"/>
  <c r="W437" i="2"/>
  <c r="V437" i="2"/>
  <c r="AS436" i="2"/>
  <c r="AP436" i="2"/>
  <c r="AO436" i="2"/>
  <c r="AN436" i="2"/>
  <c r="AM436" i="2"/>
  <c r="AL436" i="2"/>
  <c r="AK436" i="2"/>
  <c r="AJ436" i="2"/>
  <c r="AI436" i="2"/>
  <c r="AH436" i="2"/>
  <c r="AC436" i="2"/>
  <c r="AB436" i="2"/>
  <c r="AA436" i="2"/>
  <c r="Z436" i="2"/>
  <c r="Y436" i="2"/>
  <c r="X436" i="2"/>
  <c r="W436" i="2"/>
  <c r="V436" i="2"/>
  <c r="AS435" i="2"/>
  <c r="AP435" i="2"/>
  <c r="AO435" i="2"/>
  <c r="AN435" i="2"/>
  <c r="AM435" i="2"/>
  <c r="AL435" i="2"/>
  <c r="AK435" i="2"/>
  <c r="AJ435" i="2"/>
  <c r="AI435" i="2"/>
  <c r="AH435" i="2"/>
  <c r="AC435" i="2"/>
  <c r="AB435" i="2"/>
  <c r="AA435" i="2"/>
  <c r="Z435" i="2"/>
  <c r="Y435" i="2"/>
  <c r="X435" i="2"/>
  <c r="W435" i="2"/>
  <c r="V435" i="2"/>
  <c r="AS434" i="2"/>
  <c r="AP434" i="2"/>
  <c r="AO434" i="2"/>
  <c r="AN434" i="2"/>
  <c r="AM434" i="2"/>
  <c r="AL434" i="2"/>
  <c r="AK434" i="2"/>
  <c r="AJ434" i="2"/>
  <c r="AI434" i="2"/>
  <c r="AH434" i="2"/>
  <c r="AC434" i="2"/>
  <c r="AB434" i="2"/>
  <c r="AA434" i="2"/>
  <c r="Z434" i="2"/>
  <c r="Y434" i="2"/>
  <c r="X434" i="2"/>
  <c r="W434" i="2"/>
  <c r="V434" i="2"/>
  <c r="AS433" i="2"/>
  <c r="AP433" i="2"/>
  <c r="AO433" i="2"/>
  <c r="AN433" i="2"/>
  <c r="AM433" i="2"/>
  <c r="AL433" i="2"/>
  <c r="AK433" i="2"/>
  <c r="AJ433" i="2"/>
  <c r="AI433" i="2"/>
  <c r="AH433" i="2"/>
  <c r="AC433" i="2"/>
  <c r="AB433" i="2"/>
  <c r="AA433" i="2"/>
  <c r="Z433" i="2"/>
  <c r="Y433" i="2"/>
  <c r="X433" i="2"/>
  <c r="W433" i="2"/>
  <c r="V433" i="2"/>
  <c r="AS432" i="2"/>
  <c r="AP432" i="2"/>
  <c r="AO432" i="2"/>
  <c r="AN432" i="2"/>
  <c r="AM432" i="2"/>
  <c r="AL432" i="2"/>
  <c r="AK432" i="2"/>
  <c r="AJ432" i="2"/>
  <c r="AI432" i="2"/>
  <c r="AH432" i="2"/>
  <c r="AC432" i="2"/>
  <c r="AB432" i="2"/>
  <c r="AA432" i="2"/>
  <c r="Z432" i="2"/>
  <c r="Y432" i="2"/>
  <c r="X432" i="2"/>
  <c r="W432" i="2"/>
  <c r="V432" i="2"/>
  <c r="AS431" i="2"/>
  <c r="AP431" i="2"/>
  <c r="AO431" i="2"/>
  <c r="AN431" i="2"/>
  <c r="AM431" i="2"/>
  <c r="AL431" i="2"/>
  <c r="AK431" i="2"/>
  <c r="AJ431" i="2"/>
  <c r="AI431" i="2"/>
  <c r="AH431" i="2"/>
  <c r="AC431" i="2"/>
  <c r="AB431" i="2"/>
  <c r="AA431" i="2"/>
  <c r="Z431" i="2"/>
  <c r="Y431" i="2"/>
  <c r="X431" i="2"/>
  <c r="W431" i="2"/>
  <c r="V431" i="2"/>
  <c r="AS430" i="2"/>
  <c r="AP430" i="2"/>
  <c r="AO430" i="2"/>
  <c r="AN430" i="2"/>
  <c r="AM430" i="2"/>
  <c r="AL430" i="2"/>
  <c r="AK430" i="2"/>
  <c r="AJ430" i="2"/>
  <c r="AI430" i="2"/>
  <c r="AH430" i="2"/>
  <c r="AC430" i="2"/>
  <c r="AB430" i="2"/>
  <c r="AA430" i="2"/>
  <c r="Z430" i="2"/>
  <c r="Y430" i="2"/>
  <c r="X430" i="2"/>
  <c r="W430" i="2"/>
  <c r="V430" i="2"/>
  <c r="AS429" i="2"/>
  <c r="AP429" i="2"/>
  <c r="AO429" i="2"/>
  <c r="AN429" i="2"/>
  <c r="AM429" i="2"/>
  <c r="AL429" i="2"/>
  <c r="AK429" i="2"/>
  <c r="AJ429" i="2"/>
  <c r="AI429" i="2"/>
  <c r="AH429" i="2"/>
  <c r="AC429" i="2"/>
  <c r="AB429" i="2"/>
  <c r="AA429" i="2"/>
  <c r="Z429" i="2"/>
  <c r="Y429" i="2"/>
  <c r="X429" i="2"/>
  <c r="W429" i="2"/>
  <c r="V429" i="2"/>
  <c r="AS428" i="2"/>
  <c r="AP428" i="2"/>
  <c r="AO428" i="2"/>
  <c r="AN428" i="2"/>
  <c r="AM428" i="2"/>
  <c r="AL428" i="2"/>
  <c r="AK428" i="2"/>
  <c r="AJ428" i="2"/>
  <c r="AI428" i="2"/>
  <c r="AH428" i="2"/>
  <c r="AC428" i="2"/>
  <c r="AB428" i="2"/>
  <c r="AA428" i="2"/>
  <c r="Z428" i="2"/>
  <c r="Y428" i="2"/>
  <c r="X428" i="2"/>
  <c r="W428" i="2"/>
  <c r="V428" i="2"/>
  <c r="AS427" i="2"/>
  <c r="AP427" i="2"/>
  <c r="AO427" i="2"/>
  <c r="AN427" i="2"/>
  <c r="AM427" i="2"/>
  <c r="AL427" i="2"/>
  <c r="AK427" i="2"/>
  <c r="AJ427" i="2"/>
  <c r="AI427" i="2"/>
  <c r="AH427" i="2"/>
  <c r="AC427" i="2"/>
  <c r="AB427" i="2"/>
  <c r="AA427" i="2"/>
  <c r="Z427" i="2"/>
  <c r="Y427" i="2"/>
  <c r="X427" i="2"/>
  <c r="W427" i="2"/>
  <c r="V427" i="2"/>
  <c r="AS426" i="2"/>
  <c r="AP426" i="2"/>
  <c r="AO426" i="2"/>
  <c r="AN426" i="2"/>
  <c r="AM426" i="2"/>
  <c r="AL426" i="2"/>
  <c r="AK426" i="2"/>
  <c r="AJ426" i="2"/>
  <c r="AI426" i="2"/>
  <c r="AH426" i="2"/>
  <c r="AC426" i="2"/>
  <c r="AB426" i="2"/>
  <c r="AA426" i="2"/>
  <c r="Z426" i="2"/>
  <c r="Y426" i="2"/>
  <c r="X426" i="2"/>
  <c r="W426" i="2"/>
  <c r="V426" i="2"/>
  <c r="AS425" i="2"/>
  <c r="AP425" i="2"/>
  <c r="AO425" i="2"/>
  <c r="AN425" i="2"/>
  <c r="AM425" i="2"/>
  <c r="AL425" i="2"/>
  <c r="AK425" i="2"/>
  <c r="AJ425" i="2"/>
  <c r="AI425" i="2"/>
  <c r="AH425" i="2"/>
  <c r="AC425" i="2"/>
  <c r="AB425" i="2"/>
  <c r="AA425" i="2"/>
  <c r="Z425" i="2"/>
  <c r="Y425" i="2"/>
  <c r="X425" i="2"/>
  <c r="W425" i="2"/>
  <c r="V425" i="2"/>
  <c r="AS424" i="2"/>
  <c r="AP424" i="2"/>
  <c r="AO424" i="2"/>
  <c r="AN424" i="2"/>
  <c r="AM424" i="2"/>
  <c r="AL424" i="2"/>
  <c r="AK424" i="2"/>
  <c r="AJ424" i="2"/>
  <c r="AI424" i="2"/>
  <c r="AH424" i="2"/>
  <c r="AC424" i="2"/>
  <c r="AB424" i="2"/>
  <c r="AA424" i="2"/>
  <c r="Z424" i="2"/>
  <c r="Y424" i="2"/>
  <c r="X424" i="2"/>
  <c r="W424" i="2"/>
  <c r="V424" i="2"/>
  <c r="AS423" i="2"/>
  <c r="AP423" i="2"/>
  <c r="AO423" i="2"/>
  <c r="AN423" i="2"/>
  <c r="AM423" i="2"/>
  <c r="AL423" i="2"/>
  <c r="AK423" i="2"/>
  <c r="AJ423" i="2"/>
  <c r="AI423" i="2"/>
  <c r="AH423" i="2"/>
  <c r="AC423" i="2"/>
  <c r="AB423" i="2"/>
  <c r="AA423" i="2"/>
  <c r="Z423" i="2"/>
  <c r="Y423" i="2"/>
  <c r="X423" i="2"/>
  <c r="W423" i="2"/>
  <c r="V423" i="2"/>
  <c r="AS422" i="2"/>
  <c r="AP422" i="2"/>
  <c r="AO422" i="2"/>
  <c r="AN422" i="2"/>
  <c r="AM422" i="2"/>
  <c r="AL422" i="2"/>
  <c r="AK422" i="2"/>
  <c r="AJ422" i="2"/>
  <c r="AI422" i="2"/>
  <c r="AH422" i="2"/>
  <c r="AC422" i="2"/>
  <c r="AB422" i="2"/>
  <c r="AA422" i="2"/>
  <c r="Z422" i="2"/>
  <c r="Y422" i="2"/>
  <c r="X422" i="2"/>
  <c r="W422" i="2"/>
  <c r="V422" i="2"/>
  <c r="AS421" i="2"/>
  <c r="AP421" i="2"/>
  <c r="AO421" i="2"/>
  <c r="AN421" i="2"/>
  <c r="AM421" i="2"/>
  <c r="AL421" i="2"/>
  <c r="AK421" i="2"/>
  <c r="AJ421" i="2"/>
  <c r="AI421" i="2"/>
  <c r="AH421" i="2"/>
  <c r="AC421" i="2"/>
  <c r="AB421" i="2"/>
  <c r="AA421" i="2"/>
  <c r="Z421" i="2"/>
  <c r="Y421" i="2"/>
  <c r="X421" i="2"/>
  <c r="W421" i="2"/>
  <c r="V421" i="2"/>
  <c r="AS420" i="2"/>
  <c r="AP420" i="2"/>
  <c r="AO420" i="2"/>
  <c r="AN420" i="2"/>
  <c r="AM420" i="2"/>
  <c r="AL420" i="2"/>
  <c r="AK420" i="2"/>
  <c r="AJ420" i="2"/>
  <c r="AI420" i="2"/>
  <c r="AH420" i="2"/>
  <c r="AC420" i="2"/>
  <c r="AB420" i="2"/>
  <c r="AA420" i="2"/>
  <c r="Z420" i="2"/>
  <c r="Y420" i="2"/>
  <c r="X420" i="2"/>
  <c r="W420" i="2"/>
  <c r="V420" i="2"/>
  <c r="AS419" i="2"/>
  <c r="AP419" i="2"/>
  <c r="AO419" i="2"/>
  <c r="AN419" i="2"/>
  <c r="AM419" i="2"/>
  <c r="AL419" i="2"/>
  <c r="AK419" i="2"/>
  <c r="AJ419" i="2"/>
  <c r="AI419" i="2"/>
  <c r="AH419" i="2"/>
  <c r="AC419" i="2"/>
  <c r="AB419" i="2"/>
  <c r="AA419" i="2"/>
  <c r="Z419" i="2"/>
  <c r="Y419" i="2"/>
  <c r="X419" i="2"/>
  <c r="W419" i="2"/>
  <c r="V419" i="2"/>
  <c r="AS418" i="2"/>
  <c r="AP418" i="2"/>
  <c r="AO418" i="2"/>
  <c r="AN418" i="2"/>
  <c r="AM418" i="2"/>
  <c r="AL418" i="2"/>
  <c r="AK418" i="2"/>
  <c r="AJ418" i="2"/>
  <c r="AI418" i="2"/>
  <c r="AH418" i="2"/>
  <c r="AC418" i="2"/>
  <c r="AB418" i="2"/>
  <c r="AA418" i="2"/>
  <c r="Z418" i="2"/>
  <c r="Y418" i="2"/>
  <c r="X418" i="2"/>
  <c r="W418" i="2"/>
  <c r="V418" i="2"/>
  <c r="AS417" i="2"/>
  <c r="AP417" i="2"/>
  <c r="AO417" i="2"/>
  <c r="AN417" i="2"/>
  <c r="AM417" i="2"/>
  <c r="AL417" i="2"/>
  <c r="AK417" i="2"/>
  <c r="AJ417" i="2"/>
  <c r="AI417" i="2"/>
  <c r="AH417" i="2"/>
  <c r="AC417" i="2"/>
  <c r="AB417" i="2"/>
  <c r="AA417" i="2"/>
  <c r="Z417" i="2"/>
  <c r="Y417" i="2"/>
  <c r="X417" i="2"/>
  <c r="W417" i="2"/>
  <c r="V417" i="2"/>
  <c r="AS416" i="2"/>
  <c r="AP416" i="2"/>
  <c r="AO416" i="2"/>
  <c r="AN416" i="2"/>
  <c r="AM416" i="2"/>
  <c r="AL416" i="2"/>
  <c r="AK416" i="2"/>
  <c r="AJ416" i="2"/>
  <c r="AI416" i="2"/>
  <c r="AH416" i="2"/>
  <c r="AC416" i="2"/>
  <c r="AB416" i="2"/>
  <c r="AA416" i="2"/>
  <c r="Z416" i="2"/>
  <c r="Y416" i="2"/>
  <c r="X416" i="2"/>
  <c r="W416" i="2"/>
  <c r="V416" i="2"/>
  <c r="AS415" i="2"/>
  <c r="AP415" i="2"/>
  <c r="AO415" i="2"/>
  <c r="AN415" i="2"/>
  <c r="AM415" i="2"/>
  <c r="AL415" i="2"/>
  <c r="AK415" i="2"/>
  <c r="AJ415" i="2"/>
  <c r="AI415" i="2"/>
  <c r="AH415" i="2"/>
  <c r="AC415" i="2"/>
  <c r="AB415" i="2"/>
  <c r="AA415" i="2"/>
  <c r="Z415" i="2"/>
  <c r="Y415" i="2"/>
  <c r="X415" i="2"/>
  <c r="W415" i="2"/>
  <c r="V415" i="2"/>
  <c r="AS414" i="2"/>
  <c r="AP414" i="2"/>
  <c r="AO414" i="2"/>
  <c r="AN414" i="2"/>
  <c r="AM414" i="2"/>
  <c r="AL414" i="2"/>
  <c r="AK414" i="2"/>
  <c r="AJ414" i="2"/>
  <c r="AI414" i="2"/>
  <c r="AH414" i="2"/>
  <c r="AC414" i="2"/>
  <c r="AB414" i="2"/>
  <c r="AA414" i="2"/>
  <c r="Z414" i="2"/>
  <c r="Y414" i="2"/>
  <c r="X414" i="2"/>
  <c r="W414" i="2"/>
  <c r="V414" i="2"/>
  <c r="AS413" i="2"/>
  <c r="AP413" i="2"/>
  <c r="AO413" i="2"/>
  <c r="AN413" i="2"/>
  <c r="AM413" i="2"/>
  <c r="AL413" i="2"/>
  <c r="AK413" i="2"/>
  <c r="AJ413" i="2"/>
  <c r="AI413" i="2"/>
  <c r="AH413" i="2"/>
  <c r="AC413" i="2"/>
  <c r="AB413" i="2"/>
  <c r="AA413" i="2"/>
  <c r="Z413" i="2"/>
  <c r="Y413" i="2"/>
  <c r="X413" i="2"/>
  <c r="W413" i="2"/>
  <c r="V413" i="2"/>
  <c r="AS412" i="2"/>
  <c r="AP412" i="2"/>
  <c r="AO412" i="2"/>
  <c r="AN412" i="2"/>
  <c r="AM412" i="2"/>
  <c r="AL412" i="2"/>
  <c r="AK412" i="2"/>
  <c r="AJ412" i="2"/>
  <c r="AI412" i="2"/>
  <c r="AH412" i="2"/>
  <c r="AC412" i="2"/>
  <c r="AB412" i="2"/>
  <c r="AA412" i="2"/>
  <c r="Z412" i="2"/>
  <c r="Y412" i="2"/>
  <c r="X412" i="2"/>
  <c r="W412" i="2"/>
  <c r="V412" i="2"/>
  <c r="AS411" i="2"/>
  <c r="AP411" i="2"/>
  <c r="AO411" i="2"/>
  <c r="AN411" i="2"/>
  <c r="AM411" i="2"/>
  <c r="AL411" i="2"/>
  <c r="AK411" i="2"/>
  <c r="AJ411" i="2"/>
  <c r="AI411" i="2"/>
  <c r="AH411" i="2"/>
  <c r="AC411" i="2"/>
  <c r="AB411" i="2"/>
  <c r="AA411" i="2"/>
  <c r="Z411" i="2"/>
  <c r="Y411" i="2"/>
  <c r="X411" i="2"/>
  <c r="W411" i="2"/>
  <c r="V411" i="2"/>
  <c r="AS410" i="2"/>
  <c r="AP410" i="2"/>
  <c r="AO410" i="2"/>
  <c r="AN410" i="2"/>
  <c r="AM410" i="2"/>
  <c r="AL410" i="2"/>
  <c r="AK410" i="2"/>
  <c r="AJ410" i="2"/>
  <c r="AI410" i="2"/>
  <c r="AH410" i="2"/>
  <c r="AC410" i="2"/>
  <c r="AB410" i="2"/>
  <c r="AA410" i="2"/>
  <c r="Z410" i="2"/>
  <c r="Y410" i="2"/>
  <c r="X410" i="2"/>
  <c r="W410" i="2"/>
  <c r="V410" i="2"/>
  <c r="AS409" i="2"/>
  <c r="AP409" i="2"/>
  <c r="AO409" i="2"/>
  <c r="AN409" i="2"/>
  <c r="AM409" i="2"/>
  <c r="AL409" i="2"/>
  <c r="AK409" i="2"/>
  <c r="AJ409" i="2"/>
  <c r="AI409" i="2"/>
  <c r="AH409" i="2"/>
  <c r="AC409" i="2"/>
  <c r="AB409" i="2"/>
  <c r="AA409" i="2"/>
  <c r="Z409" i="2"/>
  <c r="Y409" i="2"/>
  <c r="X409" i="2"/>
  <c r="W409" i="2"/>
  <c r="V409" i="2"/>
  <c r="AS408" i="2"/>
  <c r="AP408" i="2"/>
  <c r="AO408" i="2"/>
  <c r="AN408" i="2"/>
  <c r="AM408" i="2"/>
  <c r="AL408" i="2"/>
  <c r="AK408" i="2"/>
  <c r="AJ408" i="2"/>
  <c r="AI408" i="2"/>
  <c r="AH408" i="2"/>
  <c r="AC408" i="2"/>
  <c r="AB408" i="2"/>
  <c r="AA408" i="2"/>
  <c r="Z408" i="2"/>
  <c r="Y408" i="2"/>
  <c r="X408" i="2"/>
  <c r="W408" i="2"/>
  <c r="V408" i="2"/>
  <c r="AS407" i="2"/>
  <c r="AP407" i="2"/>
  <c r="AO407" i="2"/>
  <c r="AN407" i="2"/>
  <c r="AM407" i="2"/>
  <c r="AL407" i="2"/>
  <c r="AK407" i="2"/>
  <c r="AJ407" i="2"/>
  <c r="AI407" i="2"/>
  <c r="AH407" i="2"/>
  <c r="AC407" i="2"/>
  <c r="AB407" i="2"/>
  <c r="AA407" i="2"/>
  <c r="Z407" i="2"/>
  <c r="Y407" i="2"/>
  <c r="X407" i="2"/>
  <c r="W407" i="2"/>
  <c r="V407" i="2"/>
  <c r="AS406" i="2"/>
  <c r="AP406" i="2"/>
  <c r="AO406" i="2"/>
  <c r="AN406" i="2"/>
  <c r="AM406" i="2"/>
  <c r="AL406" i="2"/>
  <c r="AK406" i="2"/>
  <c r="AJ406" i="2"/>
  <c r="AI406" i="2"/>
  <c r="AH406" i="2"/>
  <c r="AC406" i="2"/>
  <c r="AB406" i="2"/>
  <c r="AA406" i="2"/>
  <c r="Z406" i="2"/>
  <c r="Y406" i="2"/>
  <c r="X406" i="2"/>
  <c r="W406" i="2"/>
  <c r="V406" i="2"/>
  <c r="AS405" i="2"/>
  <c r="AP405" i="2"/>
  <c r="AO405" i="2"/>
  <c r="AN405" i="2"/>
  <c r="AM405" i="2"/>
  <c r="AL405" i="2"/>
  <c r="AK405" i="2"/>
  <c r="AJ405" i="2"/>
  <c r="AI405" i="2"/>
  <c r="AH405" i="2"/>
  <c r="AC405" i="2"/>
  <c r="AB405" i="2"/>
  <c r="AA405" i="2"/>
  <c r="Z405" i="2"/>
  <c r="Y405" i="2"/>
  <c r="X405" i="2"/>
  <c r="W405" i="2"/>
  <c r="V405" i="2"/>
  <c r="AS404" i="2"/>
  <c r="AP404" i="2"/>
  <c r="AO404" i="2"/>
  <c r="AN404" i="2"/>
  <c r="AM404" i="2"/>
  <c r="AL404" i="2"/>
  <c r="AK404" i="2"/>
  <c r="AJ404" i="2"/>
  <c r="AI404" i="2"/>
  <c r="AH404" i="2"/>
  <c r="AC404" i="2"/>
  <c r="AB404" i="2"/>
  <c r="AA404" i="2"/>
  <c r="Z404" i="2"/>
  <c r="Y404" i="2"/>
  <c r="X404" i="2"/>
  <c r="W404" i="2"/>
  <c r="V404" i="2"/>
  <c r="AS403" i="2"/>
  <c r="AP403" i="2"/>
  <c r="AO403" i="2"/>
  <c r="AN403" i="2"/>
  <c r="AM403" i="2"/>
  <c r="AL403" i="2"/>
  <c r="AK403" i="2"/>
  <c r="AJ403" i="2"/>
  <c r="AI403" i="2"/>
  <c r="AH403" i="2"/>
  <c r="AC403" i="2"/>
  <c r="AB403" i="2"/>
  <c r="AA403" i="2"/>
  <c r="Z403" i="2"/>
  <c r="Y403" i="2"/>
  <c r="X403" i="2"/>
  <c r="W403" i="2"/>
  <c r="V403" i="2"/>
  <c r="AS402" i="2"/>
  <c r="AP402" i="2"/>
  <c r="AO402" i="2"/>
  <c r="AN402" i="2"/>
  <c r="AM402" i="2"/>
  <c r="AL402" i="2"/>
  <c r="AK402" i="2"/>
  <c r="AJ402" i="2"/>
  <c r="AI402" i="2"/>
  <c r="AH402" i="2"/>
  <c r="AC402" i="2"/>
  <c r="AB402" i="2"/>
  <c r="AA402" i="2"/>
  <c r="Z402" i="2"/>
  <c r="Y402" i="2"/>
  <c r="X402" i="2"/>
  <c r="W402" i="2"/>
  <c r="V402" i="2"/>
  <c r="AS401" i="2"/>
  <c r="AP401" i="2"/>
  <c r="AO401" i="2"/>
  <c r="AN401" i="2"/>
  <c r="AM401" i="2"/>
  <c r="AL401" i="2"/>
  <c r="AK401" i="2"/>
  <c r="AJ401" i="2"/>
  <c r="AI401" i="2"/>
  <c r="AH401" i="2"/>
  <c r="AC401" i="2"/>
  <c r="AB401" i="2"/>
  <c r="AA401" i="2"/>
  <c r="Z401" i="2"/>
  <c r="Y401" i="2"/>
  <c r="X401" i="2"/>
  <c r="W401" i="2"/>
  <c r="V401" i="2"/>
  <c r="AS400" i="2"/>
  <c r="AP400" i="2"/>
  <c r="AO400" i="2"/>
  <c r="AN400" i="2"/>
  <c r="AM400" i="2"/>
  <c r="AL400" i="2"/>
  <c r="AK400" i="2"/>
  <c r="AJ400" i="2"/>
  <c r="AI400" i="2"/>
  <c r="AH400" i="2"/>
  <c r="AC400" i="2"/>
  <c r="AB400" i="2"/>
  <c r="AA400" i="2"/>
  <c r="Z400" i="2"/>
  <c r="Y400" i="2"/>
  <c r="X400" i="2"/>
  <c r="W400" i="2"/>
  <c r="V400" i="2"/>
  <c r="AS399" i="2"/>
  <c r="AP399" i="2"/>
  <c r="AO399" i="2"/>
  <c r="AN399" i="2"/>
  <c r="AM399" i="2"/>
  <c r="AL399" i="2"/>
  <c r="AK399" i="2"/>
  <c r="AJ399" i="2"/>
  <c r="AI399" i="2"/>
  <c r="AH399" i="2"/>
  <c r="AC399" i="2"/>
  <c r="AB399" i="2"/>
  <c r="AA399" i="2"/>
  <c r="Z399" i="2"/>
  <c r="Y399" i="2"/>
  <c r="X399" i="2"/>
  <c r="W399" i="2"/>
  <c r="V399" i="2"/>
  <c r="AS398" i="2"/>
  <c r="AP398" i="2"/>
  <c r="AO398" i="2"/>
  <c r="AN398" i="2"/>
  <c r="AM398" i="2"/>
  <c r="AL398" i="2"/>
  <c r="AK398" i="2"/>
  <c r="AJ398" i="2"/>
  <c r="AI398" i="2"/>
  <c r="AH398" i="2"/>
  <c r="AC398" i="2"/>
  <c r="AB398" i="2"/>
  <c r="AA398" i="2"/>
  <c r="Z398" i="2"/>
  <c r="Y398" i="2"/>
  <c r="X398" i="2"/>
  <c r="W398" i="2"/>
  <c r="V398" i="2"/>
  <c r="AS397" i="2"/>
  <c r="AP397" i="2"/>
  <c r="AO397" i="2"/>
  <c r="AN397" i="2"/>
  <c r="AM397" i="2"/>
  <c r="AL397" i="2"/>
  <c r="AK397" i="2"/>
  <c r="AJ397" i="2"/>
  <c r="AI397" i="2"/>
  <c r="AH397" i="2"/>
  <c r="AC397" i="2"/>
  <c r="AB397" i="2"/>
  <c r="AA397" i="2"/>
  <c r="Z397" i="2"/>
  <c r="Y397" i="2"/>
  <c r="X397" i="2"/>
  <c r="W397" i="2"/>
  <c r="V397" i="2"/>
  <c r="AS396" i="2"/>
  <c r="AP396" i="2"/>
  <c r="AO396" i="2"/>
  <c r="AN396" i="2"/>
  <c r="AM396" i="2"/>
  <c r="AL396" i="2"/>
  <c r="AK396" i="2"/>
  <c r="AJ396" i="2"/>
  <c r="AI396" i="2"/>
  <c r="AH396" i="2"/>
  <c r="AC396" i="2"/>
  <c r="AB396" i="2"/>
  <c r="AA396" i="2"/>
  <c r="Z396" i="2"/>
  <c r="Y396" i="2"/>
  <c r="X396" i="2"/>
  <c r="W396" i="2"/>
  <c r="V396" i="2"/>
  <c r="AS395" i="2"/>
  <c r="AP395" i="2"/>
  <c r="AO395" i="2"/>
  <c r="AN395" i="2"/>
  <c r="AM395" i="2"/>
  <c r="AL395" i="2"/>
  <c r="AK395" i="2"/>
  <c r="AJ395" i="2"/>
  <c r="AI395" i="2"/>
  <c r="AH395" i="2"/>
  <c r="AC395" i="2"/>
  <c r="AB395" i="2"/>
  <c r="AA395" i="2"/>
  <c r="Z395" i="2"/>
  <c r="Y395" i="2"/>
  <c r="X395" i="2"/>
  <c r="W395" i="2"/>
  <c r="V395" i="2"/>
  <c r="AS394" i="2"/>
  <c r="AP394" i="2"/>
  <c r="AO394" i="2"/>
  <c r="AN394" i="2"/>
  <c r="AM394" i="2"/>
  <c r="AL394" i="2"/>
  <c r="AK394" i="2"/>
  <c r="AJ394" i="2"/>
  <c r="AI394" i="2"/>
  <c r="AH394" i="2"/>
  <c r="AC394" i="2"/>
  <c r="AB394" i="2"/>
  <c r="AA394" i="2"/>
  <c r="Z394" i="2"/>
  <c r="Y394" i="2"/>
  <c r="X394" i="2"/>
  <c r="W394" i="2"/>
  <c r="V394" i="2"/>
  <c r="AS393" i="2"/>
  <c r="AP393" i="2"/>
  <c r="AO393" i="2"/>
  <c r="AN393" i="2"/>
  <c r="AM393" i="2"/>
  <c r="AL393" i="2"/>
  <c r="AK393" i="2"/>
  <c r="AJ393" i="2"/>
  <c r="AI393" i="2"/>
  <c r="AH393" i="2"/>
  <c r="AC393" i="2"/>
  <c r="AB393" i="2"/>
  <c r="AA393" i="2"/>
  <c r="Z393" i="2"/>
  <c r="Y393" i="2"/>
  <c r="X393" i="2"/>
  <c r="W393" i="2"/>
  <c r="V393" i="2"/>
  <c r="AS392" i="2"/>
  <c r="AP392" i="2"/>
  <c r="AO392" i="2"/>
  <c r="AN392" i="2"/>
  <c r="AM392" i="2"/>
  <c r="AL392" i="2"/>
  <c r="AK392" i="2"/>
  <c r="AJ392" i="2"/>
  <c r="AI392" i="2"/>
  <c r="AH392" i="2"/>
  <c r="AC392" i="2"/>
  <c r="AB392" i="2"/>
  <c r="AA392" i="2"/>
  <c r="Z392" i="2"/>
  <c r="Y392" i="2"/>
  <c r="X392" i="2"/>
  <c r="W392" i="2"/>
  <c r="V392" i="2"/>
  <c r="AS391" i="2"/>
  <c r="AP391" i="2"/>
  <c r="AO391" i="2"/>
  <c r="AN391" i="2"/>
  <c r="AM391" i="2"/>
  <c r="AL391" i="2"/>
  <c r="AK391" i="2"/>
  <c r="AJ391" i="2"/>
  <c r="AI391" i="2"/>
  <c r="AH391" i="2"/>
  <c r="AC391" i="2"/>
  <c r="AB391" i="2"/>
  <c r="AA391" i="2"/>
  <c r="Z391" i="2"/>
  <c r="Y391" i="2"/>
  <c r="X391" i="2"/>
  <c r="W391" i="2"/>
  <c r="V391" i="2"/>
  <c r="AS390" i="2"/>
  <c r="AP390" i="2"/>
  <c r="AO390" i="2"/>
  <c r="AN390" i="2"/>
  <c r="AM390" i="2"/>
  <c r="AL390" i="2"/>
  <c r="AK390" i="2"/>
  <c r="AJ390" i="2"/>
  <c r="AI390" i="2"/>
  <c r="AH390" i="2"/>
  <c r="AC390" i="2"/>
  <c r="AB390" i="2"/>
  <c r="AA390" i="2"/>
  <c r="Z390" i="2"/>
  <c r="Y390" i="2"/>
  <c r="X390" i="2"/>
  <c r="W390" i="2"/>
  <c r="V390" i="2"/>
  <c r="AS389" i="2"/>
  <c r="AP389" i="2"/>
  <c r="AO389" i="2"/>
  <c r="AN389" i="2"/>
  <c r="AM389" i="2"/>
  <c r="AL389" i="2"/>
  <c r="AK389" i="2"/>
  <c r="AJ389" i="2"/>
  <c r="AI389" i="2"/>
  <c r="AH389" i="2"/>
  <c r="AC389" i="2"/>
  <c r="AB389" i="2"/>
  <c r="AA389" i="2"/>
  <c r="Z389" i="2"/>
  <c r="Y389" i="2"/>
  <c r="X389" i="2"/>
  <c r="W389" i="2"/>
  <c r="V389" i="2"/>
  <c r="AS388" i="2"/>
  <c r="AP388" i="2"/>
  <c r="AO388" i="2"/>
  <c r="AN388" i="2"/>
  <c r="AM388" i="2"/>
  <c r="AL388" i="2"/>
  <c r="AK388" i="2"/>
  <c r="AJ388" i="2"/>
  <c r="AI388" i="2"/>
  <c r="AH388" i="2"/>
  <c r="AC388" i="2"/>
  <c r="AB388" i="2"/>
  <c r="AA388" i="2"/>
  <c r="Z388" i="2"/>
  <c r="Y388" i="2"/>
  <c r="X388" i="2"/>
  <c r="W388" i="2"/>
  <c r="V388" i="2"/>
  <c r="AS387" i="2"/>
  <c r="AP387" i="2"/>
  <c r="AO387" i="2"/>
  <c r="AN387" i="2"/>
  <c r="AM387" i="2"/>
  <c r="AL387" i="2"/>
  <c r="AK387" i="2"/>
  <c r="AJ387" i="2"/>
  <c r="AI387" i="2"/>
  <c r="AH387" i="2"/>
  <c r="AC387" i="2"/>
  <c r="AB387" i="2"/>
  <c r="AA387" i="2"/>
  <c r="Z387" i="2"/>
  <c r="Y387" i="2"/>
  <c r="X387" i="2"/>
  <c r="W387" i="2"/>
  <c r="V387" i="2"/>
  <c r="AS386" i="2"/>
  <c r="AP386" i="2"/>
  <c r="AO386" i="2"/>
  <c r="AN386" i="2"/>
  <c r="AM386" i="2"/>
  <c r="AL386" i="2"/>
  <c r="AK386" i="2"/>
  <c r="AJ386" i="2"/>
  <c r="AI386" i="2"/>
  <c r="AH386" i="2"/>
  <c r="AC386" i="2"/>
  <c r="AB386" i="2"/>
  <c r="AA386" i="2"/>
  <c r="Z386" i="2"/>
  <c r="Y386" i="2"/>
  <c r="X386" i="2"/>
  <c r="W386" i="2"/>
  <c r="V386" i="2"/>
  <c r="AS385" i="2"/>
  <c r="AP385" i="2"/>
  <c r="AO385" i="2"/>
  <c r="AN385" i="2"/>
  <c r="AM385" i="2"/>
  <c r="AL385" i="2"/>
  <c r="AK385" i="2"/>
  <c r="AJ385" i="2"/>
  <c r="AI385" i="2"/>
  <c r="AH385" i="2"/>
  <c r="AC385" i="2"/>
  <c r="AB385" i="2"/>
  <c r="AA385" i="2"/>
  <c r="Z385" i="2"/>
  <c r="Y385" i="2"/>
  <c r="X385" i="2"/>
  <c r="W385" i="2"/>
  <c r="V385" i="2"/>
  <c r="AS384" i="2"/>
  <c r="AP384" i="2"/>
  <c r="AO384" i="2"/>
  <c r="AN384" i="2"/>
  <c r="AM384" i="2"/>
  <c r="AL384" i="2"/>
  <c r="AK384" i="2"/>
  <c r="AJ384" i="2"/>
  <c r="AI384" i="2"/>
  <c r="AH384" i="2"/>
  <c r="AC384" i="2"/>
  <c r="AB384" i="2"/>
  <c r="AA384" i="2"/>
  <c r="Z384" i="2"/>
  <c r="Y384" i="2"/>
  <c r="X384" i="2"/>
  <c r="W384" i="2"/>
  <c r="V384" i="2"/>
  <c r="AS383" i="2"/>
  <c r="AP383" i="2"/>
  <c r="AO383" i="2"/>
  <c r="AN383" i="2"/>
  <c r="AM383" i="2"/>
  <c r="AL383" i="2"/>
  <c r="AK383" i="2"/>
  <c r="AJ383" i="2"/>
  <c r="AI383" i="2"/>
  <c r="AH383" i="2"/>
  <c r="AC383" i="2"/>
  <c r="AB383" i="2"/>
  <c r="AA383" i="2"/>
  <c r="Z383" i="2"/>
  <c r="Y383" i="2"/>
  <c r="X383" i="2"/>
  <c r="W383" i="2"/>
  <c r="V383" i="2"/>
  <c r="AS382" i="2"/>
  <c r="AP382" i="2"/>
  <c r="AO382" i="2"/>
  <c r="AN382" i="2"/>
  <c r="AM382" i="2"/>
  <c r="AL382" i="2"/>
  <c r="AK382" i="2"/>
  <c r="AJ382" i="2"/>
  <c r="AI382" i="2"/>
  <c r="AH382" i="2"/>
  <c r="AC382" i="2"/>
  <c r="AB382" i="2"/>
  <c r="AA382" i="2"/>
  <c r="Z382" i="2"/>
  <c r="Y382" i="2"/>
  <c r="X382" i="2"/>
  <c r="W382" i="2"/>
  <c r="V382" i="2"/>
  <c r="AS381" i="2"/>
  <c r="AP381" i="2"/>
  <c r="AO381" i="2"/>
  <c r="AN381" i="2"/>
  <c r="AM381" i="2"/>
  <c r="AL381" i="2"/>
  <c r="AK381" i="2"/>
  <c r="AJ381" i="2"/>
  <c r="AI381" i="2"/>
  <c r="AH381" i="2"/>
  <c r="AC381" i="2"/>
  <c r="AB381" i="2"/>
  <c r="AA381" i="2"/>
  <c r="Z381" i="2"/>
  <c r="Y381" i="2"/>
  <c r="X381" i="2"/>
  <c r="W381" i="2"/>
  <c r="V381" i="2"/>
  <c r="AS380" i="2"/>
  <c r="AP380" i="2"/>
  <c r="AO380" i="2"/>
  <c r="AN380" i="2"/>
  <c r="AM380" i="2"/>
  <c r="AL380" i="2"/>
  <c r="AK380" i="2"/>
  <c r="AJ380" i="2"/>
  <c r="AI380" i="2"/>
  <c r="AH380" i="2"/>
  <c r="AC380" i="2"/>
  <c r="AB380" i="2"/>
  <c r="AA380" i="2"/>
  <c r="Z380" i="2"/>
  <c r="Y380" i="2"/>
  <c r="X380" i="2"/>
  <c r="W380" i="2"/>
  <c r="V380" i="2"/>
  <c r="AS379" i="2"/>
  <c r="AP379" i="2"/>
  <c r="AO379" i="2"/>
  <c r="AN379" i="2"/>
  <c r="AM379" i="2"/>
  <c r="AL379" i="2"/>
  <c r="AK379" i="2"/>
  <c r="AJ379" i="2"/>
  <c r="AI379" i="2"/>
  <c r="AH379" i="2"/>
  <c r="AC379" i="2"/>
  <c r="AB379" i="2"/>
  <c r="AA379" i="2"/>
  <c r="Z379" i="2"/>
  <c r="Y379" i="2"/>
  <c r="X379" i="2"/>
  <c r="W379" i="2"/>
  <c r="V379" i="2"/>
  <c r="AS378" i="2"/>
  <c r="AP378" i="2"/>
  <c r="AO378" i="2"/>
  <c r="AN378" i="2"/>
  <c r="AM378" i="2"/>
  <c r="AL378" i="2"/>
  <c r="AK378" i="2"/>
  <c r="AJ378" i="2"/>
  <c r="AI378" i="2"/>
  <c r="AH378" i="2"/>
  <c r="AC378" i="2"/>
  <c r="AB378" i="2"/>
  <c r="AA378" i="2"/>
  <c r="Z378" i="2"/>
  <c r="Y378" i="2"/>
  <c r="X378" i="2"/>
  <c r="W378" i="2"/>
  <c r="V378" i="2"/>
  <c r="AS377" i="2"/>
  <c r="AP377" i="2"/>
  <c r="AO377" i="2"/>
  <c r="AN377" i="2"/>
  <c r="AM377" i="2"/>
  <c r="AL377" i="2"/>
  <c r="AK377" i="2"/>
  <c r="AJ377" i="2"/>
  <c r="AI377" i="2"/>
  <c r="AH377" i="2"/>
  <c r="AC377" i="2"/>
  <c r="AB377" i="2"/>
  <c r="AA377" i="2"/>
  <c r="Z377" i="2"/>
  <c r="Y377" i="2"/>
  <c r="X377" i="2"/>
  <c r="W377" i="2"/>
  <c r="V377" i="2"/>
  <c r="AS376" i="2"/>
  <c r="AP376" i="2"/>
  <c r="AO376" i="2"/>
  <c r="AN376" i="2"/>
  <c r="AM376" i="2"/>
  <c r="AL376" i="2"/>
  <c r="AK376" i="2"/>
  <c r="AJ376" i="2"/>
  <c r="AI376" i="2"/>
  <c r="AH376" i="2"/>
  <c r="AC376" i="2"/>
  <c r="AB376" i="2"/>
  <c r="AA376" i="2"/>
  <c r="Z376" i="2"/>
  <c r="Y376" i="2"/>
  <c r="X376" i="2"/>
  <c r="W376" i="2"/>
  <c r="V376" i="2"/>
  <c r="AS375" i="2"/>
  <c r="AP375" i="2"/>
  <c r="AO375" i="2"/>
  <c r="AN375" i="2"/>
  <c r="AM375" i="2"/>
  <c r="AL375" i="2"/>
  <c r="AK375" i="2"/>
  <c r="AJ375" i="2"/>
  <c r="AI375" i="2"/>
  <c r="AH375" i="2"/>
  <c r="AC375" i="2"/>
  <c r="AB375" i="2"/>
  <c r="AA375" i="2"/>
  <c r="Z375" i="2"/>
  <c r="Y375" i="2"/>
  <c r="X375" i="2"/>
  <c r="W375" i="2"/>
  <c r="V375" i="2"/>
  <c r="AS374" i="2"/>
  <c r="AP374" i="2"/>
  <c r="AO374" i="2"/>
  <c r="AN374" i="2"/>
  <c r="AM374" i="2"/>
  <c r="AL374" i="2"/>
  <c r="AK374" i="2"/>
  <c r="AJ374" i="2"/>
  <c r="AI374" i="2"/>
  <c r="AH374" i="2"/>
  <c r="AC374" i="2"/>
  <c r="AB374" i="2"/>
  <c r="AA374" i="2"/>
  <c r="Z374" i="2"/>
  <c r="Y374" i="2"/>
  <c r="X374" i="2"/>
  <c r="W374" i="2"/>
  <c r="V374" i="2"/>
  <c r="AS373" i="2"/>
  <c r="AP373" i="2"/>
  <c r="AO373" i="2"/>
  <c r="AN373" i="2"/>
  <c r="AM373" i="2"/>
  <c r="AL373" i="2"/>
  <c r="AK373" i="2"/>
  <c r="AJ373" i="2"/>
  <c r="AI373" i="2"/>
  <c r="AH373" i="2"/>
  <c r="AC373" i="2"/>
  <c r="AB373" i="2"/>
  <c r="AA373" i="2"/>
  <c r="Z373" i="2"/>
  <c r="Y373" i="2"/>
  <c r="X373" i="2"/>
  <c r="W373" i="2"/>
  <c r="V373" i="2"/>
  <c r="AS372" i="2"/>
  <c r="AP372" i="2"/>
  <c r="AO372" i="2"/>
  <c r="AN372" i="2"/>
  <c r="AM372" i="2"/>
  <c r="AL372" i="2"/>
  <c r="AK372" i="2"/>
  <c r="AJ372" i="2"/>
  <c r="AI372" i="2"/>
  <c r="AH372" i="2"/>
  <c r="AC372" i="2"/>
  <c r="AB372" i="2"/>
  <c r="AA372" i="2"/>
  <c r="Z372" i="2"/>
  <c r="Y372" i="2"/>
  <c r="X372" i="2"/>
  <c r="W372" i="2"/>
  <c r="V372" i="2"/>
  <c r="AS371" i="2"/>
  <c r="AP371" i="2"/>
  <c r="AO371" i="2"/>
  <c r="AN371" i="2"/>
  <c r="AM371" i="2"/>
  <c r="AL371" i="2"/>
  <c r="AK371" i="2"/>
  <c r="AJ371" i="2"/>
  <c r="AI371" i="2"/>
  <c r="AH371" i="2"/>
  <c r="AC371" i="2"/>
  <c r="AB371" i="2"/>
  <c r="AA371" i="2"/>
  <c r="Z371" i="2"/>
  <c r="Y371" i="2"/>
  <c r="X371" i="2"/>
  <c r="W371" i="2"/>
  <c r="V371" i="2"/>
  <c r="AS370" i="2"/>
  <c r="AP370" i="2"/>
  <c r="AO370" i="2"/>
  <c r="AN370" i="2"/>
  <c r="AM370" i="2"/>
  <c r="AL370" i="2"/>
  <c r="AK370" i="2"/>
  <c r="AJ370" i="2"/>
  <c r="AI370" i="2"/>
  <c r="AH370" i="2"/>
  <c r="AC370" i="2"/>
  <c r="AB370" i="2"/>
  <c r="AA370" i="2"/>
  <c r="Z370" i="2"/>
  <c r="Y370" i="2"/>
  <c r="X370" i="2"/>
  <c r="W370" i="2"/>
  <c r="V370" i="2"/>
  <c r="AS369" i="2"/>
  <c r="AP369" i="2"/>
  <c r="AO369" i="2"/>
  <c r="AN369" i="2"/>
  <c r="AM369" i="2"/>
  <c r="AL369" i="2"/>
  <c r="AK369" i="2"/>
  <c r="AJ369" i="2"/>
  <c r="AI369" i="2"/>
  <c r="AH369" i="2"/>
  <c r="AC369" i="2"/>
  <c r="AB369" i="2"/>
  <c r="AA369" i="2"/>
  <c r="Z369" i="2"/>
  <c r="Y369" i="2"/>
  <c r="X369" i="2"/>
  <c r="W369" i="2"/>
  <c r="V369" i="2"/>
  <c r="AS368" i="2"/>
  <c r="AP368" i="2"/>
  <c r="AO368" i="2"/>
  <c r="AN368" i="2"/>
  <c r="AM368" i="2"/>
  <c r="AL368" i="2"/>
  <c r="AK368" i="2"/>
  <c r="AJ368" i="2"/>
  <c r="AI368" i="2"/>
  <c r="AH368" i="2"/>
  <c r="AC368" i="2"/>
  <c r="AB368" i="2"/>
  <c r="AA368" i="2"/>
  <c r="Z368" i="2"/>
  <c r="Y368" i="2"/>
  <c r="X368" i="2"/>
  <c r="W368" i="2"/>
  <c r="V368" i="2"/>
  <c r="AS367" i="2"/>
  <c r="AP367" i="2"/>
  <c r="AO367" i="2"/>
  <c r="AN367" i="2"/>
  <c r="AM367" i="2"/>
  <c r="AL367" i="2"/>
  <c r="AK367" i="2"/>
  <c r="AJ367" i="2"/>
  <c r="AI367" i="2"/>
  <c r="AH367" i="2"/>
  <c r="AC367" i="2"/>
  <c r="AB367" i="2"/>
  <c r="AA367" i="2"/>
  <c r="Z367" i="2"/>
  <c r="Y367" i="2"/>
  <c r="X367" i="2"/>
  <c r="W367" i="2"/>
  <c r="V367" i="2"/>
  <c r="AS366" i="2"/>
  <c r="AP366" i="2"/>
  <c r="AO366" i="2"/>
  <c r="AN366" i="2"/>
  <c r="AM366" i="2"/>
  <c r="AL366" i="2"/>
  <c r="AK366" i="2"/>
  <c r="AJ366" i="2"/>
  <c r="AI366" i="2"/>
  <c r="AH366" i="2"/>
  <c r="AC366" i="2"/>
  <c r="AB366" i="2"/>
  <c r="AA366" i="2"/>
  <c r="Z366" i="2"/>
  <c r="Y366" i="2"/>
  <c r="X366" i="2"/>
  <c r="W366" i="2"/>
  <c r="V366" i="2"/>
  <c r="AS365" i="2"/>
  <c r="AP365" i="2"/>
  <c r="AO365" i="2"/>
  <c r="AN365" i="2"/>
  <c r="AM365" i="2"/>
  <c r="AL365" i="2"/>
  <c r="AK365" i="2"/>
  <c r="AJ365" i="2"/>
  <c r="AI365" i="2"/>
  <c r="AH365" i="2"/>
  <c r="AC365" i="2"/>
  <c r="AB365" i="2"/>
  <c r="AA365" i="2"/>
  <c r="Z365" i="2"/>
  <c r="Y365" i="2"/>
  <c r="X365" i="2"/>
  <c r="W365" i="2"/>
  <c r="V365" i="2"/>
  <c r="AS364" i="2"/>
  <c r="AP364" i="2"/>
  <c r="AO364" i="2"/>
  <c r="AN364" i="2"/>
  <c r="AM364" i="2"/>
  <c r="AL364" i="2"/>
  <c r="AK364" i="2"/>
  <c r="AJ364" i="2"/>
  <c r="AI364" i="2"/>
  <c r="AH364" i="2"/>
  <c r="AC364" i="2"/>
  <c r="AB364" i="2"/>
  <c r="AA364" i="2"/>
  <c r="Z364" i="2"/>
  <c r="Y364" i="2"/>
  <c r="X364" i="2"/>
  <c r="W364" i="2"/>
  <c r="V364" i="2"/>
  <c r="AS363" i="2"/>
  <c r="AP363" i="2"/>
  <c r="AO363" i="2"/>
  <c r="AN363" i="2"/>
  <c r="AM363" i="2"/>
  <c r="AL363" i="2"/>
  <c r="AK363" i="2"/>
  <c r="AJ363" i="2"/>
  <c r="AI363" i="2"/>
  <c r="AH363" i="2"/>
  <c r="AC363" i="2"/>
  <c r="AB363" i="2"/>
  <c r="AA363" i="2"/>
  <c r="Z363" i="2"/>
  <c r="Y363" i="2"/>
  <c r="X363" i="2"/>
  <c r="W363" i="2"/>
  <c r="V363" i="2"/>
  <c r="AS362" i="2"/>
  <c r="AP362" i="2"/>
  <c r="AO362" i="2"/>
  <c r="AN362" i="2"/>
  <c r="AM362" i="2"/>
  <c r="AL362" i="2"/>
  <c r="AK362" i="2"/>
  <c r="AJ362" i="2"/>
  <c r="AI362" i="2"/>
  <c r="AH362" i="2"/>
  <c r="AC362" i="2"/>
  <c r="AB362" i="2"/>
  <c r="AA362" i="2"/>
  <c r="Z362" i="2"/>
  <c r="Y362" i="2"/>
  <c r="X362" i="2"/>
  <c r="W362" i="2"/>
  <c r="V362" i="2"/>
  <c r="AS361" i="2"/>
  <c r="AP361" i="2"/>
  <c r="AO361" i="2"/>
  <c r="AN361" i="2"/>
  <c r="AM361" i="2"/>
  <c r="AL361" i="2"/>
  <c r="AK361" i="2"/>
  <c r="AJ361" i="2"/>
  <c r="AI361" i="2"/>
  <c r="AH361" i="2"/>
  <c r="AC361" i="2"/>
  <c r="AB361" i="2"/>
  <c r="AA361" i="2"/>
  <c r="Z361" i="2"/>
  <c r="Y361" i="2"/>
  <c r="X361" i="2"/>
  <c r="W361" i="2"/>
  <c r="V361" i="2"/>
  <c r="AS360" i="2"/>
  <c r="AP360" i="2"/>
  <c r="AO360" i="2"/>
  <c r="AN360" i="2"/>
  <c r="AM360" i="2"/>
  <c r="AL360" i="2"/>
  <c r="AK360" i="2"/>
  <c r="AJ360" i="2"/>
  <c r="AI360" i="2"/>
  <c r="AH360" i="2"/>
  <c r="AC360" i="2"/>
  <c r="AB360" i="2"/>
  <c r="AA360" i="2"/>
  <c r="Z360" i="2"/>
  <c r="Y360" i="2"/>
  <c r="X360" i="2"/>
  <c r="W360" i="2"/>
  <c r="V360" i="2"/>
  <c r="AS359" i="2"/>
  <c r="AP359" i="2"/>
  <c r="AO359" i="2"/>
  <c r="AN359" i="2"/>
  <c r="AM359" i="2"/>
  <c r="AL359" i="2"/>
  <c r="AK359" i="2"/>
  <c r="AJ359" i="2"/>
  <c r="AI359" i="2"/>
  <c r="AH359" i="2"/>
  <c r="AC359" i="2"/>
  <c r="AB359" i="2"/>
  <c r="AA359" i="2"/>
  <c r="Z359" i="2"/>
  <c r="Y359" i="2"/>
  <c r="X359" i="2"/>
  <c r="W359" i="2"/>
  <c r="V359" i="2"/>
  <c r="AS358" i="2"/>
  <c r="AP358" i="2"/>
  <c r="AO358" i="2"/>
  <c r="AN358" i="2"/>
  <c r="AM358" i="2"/>
  <c r="AL358" i="2"/>
  <c r="AK358" i="2"/>
  <c r="AJ358" i="2"/>
  <c r="AI358" i="2"/>
  <c r="AH358" i="2"/>
  <c r="AC358" i="2"/>
  <c r="AB358" i="2"/>
  <c r="AA358" i="2"/>
  <c r="Z358" i="2"/>
  <c r="Y358" i="2"/>
  <c r="X358" i="2"/>
  <c r="W358" i="2"/>
  <c r="V358" i="2"/>
  <c r="AS357" i="2"/>
  <c r="AP357" i="2"/>
  <c r="AO357" i="2"/>
  <c r="AN357" i="2"/>
  <c r="AM357" i="2"/>
  <c r="AL357" i="2"/>
  <c r="AK357" i="2"/>
  <c r="AJ357" i="2"/>
  <c r="AI357" i="2"/>
  <c r="AH357" i="2"/>
  <c r="AC357" i="2"/>
  <c r="AB357" i="2"/>
  <c r="AA357" i="2"/>
  <c r="Z357" i="2"/>
  <c r="Y357" i="2"/>
  <c r="X357" i="2"/>
  <c r="W357" i="2"/>
  <c r="V357" i="2"/>
  <c r="AS356" i="2"/>
  <c r="AP356" i="2"/>
  <c r="AO356" i="2"/>
  <c r="AN356" i="2"/>
  <c r="AM356" i="2"/>
  <c r="AL356" i="2"/>
  <c r="AK356" i="2"/>
  <c r="AJ356" i="2"/>
  <c r="AI356" i="2"/>
  <c r="AH356" i="2"/>
  <c r="AC356" i="2"/>
  <c r="AB356" i="2"/>
  <c r="AA356" i="2"/>
  <c r="Z356" i="2"/>
  <c r="Y356" i="2"/>
  <c r="X356" i="2"/>
  <c r="W356" i="2"/>
  <c r="V356" i="2"/>
  <c r="AS355" i="2"/>
  <c r="AP355" i="2"/>
  <c r="AO355" i="2"/>
  <c r="AN355" i="2"/>
  <c r="AM355" i="2"/>
  <c r="AL355" i="2"/>
  <c r="AK355" i="2"/>
  <c r="AJ355" i="2"/>
  <c r="AI355" i="2"/>
  <c r="AH355" i="2"/>
  <c r="AC355" i="2"/>
  <c r="AB355" i="2"/>
  <c r="AA355" i="2"/>
  <c r="Z355" i="2"/>
  <c r="Y355" i="2"/>
  <c r="X355" i="2"/>
  <c r="W355" i="2"/>
  <c r="V355" i="2"/>
  <c r="AS354" i="2"/>
  <c r="AP354" i="2"/>
  <c r="AO354" i="2"/>
  <c r="AN354" i="2"/>
  <c r="AM354" i="2"/>
  <c r="AL354" i="2"/>
  <c r="AK354" i="2"/>
  <c r="AJ354" i="2"/>
  <c r="AI354" i="2"/>
  <c r="AH354" i="2"/>
  <c r="AC354" i="2"/>
  <c r="AB354" i="2"/>
  <c r="AA354" i="2"/>
  <c r="Z354" i="2"/>
  <c r="Y354" i="2"/>
  <c r="X354" i="2"/>
  <c r="W354" i="2"/>
  <c r="V354" i="2"/>
  <c r="AS353" i="2"/>
  <c r="AP353" i="2"/>
  <c r="AO353" i="2"/>
  <c r="AN353" i="2"/>
  <c r="AM353" i="2"/>
  <c r="AL353" i="2"/>
  <c r="AK353" i="2"/>
  <c r="AJ353" i="2"/>
  <c r="AI353" i="2"/>
  <c r="AH353" i="2"/>
  <c r="AC353" i="2"/>
  <c r="AB353" i="2"/>
  <c r="AA353" i="2"/>
  <c r="Z353" i="2"/>
  <c r="Y353" i="2"/>
  <c r="X353" i="2"/>
  <c r="W353" i="2"/>
  <c r="V353" i="2"/>
  <c r="AS352" i="2"/>
  <c r="AP352" i="2"/>
  <c r="AO352" i="2"/>
  <c r="AN352" i="2"/>
  <c r="AM352" i="2"/>
  <c r="AL352" i="2"/>
  <c r="AK352" i="2"/>
  <c r="AJ352" i="2"/>
  <c r="AI352" i="2"/>
  <c r="AH352" i="2"/>
  <c r="AC352" i="2"/>
  <c r="AB352" i="2"/>
  <c r="AA352" i="2"/>
  <c r="Z352" i="2"/>
  <c r="Y352" i="2"/>
  <c r="X352" i="2"/>
  <c r="W352" i="2"/>
  <c r="V352" i="2"/>
  <c r="AS351" i="2"/>
  <c r="AP351" i="2"/>
  <c r="AO351" i="2"/>
  <c r="AN351" i="2"/>
  <c r="AM351" i="2"/>
  <c r="AL351" i="2"/>
  <c r="AK351" i="2"/>
  <c r="AJ351" i="2"/>
  <c r="AI351" i="2"/>
  <c r="AH351" i="2"/>
  <c r="AC351" i="2"/>
  <c r="AB351" i="2"/>
  <c r="AA351" i="2"/>
  <c r="Z351" i="2"/>
  <c r="Y351" i="2"/>
  <c r="X351" i="2"/>
  <c r="W351" i="2"/>
  <c r="V351" i="2"/>
  <c r="AS350" i="2"/>
  <c r="AP350" i="2"/>
  <c r="AO350" i="2"/>
  <c r="AN350" i="2"/>
  <c r="AM350" i="2"/>
  <c r="AL350" i="2"/>
  <c r="AK350" i="2"/>
  <c r="AJ350" i="2"/>
  <c r="AI350" i="2"/>
  <c r="AH350" i="2"/>
  <c r="AC350" i="2"/>
  <c r="AB350" i="2"/>
  <c r="AA350" i="2"/>
  <c r="Z350" i="2"/>
  <c r="Y350" i="2"/>
  <c r="X350" i="2"/>
  <c r="W350" i="2"/>
  <c r="V350" i="2"/>
  <c r="AS349" i="2"/>
  <c r="AP349" i="2"/>
  <c r="AO349" i="2"/>
  <c r="AN349" i="2"/>
  <c r="AM349" i="2"/>
  <c r="AL349" i="2"/>
  <c r="AK349" i="2"/>
  <c r="AJ349" i="2"/>
  <c r="AI349" i="2"/>
  <c r="AH349" i="2"/>
  <c r="AC349" i="2"/>
  <c r="AB349" i="2"/>
  <c r="AA349" i="2"/>
  <c r="Z349" i="2"/>
  <c r="Y349" i="2"/>
  <c r="X349" i="2"/>
  <c r="W349" i="2"/>
  <c r="V349" i="2"/>
  <c r="AS348" i="2"/>
  <c r="AP348" i="2"/>
  <c r="AO348" i="2"/>
  <c r="AN348" i="2"/>
  <c r="AM348" i="2"/>
  <c r="AL348" i="2"/>
  <c r="AK348" i="2"/>
  <c r="AJ348" i="2"/>
  <c r="AI348" i="2"/>
  <c r="AH348" i="2"/>
  <c r="AC348" i="2"/>
  <c r="AB348" i="2"/>
  <c r="AA348" i="2"/>
  <c r="Z348" i="2"/>
  <c r="Y348" i="2"/>
  <c r="X348" i="2"/>
  <c r="W348" i="2"/>
  <c r="V348" i="2"/>
  <c r="AS347" i="2"/>
  <c r="AP347" i="2"/>
  <c r="AO347" i="2"/>
  <c r="AN347" i="2"/>
  <c r="AM347" i="2"/>
  <c r="AL347" i="2"/>
  <c r="AK347" i="2"/>
  <c r="AJ347" i="2"/>
  <c r="AI347" i="2"/>
  <c r="AH347" i="2"/>
  <c r="AC347" i="2"/>
  <c r="AB347" i="2"/>
  <c r="AA347" i="2"/>
  <c r="Z347" i="2"/>
  <c r="Y347" i="2"/>
  <c r="X347" i="2"/>
  <c r="W347" i="2"/>
  <c r="V347" i="2"/>
  <c r="AS346" i="2"/>
  <c r="AP346" i="2"/>
  <c r="AO346" i="2"/>
  <c r="AN346" i="2"/>
  <c r="AM346" i="2"/>
  <c r="AL346" i="2"/>
  <c r="AK346" i="2"/>
  <c r="AJ346" i="2"/>
  <c r="AI346" i="2"/>
  <c r="AH346" i="2"/>
  <c r="AC346" i="2"/>
  <c r="AB346" i="2"/>
  <c r="AA346" i="2"/>
  <c r="Z346" i="2"/>
  <c r="Y346" i="2"/>
  <c r="X346" i="2"/>
  <c r="W346" i="2"/>
  <c r="V346" i="2"/>
  <c r="AS345" i="2"/>
  <c r="AP345" i="2"/>
  <c r="AO345" i="2"/>
  <c r="AN345" i="2"/>
  <c r="AM345" i="2"/>
  <c r="AL345" i="2"/>
  <c r="AK345" i="2"/>
  <c r="AJ345" i="2"/>
  <c r="AI345" i="2"/>
  <c r="AH345" i="2"/>
  <c r="AC345" i="2"/>
  <c r="AB345" i="2"/>
  <c r="AA345" i="2"/>
  <c r="Z345" i="2"/>
  <c r="Y345" i="2"/>
  <c r="X345" i="2"/>
  <c r="W345" i="2"/>
  <c r="V345" i="2"/>
  <c r="AS344" i="2"/>
  <c r="AP344" i="2"/>
  <c r="AO344" i="2"/>
  <c r="AN344" i="2"/>
  <c r="AM344" i="2"/>
  <c r="AL344" i="2"/>
  <c r="AK344" i="2"/>
  <c r="AJ344" i="2"/>
  <c r="AI344" i="2"/>
  <c r="AH344" i="2"/>
  <c r="AC344" i="2"/>
  <c r="AB344" i="2"/>
  <c r="AA344" i="2"/>
  <c r="Z344" i="2"/>
  <c r="Y344" i="2"/>
  <c r="X344" i="2"/>
  <c r="W344" i="2"/>
  <c r="V344" i="2"/>
  <c r="AS343" i="2"/>
  <c r="AP343" i="2"/>
  <c r="AO343" i="2"/>
  <c r="AN343" i="2"/>
  <c r="AM343" i="2"/>
  <c r="AL343" i="2"/>
  <c r="AK343" i="2"/>
  <c r="AJ343" i="2"/>
  <c r="AI343" i="2"/>
  <c r="AH343" i="2"/>
  <c r="AC343" i="2"/>
  <c r="AB343" i="2"/>
  <c r="AA343" i="2"/>
  <c r="Z343" i="2"/>
  <c r="Y343" i="2"/>
  <c r="X343" i="2"/>
  <c r="W343" i="2"/>
  <c r="V343" i="2"/>
  <c r="AS342" i="2"/>
  <c r="AP342" i="2"/>
  <c r="AO342" i="2"/>
  <c r="AN342" i="2"/>
  <c r="AM342" i="2"/>
  <c r="AL342" i="2"/>
  <c r="AK342" i="2"/>
  <c r="AJ342" i="2"/>
  <c r="AI342" i="2"/>
  <c r="AH342" i="2"/>
  <c r="AC342" i="2"/>
  <c r="AB342" i="2"/>
  <c r="AA342" i="2"/>
  <c r="Z342" i="2"/>
  <c r="Y342" i="2"/>
  <c r="X342" i="2"/>
  <c r="W342" i="2"/>
  <c r="V342" i="2"/>
  <c r="AS341" i="2"/>
  <c r="AP341" i="2"/>
  <c r="AO341" i="2"/>
  <c r="AN341" i="2"/>
  <c r="AM341" i="2"/>
  <c r="AL341" i="2"/>
  <c r="AK341" i="2"/>
  <c r="AJ341" i="2"/>
  <c r="AI341" i="2"/>
  <c r="AH341" i="2"/>
  <c r="AC341" i="2"/>
  <c r="AB341" i="2"/>
  <c r="AA341" i="2"/>
  <c r="Z341" i="2"/>
  <c r="Y341" i="2"/>
  <c r="X341" i="2"/>
  <c r="W341" i="2"/>
  <c r="V341" i="2"/>
  <c r="AS340" i="2"/>
  <c r="AP340" i="2"/>
  <c r="AO340" i="2"/>
  <c r="AN340" i="2"/>
  <c r="AM340" i="2"/>
  <c r="AL340" i="2"/>
  <c r="AK340" i="2"/>
  <c r="AJ340" i="2"/>
  <c r="AI340" i="2"/>
  <c r="AH340" i="2"/>
  <c r="AC340" i="2"/>
  <c r="AB340" i="2"/>
  <c r="AA340" i="2"/>
  <c r="Z340" i="2"/>
  <c r="Y340" i="2"/>
  <c r="X340" i="2"/>
  <c r="W340" i="2"/>
  <c r="V340" i="2"/>
  <c r="AS339" i="2"/>
  <c r="AP339" i="2"/>
  <c r="AO339" i="2"/>
  <c r="AN339" i="2"/>
  <c r="AM339" i="2"/>
  <c r="AL339" i="2"/>
  <c r="AK339" i="2"/>
  <c r="AJ339" i="2"/>
  <c r="AI339" i="2"/>
  <c r="AH339" i="2"/>
  <c r="AC339" i="2"/>
  <c r="AB339" i="2"/>
  <c r="AA339" i="2"/>
  <c r="Z339" i="2"/>
  <c r="Y339" i="2"/>
  <c r="X339" i="2"/>
  <c r="W339" i="2"/>
  <c r="V339" i="2"/>
  <c r="AS338" i="2"/>
  <c r="AP338" i="2"/>
  <c r="AO338" i="2"/>
  <c r="AN338" i="2"/>
  <c r="AM338" i="2"/>
  <c r="AL338" i="2"/>
  <c r="AK338" i="2"/>
  <c r="AJ338" i="2"/>
  <c r="AI338" i="2"/>
  <c r="AH338" i="2"/>
  <c r="AC338" i="2"/>
  <c r="AB338" i="2"/>
  <c r="AA338" i="2"/>
  <c r="Z338" i="2"/>
  <c r="Y338" i="2"/>
  <c r="X338" i="2"/>
  <c r="W338" i="2"/>
  <c r="V338" i="2"/>
  <c r="AS337" i="2"/>
  <c r="AP337" i="2"/>
  <c r="AO337" i="2"/>
  <c r="AN337" i="2"/>
  <c r="AM337" i="2"/>
  <c r="AL337" i="2"/>
  <c r="AK337" i="2"/>
  <c r="AJ337" i="2"/>
  <c r="AI337" i="2"/>
  <c r="AH337" i="2"/>
  <c r="AC337" i="2"/>
  <c r="AB337" i="2"/>
  <c r="AA337" i="2"/>
  <c r="Z337" i="2"/>
  <c r="Y337" i="2"/>
  <c r="X337" i="2"/>
  <c r="W337" i="2"/>
  <c r="V337" i="2"/>
  <c r="AS336" i="2"/>
  <c r="AP336" i="2"/>
  <c r="AO336" i="2"/>
  <c r="AN336" i="2"/>
  <c r="AM336" i="2"/>
  <c r="AL336" i="2"/>
  <c r="AK336" i="2"/>
  <c r="AJ336" i="2"/>
  <c r="AI336" i="2"/>
  <c r="AH336" i="2"/>
  <c r="AC336" i="2"/>
  <c r="AB336" i="2"/>
  <c r="AA336" i="2"/>
  <c r="Z336" i="2"/>
  <c r="Y336" i="2"/>
  <c r="X336" i="2"/>
  <c r="W336" i="2"/>
  <c r="V336" i="2"/>
  <c r="AS335" i="2"/>
  <c r="AP335" i="2"/>
  <c r="AO335" i="2"/>
  <c r="AN335" i="2"/>
  <c r="AM335" i="2"/>
  <c r="AL335" i="2"/>
  <c r="AK335" i="2"/>
  <c r="AJ335" i="2"/>
  <c r="AI335" i="2"/>
  <c r="AH335" i="2"/>
  <c r="AC335" i="2"/>
  <c r="AB335" i="2"/>
  <c r="AA335" i="2"/>
  <c r="Z335" i="2"/>
  <c r="Y335" i="2"/>
  <c r="X335" i="2"/>
  <c r="W335" i="2"/>
  <c r="V335" i="2"/>
  <c r="AS334" i="2"/>
  <c r="AP334" i="2"/>
  <c r="AO334" i="2"/>
  <c r="AN334" i="2"/>
  <c r="AM334" i="2"/>
  <c r="AL334" i="2"/>
  <c r="AK334" i="2"/>
  <c r="AJ334" i="2"/>
  <c r="AI334" i="2"/>
  <c r="AH334" i="2"/>
  <c r="AC334" i="2"/>
  <c r="AB334" i="2"/>
  <c r="AA334" i="2"/>
  <c r="Z334" i="2"/>
  <c r="Y334" i="2"/>
  <c r="X334" i="2"/>
  <c r="W334" i="2"/>
  <c r="V334" i="2"/>
  <c r="AS333" i="2"/>
  <c r="AP333" i="2"/>
  <c r="AO333" i="2"/>
  <c r="AN333" i="2"/>
  <c r="AM333" i="2"/>
  <c r="AL333" i="2"/>
  <c r="AK333" i="2"/>
  <c r="AJ333" i="2"/>
  <c r="AI333" i="2"/>
  <c r="AH333" i="2"/>
  <c r="AC333" i="2"/>
  <c r="AB333" i="2"/>
  <c r="AA333" i="2"/>
  <c r="Z333" i="2"/>
  <c r="Y333" i="2"/>
  <c r="X333" i="2"/>
  <c r="W333" i="2"/>
  <c r="V333" i="2"/>
  <c r="AS332" i="2"/>
  <c r="AP332" i="2"/>
  <c r="AO332" i="2"/>
  <c r="AN332" i="2"/>
  <c r="AM332" i="2"/>
  <c r="AL332" i="2"/>
  <c r="AK332" i="2"/>
  <c r="AJ332" i="2"/>
  <c r="AI332" i="2"/>
  <c r="AH332" i="2"/>
  <c r="AC332" i="2"/>
  <c r="AB332" i="2"/>
  <c r="AA332" i="2"/>
  <c r="Z332" i="2"/>
  <c r="Y332" i="2"/>
  <c r="X332" i="2"/>
  <c r="W332" i="2"/>
  <c r="V332" i="2"/>
  <c r="AS331" i="2"/>
  <c r="AP331" i="2"/>
  <c r="AO331" i="2"/>
  <c r="AN331" i="2"/>
  <c r="AM331" i="2"/>
  <c r="AL331" i="2"/>
  <c r="AK331" i="2"/>
  <c r="AJ331" i="2"/>
  <c r="AI331" i="2"/>
  <c r="AH331" i="2"/>
  <c r="AC331" i="2"/>
  <c r="AB331" i="2"/>
  <c r="AA331" i="2"/>
  <c r="Z331" i="2"/>
  <c r="Y331" i="2"/>
  <c r="X331" i="2"/>
  <c r="W331" i="2"/>
  <c r="V331" i="2"/>
  <c r="AS330" i="2"/>
  <c r="AP330" i="2"/>
  <c r="AO330" i="2"/>
  <c r="AN330" i="2"/>
  <c r="AM330" i="2"/>
  <c r="AL330" i="2"/>
  <c r="AK330" i="2"/>
  <c r="AJ330" i="2"/>
  <c r="AI330" i="2"/>
  <c r="AH330" i="2"/>
  <c r="AC330" i="2"/>
  <c r="AB330" i="2"/>
  <c r="AA330" i="2"/>
  <c r="Z330" i="2"/>
  <c r="Y330" i="2"/>
  <c r="X330" i="2"/>
  <c r="W330" i="2"/>
  <c r="V330" i="2"/>
  <c r="AS329" i="2"/>
  <c r="AP329" i="2"/>
  <c r="AO329" i="2"/>
  <c r="AN329" i="2"/>
  <c r="AM329" i="2"/>
  <c r="AL329" i="2"/>
  <c r="AK329" i="2"/>
  <c r="AJ329" i="2"/>
  <c r="AI329" i="2"/>
  <c r="AH329" i="2"/>
  <c r="AC329" i="2"/>
  <c r="AB329" i="2"/>
  <c r="AA329" i="2"/>
  <c r="Z329" i="2"/>
  <c r="Y329" i="2"/>
  <c r="X329" i="2"/>
  <c r="W329" i="2"/>
  <c r="V329" i="2"/>
  <c r="AS328" i="2"/>
  <c r="AP328" i="2"/>
  <c r="AO328" i="2"/>
  <c r="AN328" i="2"/>
  <c r="AM328" i="2"/>
  <c r="AL328" i="2"/>
  <c r="AK328" i="2"/>
  <c r="AJ328" i="2"/>
  <c r="AI328" i="2"/>
  <c r="AH328" i="2"/>
  <c r="AC328" i="2"/>
  <c r="AB328" i="2"/>
  <c r="AA328" i="2"/>
  <c r="Z328" i="2"/>
  <c r="Y328" i="2"/>
  <c r="X328" i="2"/>
  <c r="W328" i="2"/>
  <c r="V328" i="2"/>
  <c r="AS327" i="2"/>
  <c r="AP327" i="2"/>
  <c r="AO327" i="2"/>
  <c r="AN327" i="2"/>
  <c r="AM327" i="2"/>
  <c r="AL327" i="2"/>
  <c r="AK327" i="2"/>
  <c r="AJ327" i="2"/>
  <c r="AI327" i="2"/>
  <c r="AH327" i="2"/>
  <c r="AC327" i="2"/>
  <c r="AB327" i="2"/>
  <c r="AA327" i="2"/>
  <c r="Z327" i="2"/>
  <c r="Y327" i="2"/>
  <c r="X327" i="2"/>
  <c r="W327" i="2"/>
  <c r="V327" i="2"/>
  <c r="AS326" i="2"/>
  <c r="AP326" i="2"/>
  <c r="AO326" i="2"/>
  <c r="AN326" i="2"/>
  <c r="AM326" i="2"/>
  <c r="AL326" i="2"/>
  <c r="AK326" i="2"/>
  <c r="AJ326" i="2"/>
  <c r="AI326" i="2"/>
  <c r="AH326" i="2"/>
  <c r="AC326" i="2"/>
  <c r="AB326" i="2"/>
  <c r="AA326" i="2"/>
  <c r="Z326" i="2"/>
  <c r="Y326" i="2"/>
  <c r="X326" i="2"/>
  <c r="W326" i="2"/>
  <c r="V326" i="2"/>
  <c r="AS325" i="2"/>
  <c r="AP325" i="2"/>
  <c r="AO325" i="2"/>
  <c r="AN325" i="2"/>
  <c r="AM325" i="2"/>
  <c r="AL325" i="2"/>
  <c r="AK325" i="2"/>
  <c r="AJ325" i="2"/>
  <c r="AI325" i="2"/>
  <c r="AH325" i="2"/>
  <c r="AC325" i="2"/>
  <c r="AB325" i="2"/>
  <c r="AA325" i="2"/>
  <c r="Z325" i="2"/>
  <c r="Y325" i="2"/>
  <c r="X325" i="2"/>
  <c r="W325" i="2"/>
  <c r="V325" i="2"/>
  <c r="AS324" i="2"/>
  <c r="AP324" i="2"/>
  <c r="AO324" i="2"/>
  <c r="AN324" i="2"/>
  <c r="AM324" i="2"/>
  <c r="AL324" i="2"/>
  <c r="AK324" i="2"/>
  <c r="AJ324" i="2"/>
  <c r="AI324" i="2"/>
  <c r="AH324" i="2"/>
  <c r="AC324" i="2"/>
  <c r="AB324" i="2"/>
  <c r="AA324" i="2"/>
  <c r="Z324" i="2"/>
  <c r="Y324" i="2"/>
  <c r="X324" i="2"/>
  <c r="W324" i="2"/>
  <c r="V324" i="2"/>
  <c r="AS323" i="2"/>
  <c r="AP323" i="2"/>
  <c r="AO323" i="2"/>
  <c r="AN323" i="2"/>
  <c r="AM323" i="2"/>
  <c r="AL323" i="2"/>
  <c r="AK323" i="2"/>
  <c r="AJ323" i="2"/>
  <c r="AI323" i="2"/>
  <c r="AH323" i="2"/>
  <c r="AC323" i="2"/>
  <c r="AB323" i="2"/>
  <c r="AA323" i="2"/>
  <c r="Z323" i="2"/>
  <c r="Y323" i="2"/>
  <c r="X323" i="2"/>
  <c r="W323" i="2"/>
  <c r="V323" i="2"/>
  <c r="AS322" i="2"/>
  <c r="AP322" i="2"/>
  <c r="AO322" i="2"/>
  <c r="AN322" i="2"/>
  <c r="AM322" i="2"/>
  <c r="AL322" i="2"/>
  <c r="AK322" i="2"/>
  <c r="AJ322" i="2"/>
  <c r="AI322" i="2"/>
  <c r="AH322" i="2"/>
  <c r="AC322" i="2"/>
  <c r="AB322" i="2"/>
  <c r="AA322" i="2"/>
  <c r="Z322" i="2"/>
  <c r="Y322" i="2"/>
  <c r="X322" i="2"/>
  <c r="W322" i="2"/>
  <c r="V322" i="2"/>
  <c r="AS321" i="2"/>
  <c r="AP321" i="2"/>
  <c r="AO321" i="2"/>
  <c r="AN321" i="2"/>
  <c r="AM321" i="2"/>
  <c r="AL321" i="2"/>
  <c r="AK321" i="2"/>
  <c r="AJ321" i="2"/>
  <c r="AI321" i="2"/>
  <c r="AH321" i="2"/>
  <c r="AC321" i="2"/>
  <c r="AB321" i="2"/>
  <c r="AA321" i="2"/>
  <c r="Z321" i="2"/>
  <c r="Y321" i="2"/>
  <c r="X321" i="2"/>
  <c r="W321" i="2"/>
  <c r="V321" i="2"/>
  <c r="AS320" i="2"/>
  <c r="AP320" i="2"/>
  <c r="AO320" i="2"/>
  <c r="AN320" i="2"/>
  <c r="AM320" i="2"/>
  <c r="AL320" i="2"/>
  <c r="AK320" i="2"/>
  <c r="AJ320" i="2"/>
  <c r="AI320" i="2"/>
  <c r="AH320" i="2"/>
  <c r="AC320" i="2"/>
  <c r="AB320" i="2"/>
  <c r="AA320" i="2"/>
  <c r="Z320" i="2"/>
  <c r="Y320" i="2"/>
  <c r="X320" i="2"/>
  <c r="W320" i="2"/>
  <c r="V320" i="2"/>
  <c r="AS319" i="2"/>
  <c r="AP319" i="2"/>
  <c r="AO319" i="2"/>
  <c r="AN319" i="2"/>
  <c r="AM319" i="2"/>
  <c r="AL319" i="2"/>
  <c r="AK319" i="2"/>
  <c r="AJ319" i="2"/>
  <c r="AI319" i="2"/>
  <c r="AH319" i="2"/>
  <c r="AC319" i="2"/>
  <c r="AB319" i="2"/>
  <c r="AA319" i="2"/>
  <c r="Z319" i="2"/>
  <c r="Y319" i="2"/>
  <c r="X319" i="2"/>
  <c r="W319" i="2"/>
  <c r="V319" i="2"/>
  <c r="AS318" i="2"/>
  <c r="AP318" i="2"/>
  <c r="AO318" i="2"/>
  <c r="AN318" i="2"/>
  <c r="AM318" i="2"/>
  <c r="AL318" i="2"/>
  <c r="AK318" i="2"/>
  <c r="AJ318" i="2"/>
  <c r="AI318" i="2"/>
  <c r="AH318" i="2"/>
  <c r="AC318" i="2"/>
  <c r="AB318" i="2"/>
  <c r="AA318" i="2"/>
  <c r="Z318" i="2"/>
  <c r="Y318" i="2"/>
  <c r="X318" i="2"/>
  <c r="W318" i="2"/>
  <c r="V318" i="2"/>
  <c r="AS317" i="2"/>
  <c r="AP317" i="2"/>
  <c r="AO317" i="2"/>
  <c r="AN317" i="2"/>
  <c r="AM317" i="2"/>
  <c r="AL317" i="2"/>
  <c r="AK317" i="2"/>
  <c r="AJ317" i="2"/>
  <c r="AI317" i="2"/>
  <c r="AH317" i="2"/>
  <c r="AC317" i="2"/>
  <c r="AB317" i="2"/>
  <c r="AA317" i="2"/>
  <c r="Z317" i="2"/>
  <c r="Y317" i="2"/>
  <c r="X317" i="2"/>
  <c r="W317" i="2"/>
  <c r="V317" i="2"/>
  <c r="AS316" i="2"/>
  <c r="AP316" i="2"/>
  <c r="AO316" i="2"/>
  <c r="AN316" i="2"/>
  <c r="AM316" i="2"/>
  <c r="AL316" i="2"/>
  <c r="AK316" i="2"/>
  <c r="AJ316" i="2"/>
  <c r="AI316" i="2"/>
  <c r="AH316" i="2"/>
  <c r="AC316" i="2"/>
  <c r="AB316" i="2"/>
  <c r="AA316" i="2"/>
  <c r="Z316" i="2"/>
  <c r="Y316" i="2"/>
  <c r="X316" i="2"/>
  <c r="W316" i="2"/>
  <c r="V316" i="2"/>
  <c r="AS315" i="2"/>
  <c r="AP315" i="2"/>
  <c r="AO315" i="2"/>
  <c r="AN315" i="2"/>
  <c r="AM315" i="2"/>
  <c r="AL315" i="2"/>
  <c r="AK315" i="2"/>
  <c r="AJ315" i="2"/>
  <c r="AI315" i="2"/>
  <c r="AH315" i="2"/>
  <c r="AC315" i="2"/>
  <c r="AB315" i="2"/>
  <c r="AA315" i="2"/>
  <c r="Z315" i="2"/>
  <c r="Y315" i="2"/>
  <c r="X315" i="2"/>
  <c r="W315" i="2"/>
  <c r="V315" i="2"/>
  <c r="AS314" i="2"/>
  <c r="AP314" i="2"/>
  <c r="AO314" i="2"/>
  <c r="AN314" i="2"/>
  <c r="AM314" i="2"/>
  <c r="AL314" i="2"/>
  <c r="AK314" i="2"/>
  <c r="AJ314" i="2"/>
  <c r="AI314" i="2"/>
  <c r="AH314" i="2"/>
  <c r="AC314" i="2"/>
  <c r="AB314" i="2"/>
  <c r="AA314" i="2"/>
  <c r="Z314" i="2"/>
  <c r="Y314" i="2"/>
  <c r="X314" i="2"/>
  <c r="W314" i="2"/>
  <c r="V314" i="2"/>
  <c r="AS313" i="2"/>
  <c r="AP313" i="2"/>
  <c r="AO313" i="2"/>
  <c r="AN313" i="2"/>
  <c r="AM313" i="2"/>
  <c r="AL313" i="2"/>
  <c r="AK313" i="2"/>
  <c r="AJ313" i="2"/>
  <c r="AI313" i="2"/>
  <c r="AH313" i="2"/>
  <c r="AC313" i="2"/>
  <c r="AB313" i="2"/>
  <c r="AA313" i="2"/>
  <c r="Z313" i="2"/>
  <c r="Y313" i="2"/>
  <c r="X313" i="2"/>
  <c r="W313" i="2"/>
  <c r="V313" i="2"/>
  <c r="AS312" i="2"/>
  <c r="AP312" i="2"/>
  <c r="AO312" i="2"/>
  <c r="AN312" i="2"/>
  <c r="AM312" i="2"/>
  <c r="AL312" i="2"/>
  <c r="AK312" i="2"/>
  <c r="AJ312" i="2"/>
  <c r="AI312" i="2"/>
  <c r="AH312" i="2"/>
  <c r="AC312" i="2"/>
  <c r="AB312" i="2"/>
  <c r="AA312" i="2"/>
  <c r="Z312" i="2"/>
  <c r="Y312" i="2"/>
  <c r="X312" i="2"/>
  <c r="W312" i="2"/>
  <c r="V312" i="2"/>
  <c r="AS311" i="2"/>
  <c r="AP311" i="2"/>
  <c r="AO311" i="2"/>
  <c r="AN311" i="2"/>
  <c r="AM311" i="2"/>
  <c r="AL311" i="2"/>
  <c r="AK311" i="2"/>
  <c r="AJ311" i="2"/>
  <c r="AI311" i="2"/>
  <c r="AH311" i="2"/>
  <c r="AC311" i="2"/>
  <c r="AB311" i="2"/>
  <c r="AA311" i="2"/>
  <c r="Z311" i="2"/>
  <c r="Y311" i="2"/>
  <c r="X311" i="2"/>
  <c r="W311" i="2"/>
  <c r="V311" i="2"/>
  <c r="AS310" i="2"/>
  <c r="AP310" i="2"/>
  <c r="AO310" i="2"/>
  <c r="AN310" i="2"/>
  <c r="AM310" i="2"/>
  <c r="AL310" i="2"/>
  <c r="AK310" i="2"/>
  <c r="AJ310" i="2"/>
  <c r="AI310" i="2"/>
  <c r="AH310" i="2"/>
  <c r="AC310" i="2"/>
  <c r="AB310" i="2"/>
  <c r="AA310" i="2"/>
  <c r="Z310" i="2"/>
  <c r="Y310" i="2"/>
  <c r="X310" i="2"/>
  <c r="W310" i="2"/>
  <c r="V310" i="2"/>
  <c r="AS309" i="2"/>
  <c r="AP309" i="2"/>
  <c r="AO309" i="2"/>
  <c r="AN309" i="2"/>
  <c r="AM309" i="2"/>
  <c r="AL309" i="2"/>
  <c r="AK309" i="2"/>
  <c r="AJ309" i="2"/>
  <c r="AI309" i="2"/>
  <c r="AH309" i="2"/>
  <c r="AC309" i="2"/>
  <c r="AB309" i="2"/>
  <c r="AA309" i="2"/>
  <c r="Z309" i="2"/>
  <c r="Y309" i="2"/>
  <c r="X309" i="2"/>
  <c r="W309" i="2"/>
  <c r="V309" i="2"/>
  <c r="AS308" i="2"/>
  <c r="AP308" i="2"/>
  <c r="AO308" i="2"/>
  <c r="AN308" i="2"/>
  <c r="AM308" i="2"/>
  <c r="AL308" i="2"/>
  <c r="AK308" i="2"/>
  <c r="AJ308" i="2"/>
  <c r="AI308" i="2"/>
  <c r="AH308" i="2"/>
  <c r="AC308" i="2"/>
  <c r="AB308" i="2"/>
  <c r="AA308" i="2"/>
  <c r="Z308" i="2"/>
  <c r="Y308" i="2"/>
  <c r="X308" i="2"/>
  <c r="W308" i="2"/>
  <c r="V308" i="2"/>
  <c r="AS307" i="2"/>
  <c r="AP307" i="2"/>
  <c r="AO307" i="2"/>
  <c r="AN307" i="2"/>
  <c r="AM307" i="2"/>
  <c r="AL307" i="2"/>
  <c r="AK307" i="2"/>
  <c r="AJ307" i="2"/>
  <c r="AI307" i="2"/>
  <c r="AH307" i="2"/>
  <c r="AC307" i="2"/>
  <c r="AB307" i="2"/>
  <c r="AA307" i="2"/>
  <c r="Z307" i="2"/>
  <c r="Y307" i="2"/>
  <c r="X307" i="2"/>
  <c r="W307" i="2"/>
  <c r="V307" i="2"/>
  <c r="AS306" i="2"/>
  <c r="AP306" i="2"/>
  <c r="AO306" i="2"/>
  <c r="AN306" i="2"/>
  <c r="AM306" i="2"/>
  <c r="AL306" i="2"/>
  <c r="AK306" i="2"/>
  <c r="AJ306" i="2"/>
  <c r="AI306" i="2"/>
  <c r="AH306" i="2"/>
  <c r="AC306" i="2"/>
  <c r="AB306" i="2"/>
  <c r="AA306" i="2"/>
  <c r="Z306" i="2"/>
  <c r="Y306" i="2"/>
  <c r="X306" i="2"/>
  <c r="W306" i="2"/>
  <c r="V306" i="2"/>
  <c r="AS305" i="2"/>
  <c r="AP305" i="2"/>
  <c r="AO305" i="2"/>
  <c r="AN305" i="2"/>
  <c r="AM305" i="2"/>
  <c r="AL305" i="2"/>
  <c r="AK305" i="2"/>
  <c r="AJ305" i="2"/>
  <c r="AI305" i="2"/>
  <c r="AH305" i="2"/>
  <c r="AC305" i="2"/>
  <c r="AB305" i="2"/>
  <c r="AA305" i="2"/>
  <c r="Z305" i="2"/>
  <c r="Y305" i="2"/>
  <c r="X305" i="2"/>
  <c r="W305" i="2"/>
  <c r="V305" i="2"/>
  <c r="AS304" i="2"/>
  <c r="AP304" i="2"/>
  <c r="AO304" i="2"/>
  <c r="AN304" i="2"/>
  <c r="AM304" i="2"/>
  <c r="AL304" i="2"/>
  <c r="AK304" i="2"/>
  <c r="AJ304" i="2"/>
  <c r="AI304" i="2"/>
  <c r="AH304" i="2"/>
  <c r="AC304" i="2"/>
  <c r="AB304" i="2"/>
  <c r="AA304" i="2"/>
  <c r="Z304" i="2"/>
  <c r="Y304" i="2"/>
  <c r="X304" i="2"/>
  <c r="W304" i="2"/>
  <c r="V304" i="2"/>
  <c r="AS303" i="2"/>
  <c r="AP303" i="2"/>
  <c r="AO303" i="2"/>
  <c r="AN303" i="2"/>
  <c r="AM303" i="2"/>
  <c r="AL303" i="2"/>
  <c r="AK303" i="2"/>
  <c r="AJ303" i="2"/>
  <c r="AI303" i="2"/>
  <c r="AH303" i="2"/>
  <c r="AC303" i="2"/>
  <c r="AB303" i="2"/>
  <c r="AA303" i="2"/>
  <c r="Z303" i="2"/>
  <c r="Y303" i="2"/>
  <c r="X303" i="2"/>
  <c r="W303" i="2"/>
  <c r="V303" i="2"/>
  <c r="AS302" i="2"/>
  <c r="AP302" i="2"/>
  <c r="AO302" i="2"/>
  <c r="AN302" i="2"/>
  <c r="AM302" i="2"/>
  <c r="AL302" i="2"/>
  <c r="AK302" i="2"/>
  <c r="AJ302" i="2"/>
  <c r="AI302" i="2"/>
  <c r="AH302" i="2"/>
  <c r="AC302" i="2"/>
  <c r="AB302" i="2"/>
  <c r="AA302" i="2"/>
  <c r="Z302" i="2"/>
  <c r="Y302" i="2"/>
  <c r="X302" i="2"/>
  <c r="W302" i="2"/>
  <c r="V302" i="2"/>
  <c r="AS301" i="2"/>
  <c r="AP301" i="2"/>
  <c r="AO301" i="2"/>
  <c r="AN301" i="2"/>
  <c r="AM301" i="2"/>
  <c r="AL301" i="2"/>
  <c r="AK301" i="2"/>
  <c r="AJ301" i="2"/>
  <c r="AI301" i="2"/>
  <c r="AH301" i="2"/>
  <c r="AC301" i="2"/>
  <c r="AB301" i="2"/>
  <c r="AA301" i="2"/>
  <c r="Z301" i="2"/>
  <c r="Y301" i="2"/>
  <c r="X301" i="2"/>
  <c r="W301" i="2"/>
  <c r="V301" i="2"/>
  <c r="AS300" i="2"/>
  <c r="AP300" i="2"/>
  <c r="AO300" i="2"/>
  <c r="AN300" i="2"/>
  <c r="AM300" i="2"/>
  <c r="AL300" i="2"/>
  <c r="AK300" i="2"/>
  <c r="AJ300" i="2"/>
  <c r="AI300" i="2"/>
  <c r="AH300" i="2"/>
  <c r="AC300" i="2"/>
  <c r="AB300" i="2"/>
  <c r="AA300" i="2"/>
  <c r="Z300" i="2"/>
  <c r="Y300" i="2"/>
  <c r="X300" i="2"/>
  <c r="W300" i="2"/>
  <c r="V300" i="2"/>
  <c r="AS299" i="2"/>
  <c r="AP299" i="2"/>
  <c r="AO299" i="2"/>
  <c r="AN299" i="2"/>
  <c r="AM299" i="2"/>
  <c r="AL299" i="2"/>
  <c r="AK299" i="2"/>
  <c r="AJ299" i="2"/>
  <c r="AI299" i="2"/>
  <c r="AH299" i="2"/>
  <c r="AC299" i="2"/>
  <c r="AB299" i="2"/>
  <c r="AA299" i="2"/>
  <c r="Z299" i="2"/>
  <c r="Y299" i="2"/>
  <c r="X299" i="2"/>
  <c r="W299" i="2"/>
  <c r="V299" i="2"/>
  <c r="AS298" i="2"/>
  <c r="AP298" i="2"/>
  <c r="AO298" i="2"/>
  <c r="AN298" i="2"/>
  <c r="AM298" i="2"/>
  <c r="AL298" i="2"/>
  <c r="AK298" i="2"/>
  <c r="AJ298" i="2"/>
  <c r="AI298" i="2"/>
  <c r="AH298" i="2"/>
  <c r="AC298" i="2"/>
  <c r="AB298" i="2"/>
  <c r="AA298" i="2"/>
  <c r="Z298" i="2"/>
  <c r="Y298" i="2"/>
  <c r="X298" i="2"/>
  <c r="W298" i="2"/>
  <c r="V298" i="2"/>
  <c r="AS297" i="2"/>
  <c r="AP297" i="2"/>
  <c r="AO297" i="2"/>
  <c r="AN297" i="2"/>
  <c r="AM297" i="2"/>
  <c r="AL297" i="2"/>
  <c r="AK297" i="2"/>
  <c r="AJ297" i="2"/>
  <c r="AI297" i="2"/>
  <c r="AH297" i="2"/>
  <c r="AC297" i="2"/>
  <c r="AB297" i="2"/>
  <c r="AA297" i="2"/>
  <c r="Z297" i="2"/>
  <c r="Y297" i="2"/>
  <c r="X297" i="2"/>
  <c r="W297" i="2"/>
  <c r="V297" i="2"/>
  <c r="AS296" i="2"/>
  <c r="AP296" i="2"/>
  <c r="AO296" i="2"/>
  <c r="AN296" i="2"/>
  <c r="AM296" i="2"/>
  <c r="AL296" i="2"/>
  <c r="AK296" i="2"/>
  <c r="AJ296" i="2"/>
  <c r="AI296" i="2"/>
  <c r="AH296" i="2"/>
  <c r="AC296" i="2"/>
  <c r="AB296" i="2"/>
  <c r="AA296" i="2"/>
  <c r="Z296" i="2"/>
  <c r="Y296" i="2"/>
  <c r="X296" i="2"/>
  <c r="W296" i="2"/>
  <c r="V296" i="2"/>
  <c r="AS295" i="2"/>
  <c r="AP295" i="2"/>
  <c r="AO295" i="2"/>
  <c r="AN295" i="2"/>
  <c r="AM295" i="2"/>
  <c r="AL295" i="2"/>
  <c r="AK295" i="2"/>
  <c r="AJ295" i="2"/>
  <c r="AI295" i="2"/>
  <c r="AH295" i="2"/>
  <c r="AC295" i="2"/>
  <c r="AB295" i="2"/>
  <c r="AA295" i="2"/>
  <c r="Z295" i="2"/>
  <c r="Y295" i="2"/>
  <c r="X295" i="2"/>
  <c r="W295" i="2"/>
  <c r="V295" i="2"/>
  <c r="AS294" i="2"/>
  <c r="AP294" i="2"/>
  <c r="AO294" i="2"/>
  <c r="AN294" i="2"/>
  <c r="AM294" i="2"/>
  <c r="AL294" i="2"/>
  <c r="AK294" i="2"/>
  <c r="AJ294" i="2"/>
  <c r="AI294" i="2"/>
  <c r="AH294" i="2"/>
  <c r="AC294" i="2"/>
  <c r="AB294" i="2"/>
  <c r="AA294" i="2"/>
  <c r="Z294" i="2"/>
  <c r="Y294" i="2"/>
  <c r="X294" i="2"/>
  <c r="W294" i="2"/>
  <c r="V294" i="2"/>
  <c r="AS293" i="2"/>
  <c r="AP293" i="2"/>
  <c r="AO293" i="2"/>
  <c r="AN293" i="2"/>
  <c r="AM293" i="2"/>
  <c r="AL293" i="2"/>
  <c r="AK293" i="2"/>
  <c r="AJ293" i="2"/>
  <c r="AI293" i="2"/>
  <c r="AH293" i="2"/>
  <c r="AC293" i="2"/>
  <c r="AB293" i="2"/>
  <c r="AA293" i="2"/>
  <c r="Z293" i="2"/>
  <c r="Y293" i="2"/>
  <c r="X293" i="2"/>
  <c r="W293" i="2"/>
  <c r="V293" i="2"/>
  <c r="AS292" i="2"/>
  <c r="AP292" i="2"/>
  <c r="AO292" i="2"/>
  <c r="AN292" i="2"/>
  <c r="AM292" i="2"/>
  <c r="AL292" i="2"/>
  <c r="AK292" i="2"/>
  <c r="AJ292" i="2"/>
  <c r="AI292" i="2"/>
  <c r="AH292" i="2"/>
  <c r="AC292" i="2"/>
  <c r="AB292" i="2"/>
  <c r="AA292" i="2"/>
  <c r="Z292" i="2"/>
  <c r="Y292" i="2"/>
  <c r="X292" i="2"/>
  <c r="W292" i="2"/>
  <c r="V292" i="2"/>
  <c r="AS291" i="2"/>
  <c r="AP291" i="2"/>
  <c r="AO291" i="2"/>
  <c r="AN291" i="2"/>
  <c r="AM291" i="2"/>
  <c r="AL291" i="2"/>
  <c r="AK291" i="2"/>
  <c r="AJ291" i="2"/>
  <c r="AI291" i="2"/>
  <c r="AH291" i="2"/>
  <c r="AC291" i="2"/>
  <c r="AB291" i="2"/>
  <c r="AA291" i="2"/>
  <c r="Z291" i="2"/>
  <c r="Y291" i="2"/>
  <c r="X291" i="2"/>
  <c r="W291" i="2"/>
  <c r="V291" i="2"/>
  <c r="AS290" i="2"/>
  <c r="AP290" i="2"/>
  <c r="AO290" i="2"/>
  <c r="AN290" i="2"/>
  <c r="AM290" i="2"/>
  <c r="AL290" i="2"/>
  <c r="AK290" i="2"/>
  <c r="AJ290" i="2"/>
  <c r="AI290" i="2"/>
  <c r="AH290" i="2"/>
  <c r="AC290" i="2"/>
  <c r="AB290" i="2"/>
  <c r="AA290" i="2"/>
  <c r="Z290" i="2"/>
  <c r="Y290" i="2"/>
  <c r="X290" i="2"/>
  <c r="W290" i="2"/>
  <c r="V290" i="2"/>
  <c r="AS289" i="2"/>
  <c r="AP289" i="2"/>
  <c r="AO289" i="2"/>
  <c r="AN289" i="2"/>
  <c r="AM289" i="2"/>
  <c r="AL289" i="2"/>
  <c r="AK289" i="2"/>
  <c r="AJ289" i="2"/>
  <c r="AI289" i="2"/>
  <c r="AH289" i="2"/>
  <c r="AC289" i="2"/>
  <c r="AB289" i="2"/>
  <c r="AA289" i="2"/>
  <c r="Z289" i="2"/>
  <c r="Y289" i="2"/>
  <c r="X289" i="2"/>
  <c r="W289" i="2"/>
  <c r="V289" i="2"/>
  <c r="AS288" i="2"/>
  <c r="AP288" i="2"/>
  <c r="AO288" i="2"/>
  <c r="AN288" i="2"/>
  <c r="AM288" i="2"/>
  <c r="AL288" i="2"/>
  <c r="AK288" i="2"/>
  <c r="AJ288" i="2"/>
  <c r="AI288" i="2"/>
  <c r="AH288" i="2"/>
  <c r="AC288" i="2"/>
  <c r="AB288" i="2"/>
  <c r="AA288" i="2"/>
  <c r="Z288" i="2"/>
  <c r="Y288" i="2"/>
  <c r="X288" i="2"/>
  <c r="W288" i="2"/>
  <c r="V288" i="2"/>
  <c r="AS287" i="2"/>
  <c r="AP287" i="2"/>
  <c r="AO287" i="2"/>
  <c r="AN287" i="2"/>
  <c r="AM287" i="2"/>
  <c r="AL287" i="2"/>
  <c r="AK287" i="2"/>
  <c r="AJ287" i="2"/>
  <c r="AI287" i="2"/>
  <c r="AH287" i="2"/>
  <c r="AC287" i="2"/>
  <c r="AB287" i="2"/>
  <c r="AA287" i="2"/>
  <c r="Z287" i="2"/>
  <c r="Y287" i="2"/>
  <c r="X287" i="2"/>
  <c r="W287" i="2"/>
  <c r="V287" i="2"/>
  <c r="AS286" i="2"/>
  <c r="AP286" i="2"/>
  <c r="AO286" i="2"/>
  <c r="AN286" i="2"/>
  <c r="AM286" i="2"/>
  <c r="AL286" i="2"/>
  <c r="AK286" i="2"/>
  <c r="AJ286" i="2"/>
  <c r="AI286" i="2"/>
  <c r="AH286" i="2"/>
  <c r="AC286" i="2"/>
  <c r="AB286" i="2"/>
  <c r="AA286" i="2"/>
  <c r="Z286" i="2"/>
  <c r="Y286" i="2"/>
  <c r="X286" i="2"/>
  <c r="W286" i="2"/>
  <c r="V286" i="2"/>
  <c r="AS285" i="2"/>
  <c r="AP285" i="2"/>
  <c r="AO285" i="2"/>
  <c r="AN285" i="2"/>
  <c r="AM285" i="2"/>
  <c r="AL285" i="2"/>
  <c r="AK285" i="2"/>
  <c r="AJ285" i="2"/>
  <c r="AI285" i="2"/>
  <c r="AH285" i="2"/>
  <c r="AC285" i="2"/>
  <c r="AB285" i="2"/>
  <c r="AA285" i="2"/>
  <c r="Z285" i="2"/>
  <c r="Y285" i="2"/>
  <c r="X285" i="2"/>
  <c r="W285" i="2"/>
  <c r="V285" i="2"/>
  <c r="AS284" i="2"/>
  <c r="AP284" i="2"/>
  <c r="AO284" i="2"/>
  <c r="AN284" i="2"/>
  <c r="AM284" i="2"/>
  <c r="AL284" i="2"/>
  <c r="AK284" i="2"/>
  <c r="AJ284" i="2"/>
  <c r="AI284" i="2"/>
  <c r="AH284" i="2"/>
  <c r="AC284" i="2"/>
  <c r="AB284" i="2"/>
  <c r="AA284" i="2"/>
  <c r="Z284" i="2"/>
  <c r="Y284" i="2"/>
  <c r="X284" i="2"/>
  <c r="W284" i="2"/>
  <c r="V284" i="2"/>
  <c r="AS283" i="2"/>
  <c r="AP283" i="2"/>
  <c r="AO283" i="2"/>
  <c r="AN283" i="2"/>
  <c r="AM283" i="2"/>
  <c r="AL283" i="2"/>
  <c r="AK283" i="2"/>
  <c r="AJ283" i="2"/>
  <c r="AI283" i="2"/>
  <c r="AH283" i="2"/>
  <c r="AC283" i="2"/>
  <c r="AB283" i="2"/>
  <c r="AA283" i="2"/>
  <c r="Z283" i="2"/>
  <c r="Y283" i="2"/>
  <c r="X283" i="2"/>
  <c r="W283" i="2"/>
  <c r="V283" i="2"/>
  <c r="AS282" i="2"/>
  <c r="AP282" i="2"/>
  <c r="AO282" i="2"/>
  <c r="AN282" i="2"/>
  <c r="AM282" i="2"/>
  <c r="AL282" i="2"/>
  <c r="AK282" i="2"/>
  <c r="AJ282" i="2"/>
  <c r="AI282" i="2"/>
  <c r="AH282" i="2"/>
  <c r="AC282" i="2"/>
  <c r="AB282" i="2"/>
  <c r="AA282" i="2"/>
  <c r="Z282" i="2"/>
  <c r="Y282" i="2"/>
  <c r="X282" i="2"/>
  <c r="W282" i="2"/>
  <c r="V282" i="2"/>
  <c r="AS281" i="2"/>
  <c r="AP281" i="2"/>
  <c r="AO281" i="2"/>
  <c r="AN281" i="2"/>
  <c r="AM281" i="2"/>
  <c r="AL281" i="2"/>
  <c r="AK281" i="2"/>
  <c r="AJ281" i="2"/>
  <c r="AI281" i="2"/>
  <c r="AH281" i="2"/>
  <c r="AC281" i="2"/>
  <c r="AB281" i="2"/>
  <c r="AA281" i="2"/>
  <c r="Z281" i="2"/>
  <c r="Y281" i="2"/>
  <c r="X281" i="2"/>
  <c r="W281" i="2"/>
  <c r="V281" i="2"/>
  <c r="AS280" i="2"/>
  <c r="AP280" i="2"/>
  <c r="AO280" i="2"/>
  <c r="AN280" i="2"/>
  <c r="AM280" i="2"/>
  <c r="AL280" i="2"/>
  <c r="AK280" i="2"/>
  <c r="AJ280" i="2"/>
  <c r="AI280" i="2"/>
  <c r="AH280" i="2"/>
  <c r="AC280" i="2"/>
  <c r="AB280" i="2"/>
  <c r="AA280" i="2"/>
  <c r="Z280" i="2"/>
  <c r="Y280" i="2"/>
  <c r="X280" i="2"/>
  <c r="W280" i="2"/>
  <c r="V280" i="2"/>
  <c r="AS279" i="2"/>
  <c r="AP279" i="2"/>
  <c r="AO279" i="2"/>
  <c r="AN279" i="2"/>
  <c r="AM279" i="2"/>
  <c r="AL279" i="2"/>
  <c r="AK279" i="2"/>
  <c r="AJ279" i="2"/>
  <c r="AI279" i="2"/>
  <c r="AH279" i="2"/>
  <c r="AC279" i="2"/>
  <c r="AB279" i="2"/>
  <c r="AA279" i="2"/>
  <c r="Z279" i="2"/>
  <c r="Y279" i="2"/>
  <c r="X279" i="2"/>
  <c r="W279" i="2"/>
  <c r="V279" i="2"/>
  <c r="AS278" i="2"/>
  <c r="AP278" i="2"/>
  <c r="AO278" i="2"/>
  <c r="AN278" i="2"/>
  <c r="AM278" i="2"/>
  <c r="AL278" i="2"/>
  <c r="AK278" i="2"/>
  <c r="AJ278" i="2"/>
  <c r="AI278" i="2"/>
  <c r="AH278" i="2"/>
  <c r="AC278" i="2"/>
  <c r="AB278" i="2"/>
  <c r="AA278" i="2"/>
  <c r="Z278" i="2"/>
  <c r="Y278" i="2"/>
  <c r="X278" i="2"/>
  <c r="W278" i="2"/>
  <c r="V278" i="2"/>
  <c r="AS277" i="2"/>
  <c r="AP277" i="2"/>
  <c r="AO277" i="2"/>
  <c r="AN277" i="2"/>
  <c r="AM277" i="2"/>
  <c r="AL277" i="2"/>
  <c r="AK277" i="2"/>
  <c r="AJ277" i="2"/>
  <c r="AI277" i="2"/>
  <c r="AH277" i="2"/>
  <c r="AC277" i="2"/>
  <c r="AB277" i="2"/>
  <c r="AA277" i="2"/>
  <c r="Z277" i="2"/>
  <c r="Y277" i="2"/>
  <c r="X277" i="2"/>
  <c r="W277" i="2"/>
  <c r="V277" i="2"/>
  <c r="AS276" i="2"/>
  <c r="AP276" i="2"/>
  <c r="AO276" i="2"/>
  <c r="AN276" i="2"/>
  <c r="AM276" i="2"/>
  <c r="AL276" i="2"/>
  <c r="AK276" i="2"/>
  <c r="AJ276" i="2"/>
  <c r="AI276" i="2"/>
  <c r="AH276" i="2"/>
  <c r="AC276" i="2"/>
  <c r="AB276" i="2"/>
  <c r="AA276" i="2"/>
  <c r="Z276" i="2"/>
  <c r="Y276" i="2"/>
  <c r="X276" i="2"/>
  <c r="W276" i="2"/>
  <c r="V276" i="2"/>
  <c r="AS275" i="2"/>
  <c r="AP275" i="2"/>
  <c r="AO275" i="2"/>
  <c r="AN275" i="2"/>
  <c r="AM275" i="2"/>
  <c r="AL275" i="2"/>
  <c r="AK275" i="2"/>
  <c r="AJ275" i="2"/>
  <c r="AI275" i="2"/>
  <c r="AH275" i="2"/>
  <c r="AC275" i="2"/>
  <c r="AB275" i="2"/>
  <c r="AA275" i="2"/>
  <c r="Z275" i="2"/>
  <c r="Y275" i="2"/>
  <c r="X275" i="2"/>
  <c r="W275" i="2"/>
  <c r="V275" i="2"/>
  <c r="AS274" i="2"/>
  <c r="AP274" i="2"/>
  <c r="AO274" i="2"/>
  <c r="AN274" i="2"/>
  <c r="AM274" i="2"/>
  <c r="AL274" i="2"/>
  <c r="AK274" i="2"/>
  <c r="AJ274" i="2"/>
  <c r="AI274" i="2"/>
  <c r="AH274" i="2"/>
  <c r="AC274" i="2"/>
  <c r="AB274" i="2"/>
  <c r="AA274" i="2"/>
  <c r="Z274" i="2"/>
  <c r="Y274" i="2"/>
  <c r="X274" i="2"/>
  <c r="W274" i="2"/>
  <c r="V274" i="2"/>
  <c r="AS273" i="2"/>
  <c r="AP273" i="2"/>
  <c r="AO273" i="2"/>
  <c r="AN273" i="2"/>
  <c r="AM273" i="2"/>
  <c r="AL273" i="2"/>
  <c r="AK273" i="2"/>
  <c r="AJ273" i="2"/>
  <c r="AI273" i="2"/>
  <c r="AH273" i="2"/>
  <c r="AC273" i="2"/>
  <c r="AB273" i="2"/>
  <c r="AA273" i="2"/>
  <c r="Z273" i="2"/>
  <c r="Y273" i="2"/>
  <c r="X273" i="2"/>
  <c r="W273" i="2"/>
  <c r="V273" i="2"/>
  <c r="AS272" i="2"/>
  <c r="AP272" i="2"/>
  <c r="AO272" i="2"/>
  <c r="AN272" i="2"/>
  <c r="AM272" i="2"/>
  <c r="AL272" i="2"/>
  <c r="AK272" i="2"/>
  <c r="AJ272" i="2"/>
  <c r="AI272" i="2"/>
  <c r="AH272" i="2"/>
  <c r="AC272" i="2"/>
  <c r="AB272" i="2"/>
  <c r="AA272" i="2"/>
  <c r="Z272" i="2"/>
  <c r="Y272" i="2"/>
  <c r="X272" i="2"/>
  <c r="W272" i="2"/>
  <c r="V272" i="2"/>
  <c r="AS271" i="2"/>
  <c r="AP271" i="2"/>
  <c r="AO271" i="2"/>
  <c r="AN271" i="2"/>
  <c r="AM271" i="2"/>
  <c r="AL271" i="2"/>
  <c r="AK271" i="2"/>
  <c r="AJ271" i="2"/>
  <c r="AI271" i="2"/>
  <c r="AH271" i="2"/>
  <c r="AC271" i="2"/>
  <c r="AB271" i="2"/>
  <c r="AA271" i="2"/>
  <c r="Z271" i="2"/>
  <c r="Y271" i="2"/>
  <c r="X271" i="2"/>
  <c r="W271" i="2"/>
  <c r="V271" i="2"/>
  <c r="AS270" i="2"/>
  <c r="AP270" i="2"/>
  <c r="AO270" i="2"/>
  <c r="AN270" i="2"/>
  <c r="AM270" i="2"/>
  <c r="AL270" i="2"/>
  <c r="AK270" i="2"/>
  <c r="AJ270" i="2"/>
  <c r="AI270" i="2"/>
  <c r="AH270" i="2"/>
  <c r="AC270" i="2"/>
  <c r="AB270" i="2"/>
  <c r="AA270" i="2"/>
  <c r="Z270" i="2"/>
  <c r="Y270" i="2"/>
  <c r="X270" i="2"/>
  <c r="W270" i="2"/>
  <c r="V270" i="2"/>
  <c r="AS269" i="2"/>
  <c r="AP269" i="2"/>
  <c r="AO269" i="2"/>
  <c r="AN269" i="2"/>
  <c r="AM269" i="2"/>
  <c r="AL269" i="2"/>
  <c r="AK269" i="2"/>
  <c r="AJ269" i="2"/>
  <c r="AI269" i="2"/>
  <c r="AH269" i="2"/>
  <c r="AC269" i="2"/>
  <c r="AB269" i="2"/>
  <c r="AA269" i="2"/>
  <c r="Z269" i="2"/>
  <c r="Y269" i="2"/>
  <c r="X269" i="2"/>
  <c r="W269" i="2"/>
  <c r="V269" i="2"/>
  <c r="AS268" i="2"/>
  <c r="AP268" i="2"/>
  <c r="AO268" i="2"/>
  <c r="AN268" i="2"/>
  <c r="AM268" i="2"/>
  <c r="AL268" i="2"/>
  <c r="AK268" i="2"/>
  <c r="AJ268" i="2"/>
  <c r="AI268" i="2"/>
  <c r="AH268" i="2"/>
  <c r="AC268" i="2"/>
  <c r="AB268" i="2"/>
  <c r="AA268" i="2"/>
  <c r="Z268" i="2"/>
  <c r="Y268" i="2"/>
  <c r="X268" i="2"/>
  <c r="W268" i="2"/>
  <c r="V268" i="2"/>
  <c r="AS267" i="2"/>
  <c r="AP267" i="2"/>
  <c r="AO267" i="2"/>
  <c r="AN267" i="2"/>
  <c r="AM267" i="2"/>
  <c r="AL267" i="2"/>
  <c r="AK267" i="2"/>
  <c r="AJ267" i="2"/>
  <c r="AI267" i="2"/>
  <c r="AH267" i="2"/>
  <c r="AC267" i="2"/>
  <c r="AB267" i="2"/>
  <c r="AA267" i="2"/>
  <c r="Z267" i="2"/>
  <c r="Y267" i="2"/>
  <c r="X267" i="2"/>
  <c r="W267" i="2"/>
  <c r="V267" i="2"/>
  <c r="AS266" i="2"/>
  <c r="AP266" i="2"/>
  <c r="AO266" i="2"/>
  <c r="AN266" i="2"/>
  <c r="AM266" i="2"/>
  <c r="AL266" i="2"/>
  <c r="AK266" i="2"/>
  <c r="AJ266" i="2"/>
  <c r="AI266" i="2"/>
  <c r="AH266" i="2"/>
  <c r="AC266" i="2"/>
  <c r="AB266" i="2"/>
  <c r="AA266" i="2"/>
  <c r="Z266" i="2"/>
  <c r="Y266" i="2"/>
  <c r="X266" i="2"/>
  <c r="W266" i="2"/>
  <c r="V266" i="2"/>
  <c r="AS265" i="2"/>
  <c r="AP265" i="2"/>
  <c r="AO265" i="2"/>
  <c r="AN265" i="2"/>
  <c r="AM265" i="2"/>
  <c r="AL265" i="2"/>
  <c r="AK265" i="2"/>
  <c r="AJ265" i="2"/>
  <c r="AI265" i="2"/>
  <c r="AH265" i="2"/>
  <c r="AC265" i="2"/>
  <c r="AB265" i="2"/>
  <c r="AA265" i="2"/>
  <c r="Z265" i="2"/>
  <c r="Y265" i="2"/>
  <c r="X265" i="2"/>
  <c r="W265" i="2"/>
  <c r="V265" i="2"/>
  <c r="AS264" i="2"/>
  <c r="AP264" i="2"/>
  <c r="AO264" i="2"/>
  <c r="AN264" i="2"/>
  <c r="AM264" i="2"/>
  <c r="AL264" i="2"/>
  <c r="AK264" i="2"/>
  <c r="AJ264" i="2"/>
  <c r="AI264" i="2"/>
  <c r="AH264" i="2"/>
  <c r="AC264" i="2"/>
  <c r="AB264" i="2"/>
  <c r="AA264" i="2"/>
  <c r="Z264" i="2"/>
  <c r="Y264" i="2"/>
  <c r="X264" i="2"/>
  <c r="W264" i="2"/>
  <c r="V264" i="2"/>
  <c r="AS263" i="2"/>
  <c r="AP263" i="2"/>
  <c r="AO263" i="2"/>
  <c r="AN263" i="2"/>
  <c r="AM263" i="2"/>
  <c r="AL263" i="2"/>
  <c r="AK263" i="2"/>
  <c r="AJ263" i="2"/>
  <c r="AI263" i="2"/>
  <c r="AH263" i="2"/>
  <c r="AC263" i="2"/>
  <c r="AB263" i="2"/>
  <c r="AA263" i="2"/>
  <c r="Z263" i="2"/>
  <c r="Y263" i="2"/>
  <c r="X263" i="2"/>
  <c r="W263" i="2"/>
  <c r="V263" i="2"/>
  <c r="AS262" i="2"/>
  <c r="AP262" i="2"/>
  <c r="AO262" i="2"/>
  <c r="AN262" i="2"/>
  <c r="AM262" i="2"/>
  <c r="AL262" i="2"/>
  <c r="AK262" i="2"/>
  <c r="AJ262" i="2"/>
  <c r="AI262" i="2"/>
  <c r="AH262" i="2"/>
  <c r="AC262" i="2"/>
  <c r="AB262" i="2"/>
  <c r="AA262" i="2"/>
  <c r="Z262" i="2"/>
  <c r="Y262" i="2"/>
  <c r="X262" i="2"/>
  <c r="W262" i="2"/>
  <c r="V262" i="2"/>
  <c r="AS261" i="2"/>
  <c r="AP261" i="2"/>
  <c r="AO261" i="2"/>
  <c r="AN261" i="2"/>
  <c r="AM261" i="2"/>
  <c r="AL261" i="2"/>
  <c r="AK261" i="2"/>
  <c r="AJ261" i="2"/>
  <c r="AI261" i="2"/>
  <c r="AH261" i="2"/>
  <c r="AC261" i="2"/>
  <c r="AB261" i="2"/>
  <c r="AA261" i="2"/>
  <c r="Z261" i="2"/>
  <c r="Y261" i="2"/>
  <c r="X261" i="2"/>
  <c r="W261" i="2"/>
  <c r="V261" i="2"/>
  <c r="AS260" i="2"/>
  <c r="AP260" i="2"/>
  <c r="AO260" i="2"/>
  <c r="AN260" i="2"/>
  <c r="AM260" i="2"/>
  <c r="AL260" i="2"/>
  <c r="AK260" i="2"/>
  <c r="AJ260" i="2"/>
  <c r="AI260" i="2"/>
  <c r="AH260" i="2"/>
  <c r="AC260" i="2"/>
  <c r="AB260" i="2"/>
  <c r="AA260" i="2"/>
  <c r="Z260" i="2"/>
  <c r="Y260" i="2"/>
  <c r="X260" i="2"/>
  <c r="W260" i="2"/>
  <c r="V260" i="2"/>
  <c r="AS259" i="2"/>
  <c r="AP259" i="2"/>
  <c r="AO259" i="2"/>
  <c r="AN259" i="2"/>
  <c r="AM259" i="2"/>
  <c r="AL259" i="2"/>
  <c r="AK259" i="2"/>
  <c r="AJ259" i="2"/>
  <c r="AI259" i="2"/>
  <c r="AH259" i="2"/>
  <c r="AC259" i="2"/>
  <c r="AB259" i="2"/>
  <c r="AA259" i="2"/>
  <c r="Z259" i="2"/>
  <c r="Y259" i="2"/>
  <c r="X259" i="2"/>
  <c r="W259" i="2"/>
  <c r="V259" i="2"/>
  <c r="AS258" i="2"/>
  <c r="AP258" i="2"/>
  <c r="AO258" i="2"/>
  <c r="AN258" i="2"/>
  <c r="AM258" i="2"/>
  <c r="AL258" i="2"/>
  <c r="AK258" i="2"/>
  <c r="AJ258" i="2"/>
  <c r="AI258" i="2"/>
  <c r="AH258" i="2"/>
  <c r="AC258" i="2"/>
  <c r="AB258" i="2"/>
  <c r="AA258" i="2"/>
  <c r="Z258" i="2"/>
  <c r="Y258" i="2"/>
  <c r="X258" i="2"/>
  <c r="W258" i="2"/>
  <c r="V258" i="2"/>
  <c r="AS257" i="2"/>
  <c r="AP257" i="2"/>
  <c r="AO257" i="2"/>
  <c r="AN257" i="2"/>
  <c r="AM257" i="2"/>
  <c r="AL257" i="2"/>
  <c r="AK257" i="2"/>
  <c r="AJ257" i="2"/>
  <c r="AI257" i="2"/>
  <c r="AH257" i="2"/>
  <c r="AC257" i="2"/>
  <c r="AB257" i="2"/>
  <c r="AA257" i="2"/>
  <c r="Z257" i="2"/>
  <c r="Y257" i="2"/>
  <c r="X257" i="2"/>
  <c r="W257" i="2"/>
  <c r="V257" i="2"/>
  <c r="AS256" i="2"/>
  <c r="AP256" i="2"/>
  <c r="AO256" i="2"/>
  <c r="AN256" i="2"/>
  <c r="AM256" i="2"/>
  <c r="AL256" i="2"/>
  <c r="AK256" i="2"/>
  <c r="AJ256" i="2"/>
  <c r="AI256" i="2"/>
  <c r="AH256" i="2"/>
  <c r="AC256" i="2"/>
  <c r="AB256" i="2"/>
  <c r="AA256" i="2"/>
  <c r="Z256" i="2"/>
  <c r="Y256" i="2"/>
  <c r="X256" i="2"/>
  <c r="W256" i="2"/>
  <c r="V256" i="2"/>
  <c r="AS255" i="2"/>
  <c r="AP255" i="2"/>
  <c r="AO255" i="2"/>
  <c r="AN255" i="2"/>
  <c r="AM255" i="2"/>
  <c r="AL255" i="2"/>
  <c r="AK255" i="2"/>
  <c r="AJ255" i="2"/>
  <c r="AI255" i="2"/>
  <c r="AH255" i="2"/>
  <c r="AC255" i="2"/>
  <c r="AB255" i="2"/>
  <c r="AA255" i="2"/>
  <c r="Z255" i="2"/>
  <c r="Y255" i="2"/>
  <c r="X255" i="2"/>
  <c r="W255" i="2"/>
  <c r="V255" i="2"/>
  <c r="AS254" i="2"/>
  <c r="AP254" i="2"/>
  <c r="AO254" i="2"/>
  <c r="AN254" i="2"/>
  <c r="AM254" i="2"/>
  <c r="AL254" i="2"/>
  <c r="AK254" i="2"/>
  <c r="AJ254" i="2"/>
  <c r="AI254" i="2"/>
  <c r="AH254" i="2"/>
  <c r="AC254" i="2"/>
  <c r="AB254" i="2"/>
  <c r="AA254" i="2"/>
  <c r="Z254" i="2"/>
  <c r="Y254" i="2"/>
  <c r="X254" i="2"/>
  <c r="W254" i="2"/>
  <c r="V254" i="2"/>
  <c r="AS253" i="2"/>
  <c r="AP253" i="2"/>
  <c r="AO253" i="2"/>
  <c r="AN253" i="2"/>
  <c r="AM253" i="2"/>
  <c r="AL253" i="2"/>
  <c r="AK253" i="2"/>
  <c r="AJ253" i="2"/>
  <c r="AI253" i="2"/>
  <c r="AH253" i="2"/>
  <c r="AC253" i="2"/>
  <c r="AB253" i="2"/>
  <c r="AA253" i="2"/>
  <c r="Z253" i="2"/>
  <c r="Y253" i="2"/>
  <c r="X253" i="2"/>
  <c r="W253" i="2"/>
  <c r="V253" i="2"/>
  <c r="AS252" i="2"/>
  <c r="AP252" i="2"/>
  <c r="AO252" i="2"/>
  <c r="AN252" i="2"/>
  <c r="AM252" i="2"/>
  <c r="AL252" i="2"/>
  <c r="AK252" i="2"/>
  <c r="AJ252" i="2"/>
  <c r="AI252" i="2"/>
  <c r="AH252" i="2"/>
  <c r="AC252" i="2"/>
  <c r="AB252" i="2"/>
  <c r="AA252" i="2"/>
  <c r="Z252" i="2"/>
  <c r="Y252" i="2"/>
  <c r="X252" i="2"/>
  <c r="W252" i="2"/>
  <c r="V252" i="2"/>
  <c r="AS251" i="2"/>
  <c r="AP251" i="2"/>
  <c r="AO251" i="2"/>
  <c r="AN251" i="2"/>
  <c r="AM251" i="2"/>
  <c r="AL251" i="2"/>
  <c r="AK251" i="2"/>
  <c r="AJ251" i="2"/>
  <c r="AI251" i="2"/>
  <c r="AH251" i="2"/>
  <c r="AC251" i="2"/>
  <c r="AB251" i="2"/>
  <c r="AA251" i="2"/>
  <c r="Z251" i="2"/>
  <c r="Y251" i="2"/>
  <c r="X251" i="2"/>
  <c r="W251" i="2"/>
  <c r="V251" i="2"/>
  <c r="AS250" i="2"/>
  <c r="AP250" i="2"/>
  <c r="AO250" i="2"/>
  <c r="AN250" i="2"/>
  <c r="AM250" i="2"/>
  <c r="AL250" i="2"/>
  <c r="AK250" i="2"/>
  <c r="AJ250" i="2"/>
  <c r="AI250" i="2"/>
  <c r="AH250" i="2"/>
  <c r="AC250" i="2"/>
  <c r="AB250" i="2"/>
  <c r="AA250" i="2"/>
  <c r="Z250" i="2"/>
  <c r="Y250" i="2"/>
  <c r="X250" i="2"/>
  <c r="W250" i="2"/>
  <c r="V250" i="2"/>
  <c r="AS249" i="2"/>
  <c r="AP249" i="2"/>
  <c r="AO249" i="2"/>
  <c r="AN249" i="2"/>
  <c r="AM249" i="2"/>
  <c r="AL249" i="2"/>
  <c r="AK249" i="2"/>
  <c r="AJ249" i="2"/>
  <c r="AI249" i="2"/>
  <c r="AH249" i="2"/>
  <c r="AC249" i="2"/>
  <c r="AB249" i="2"/>
  <c r="AA249" i="2"/>
  <c r="Z249" i="2"/>
  <c r="Y249" i="2"/>
  <c r="X249" i="2"/>
  <c r="W249" i="2"/>
  <c r="V249" i="2"/>
  <c r="AS248" i="2"/>
  <c r="AP248" i="2"/>
  <c r="AO248" i="2"/>
  <c r="AN248" i="2"/>
  <c r="AM248" i="2"/>
  <c r="AL248" i="2"/>
  <c r="AK248" i="2"/>
  <c r="AJ248" i="2"/>
  <c r="AI248" i="2"/>
  <c r="AH248" i="2"/>
  <c r="AC248" i="2"/>
  <c r="AB248" i="2"/>
  <c r="AA248" i="2"/>
  <c r="Z248" i="2"/>
  <c r="Y248" i="2"/>
  <c r="X248" i="2"/>
  <c r="W248" i="2"/>
  <c r="V248" i="2"/>
  <c r="AS247" i="2"/>
  <c r="AP247" i="2"/>
  <c r="AO247" i="2"/>
  <c r="AN247" i="2"/>
  <c r="AM247" i="2"/>
  <c r="AL247" i="2"/>
  <c r="AK247" i="2"/>
  <c r="AJ247" i="2"/>
  <c r="AI247" i="2"/>
  <c r="AH247" i="2"/>
  <c r="AC247" i="2"/>
  <c r="AB247" i="2"/>
  <c r="AA247" i="2"/>
  <c r="Z247" i="2"/>
  <c r="Y247" i="2"/>
  <c r="X247" i="2"/>
  <c r="W247" i="2"/>
  <c r="V247" i="2"/>
  <c r="AS246" i="2"/>
  <c r="AP246" i="2"/>
  <c r="AO246" i="2"/>
  <c r="AN246" i="2"/>
  <c r="AM246" i="2"/>
  <c r="AL246" i="2"/>
  <c r="AK246" i="2"/>
  <c r="AJ246" i="2"/>
  <c r="AI246" i="2"/>
  <c r="AH246" i="2"/>
  <c r="AC246" i="2"/>
  <c r="AB246" i="2"/>
  <c r="AA246" i="2"/>
  <c r="Z246" i="2"/>
  <c r="Y246" i="2"/>
  <c r="X246" i="2"/>
  <c r="W246" i="2"/>
  <c r="V246" i="2"/>
  <c r="AS245" i="2"/>
  <c r="AP245" i="2"/>
  <c r="AO245" i="2"/>
  <c r="AN245" i="2"/>
  <c r="AM245" i="2"/>
  <c r="AL245" i="2"/>
  <c r="AK245" i="2"/>
  <c r="AJ245" i="2"/>
  <c r="AI245" i="2"/>
  <c r="AH245" i="2"/>
  <c r="AC245" i="2"/>
  <c r="AB245" i="2"/>
  <c r="AA245" i="2"/>
  <c r="Z245" i="2"/>
  <c r="Y245" i="2"/>
  <c r="X245" i="2"/>
  <c r="W245" i="2"/>
  <c r="V245" i="2"/>
  <c r="AS244" i="2"/>
  <c r="AP244" i="2"/>
  <c r="AO244" i="2"/>
  <c r="AN244" i="2"/>
  <c r="AM244" i="2"/>
  <c r="AL244" i="2"/>
  <c r="AK244" i="2"/>
  <c r="AJ244" i="2"/>
  <c r="AI244" i="2"/>
  <c r="AH244" i="2"/>
  <c r="AC244" i="2"/>
  <c r="AB244" i="2"/>
  <c r="AA244" i="2"/>
  <c r="Z244" i="2"/>
  <c r="Y244" i="2"/>
  <c r="X244" i="2"/>
  <c r="W244" i="2"/>
  <c r="V244" i="2"/>
  <c r="AS243" i="2"/>
  <c r="AP243" i="2"/>
  <c r="AO243" i="2"/>
  <c r="AN243" i="2"/>
  <c r="AM243" i="2"/>
  <c r="AL243" i="2"/>
  <c r="AK243" i="2"/>
  <c r="AJ243" i="2"/>
  <c r="AI243" i="2"/>
  <c r="AH243" i="2"/>
  <c r="AC243" i="2"/>
  <c r="AB243" i="2"/>
  <c r="AA243" i="2"/>
  <c r="Z243" i="2"/>
  <c r="Y243" i="2"/>
  <c r="X243" i="2"/>
  <c r="W243" i="2"/>
  <c r="V243" i="2"/>
  <c r="AS242" i="2"/>
  <c r="AP242" i="2"/>
  <c r="AO242" i="2"/>
  <c r="AN242" i="2"/>
  <c r="AM242" i="2"/>
  <c r="AL242" i="2"/>
  <c r="AK242" i="2"/>
  <c r="AJ242" i="2"/>
  <c r="AI242" i="2"/>
  <c r="AH242" i="2"/>
  <c r="AC242" i="2"/>
  <c r="AB242" i="2"/>
  <c r="AA242" i="2"/>
  <c r="Z242" i="2"/>
  <c r="Y242" i="2"/>
  <c r="X242" i="2"/>
  <c r="W242" i="2"/>
  <c r="V242" i="2"/>
  <c r="AS241" i="2"/>
  <c r="AP241" i="2"/>
  <c r="AO241" i="2"/>
  <c r="AN241" i="2"/>
  <c r="AM241" i="2"/>
  <c r="AL241" i="2"/>
  <c r="AK241" i="2"/>
  <c r="AJ241" i="2"/>
  <c r="AI241" i="2"/>
  <c r="AH241" i="2"/>
  <c r="AC241" i="2"/>
  <c r="AB241" i="2"/>
  <c r="AA241" i="2"/>
  <c r="Z241" i="2"/>
  <c r="Y241" i="2"/>
  <c r="X241" i="2"/>
  <c r="W241" i="2"/>
  <c r="V241" i="2"/>
  <c r="AS240" i="2"/>
  <c r="AP240" i="2"/>
  <c r="AO240" i="2"/>
  <c r="AN240" i="2"/>
  <c r="AM240" i="2"/>
  <c r="AL240" i="2"/>
  <c r="AK240" i="2"/>
  <c r="AJ240" i="2"/>
  <c r="AI240" i="2"/>
  <c r="AH240" i="2"/>
  <c r="AC240" i="2"/>
  <c r="AB240" i="2"/>
  <c r="AA240" i="2"/>
  <c r="Z240" i="2"/>
  <c r="Y240" i="2"/>
  <c r="X240" i="2"/>
  <c r="W240" i="2"/>
  <c r="V240" i="2"/>
  <c r="AS239" i="2"/>
  <c r="AP239" i="2"/>
  <c r="AO239" i="2"/>
  <c r="AN239" i="2"/>
  <c r="AM239" i="2"/>
  <c r="AL239" i="2"/>
  <c r="AK239" i="2"/>
  <c r="AJ239" i="2"/>
  <c r="AI239" i="2"/>
  <c r="AH239" i="2"/>
  <c r="AC239" i="2"/>
  <c r="AB239" i="2"/>
  <c r="AA239" i="2"/>
  <c r="Z239" i="2"/>
  <c r="Y239" i="2"/>
  <c r="X239" i="2"/>
  <c r="W239" i="2"/>
  <c r="V239" i="2"/>
  <c r="AS238" i="2"/>
  <c r="AP238" i="2"/>
  <c r="AO238" i="2"/>
  <c r="AN238" i="2"/>
  <c r="AM238" i="2"/>
  <c r="AL238" i="2"/>
  <c r="AK238" i="2"/>
  <c r="AJ238" i="2"/>
  <c r="AI238" i="2"/>
  <c r="AH238" i="2"/>
  <c r="AC238" i="2"/>
  <c r="AB238" i="2"/>
  <c r="AA238" i="2"/>
  <c r="Z238" i="2"/>
  <c r="Y238" i="2"/>
  <c r="X238" i="2"/>
  <c r="W238" i="2"/>
  <c r="V238" i="2"/>
  <c r="AS237" i="2"/>
  <c r="AP237" i="2"/>
  <c r="AO237" i="2"/>
  <c r="AN237" i="2"/>
  <c r="AM237" i="2"/>
  <c r="AL237" i="2"/>
  <c r="AK237" i="2"/>
  <c r="AJ237" i="2"/>
  <c r="AI237" i="2"/>
  <c r="AH237" i="2"/>
  <c r="AC237" i="2"/>
  <c r="AB237" i="2"/>
  <c r="AA237" i="2"/>
  <c r="Z237" i="2"/>
  <c r="Y237" i="2"/>
  <c r="X237" i="2"/>
  <c r="W237" i="2"/>
  <c r="V237" i="2"/>
  <c r="AS236" i="2"/>
  <c r="AP236" i="2"/>
  <c r="AO236" i="2"/>
  <c r="AN236" i="2"/>
  <c r="AM236" i="2"/>
  <c r="AL236" i="2"/>
  <c r="AK236" i="2"/>
  <c r="AJ236" i="2"/>
  <c r="AI236" i="2"/>
  <c r="AH236" i="2"/>
  <c r="AC236" i="2"/>
  <c r="AB236" i="2"/>
  <c r="AA236" i="2"/>
  <c r="Z236" i="2"/>
  <c r="Y236" i="2"/>
  <c r="X236" i="2"/>
  <c r="W236" i="2"/>
  <c r="V236" i="2"/>
  <c r="AS235" i="2"/>
  <c r="AP235" i="2"/>
  <c r="AO235" i="2"/>
  <c r="AN235" i="2"/>
  <c r="AM235" i="2"/>
  <c r="AL235" i="2"/>
  <c r="AK235" i="2"/>
  <c r="AJ235" i="2"/>
  <c r="AI235" i="2"/>
  <c r="AH235" i="2"/>
  <c r="AC235" i="2"/>
  <c r="AB235" i="2"/>
  <c r="AA235" i="2"/>
  <c r="Z235" i="2"/>
  <c r="Y235" i="2"/>
  <c r="X235" i="2"/>
  <c r="W235" i="2"/>
  <c r="V235" i="2"/>
  <c r="AS234" i="2"/>
  <c r="AP234" i="2"/>
  <c r="AO234" i="2"/>
  <c r="AN234" i="2"/>
  <c r="AM234" i="2"/>
  <c r="AL234" i="2"/>
  <c r="AK234" i="2"/>
  <c r="AJ234" i="2"/>
  <c r="AI234" i="2"/>
  <c r="AH234" i="2"/>
  <c r="AC234" i="2"/>
  <c r="AB234" i="2"/>
  <c r="AA234" i="2"/>
  <c r="Z234" i="2"/>
  <c r="Y234" i="2"/>
  <c r="X234" i="2"/>
  <c r="W234" i="2"/>
  <c r="V234" i="2"/>
  <c r="AS233" i="2"/>
  <c r="AP233" i="2"/>
  <c r="AO233" i="2"/>
  <c r="AN233" i="2"/>
  <c r="AM233" i="2"/>
  <c r="AL233" i="2"/>
  <c r="AK233" i="2"/>
  <c r="AJ233" i="2"/>
  <c r="AI233" i="2"/>
  <c r="AH233" i="2"/>
  <c r="AC233" i="2"/>
  <c r="AB233" i="2"/>
  <c r="AA233" i="2"/>
  <c r="Z233" i="2"/>
  <c r="Y233" i="2"/>
  <c r="X233" i="2"/>
  <c r="W233" i="2"/>
  <c r="V233" i="2"/>
  <c r="AS232" i="2"/>
  <c r="AP232" i="2"/>
  <c r="AO232" i="2"/>
  <c r="AN232" i="2"/>
  <c r="AM232" i="2"/>
  <c r="AL232" i="2"/>
  <c r="AK232" i="2"/>
  <c r="AJ232" i="2"/>
  <c r="AI232" i="2"/>
  <c r="AH232" i="2"/>
  <c r="AC232" i="2"/>
  <c r="AB232" i="2"/>
  <c r="AA232" i="2"/>
  <c r="Z232" i="2"/>
  <c r="Y232" i="2"/>
  <c r="X232" i="2"/>
  <c r="W232" i="2"/>
  <c r="V232" i="2"/>
  <c r="AS231" i="2"/>
  <c r="AP231" i="2"/>
  <c r="AO231" i="2"/>
  <c r="AN231" i="2"/>
  <c r="AM231" i="2"/>
  <c r="AL231" i="2"/>
  <c r="AK231" i="2"/>
  <c r="AJ231" i="2"/>
  <c r="AI231" i="2"/>
  <c r="AH231" i="2"/>
  <c r="AC231" i="2"/>
  <c r="AB231" i="2"/>
  <c r="AA231" i="2"/>
  <c r="Z231" i="2"/>
  <c r="Y231" i="2"/>
  <c r="X231" i="2"/>
  <c r="W231" i="2"/>
  <c r="V231" i="2"/>
  <c r="AS230" i="2"/>
  <c r="AP230" i="2"/>
  <c r="AO230" i="2"/>
  <c r="AN230" i="2"/>
  <c r="AM230" i="2"/>
  <c r="AL230" i="2"/>
  <c r="AK230" i="2"/>
  <c r="AJ230" i="2"/>
  <c r="AI230" i="2"/>
  <c r="AH230" i="2"/>
  <c r="AC230" i="2"/>
  <c r="AB230" i="2"/>
  <c r="AA230" i="2"/>
  <c r="Z230" i="2"/>
  <c r="Y230" i="2"/>
  <c r="X230" i="2"/>
  <c r="W230" i="2"/>
  <c r="V230" i="2"/>
  <c r="AS229" i="2"/>
  <c r="AP229" i="2"/>
  <c r="AO229" i="2"/>
  <c r="AN229" i="2"/>
  <c r="AM229" i="2"/>
  <c r="AL229" i="2"/>
  <c r="AK229" i="2"/>
  <c r="AJ229" i="2"/>
  <c r="AI229" i="2"/>
  <c r="AH229" i="2"/>
  <c r="AC229" i="2"/>
  <c r="AB229" i="2"/>
  <c r="AA229" i="2"/>
  <c r="Z229" i="2"/>
  <c r="Y229" i="2"/>
  <c r="X229" i="2"/>
  <c r="W229" i="2"/>
  <c r="V229" i="2"/>
  <c r="AS228" i="2"/>
  <c r="AP228" i="2"/>
  <c r="AO228" i="2"/>
  <c r="AN228" i="2"/>
  <c r="AM228" i="2"/>
  <c r="AL228" i="2"/>
  <c r="AK228" i="2"/>
  <c r="AJ228" i="2"/>
  <c r="AI228" i="2"/>
  <c r="AH228" i="2"/>
  <c r="AC228" i="2"/>
  <c r="AB228" i="2"/>
  <c r="AA228" i="2"/>
  <c r="Z228" i="2"/>
  <c r="Y228" i="2"/>
  <c r="X228" i="2"/>
  <c r="W228" i="2"/>
  <c r="V228" i="2"/>
  <c r="AS227" i="2"/>
  <c r="AP227" i="2"/>
  <c r="AO227" i="2"/>
  <c r="AN227" i="2"/>
  <c r="AM227" i="2"/>
  <c r="AL227" i="2"/>
  <c r="AK227" i="2"/>
  <c r="AJ227" i="2"/>
  <c r="AI227" i="2"/>
  <c r="AH227" i="2"/>
  <c r="AC227" i="2"/>
  <c r="AB227" i="2"/>
  <c r="AA227" i="2"/>
  <c r="Z227" i="2"/>
  <c r="Y227" i="2"/>
  <c r="X227" i="2"/>
  <c r="W227" i="2"/>
  <c r="V227" i="2"/>
  <c r="AS226" i="2"/>
  <c r="AP226" i="2"/>
  <c r="AO226" i="2"/>
  <c r="AN226" i="2"/>
  <c r="AM226" i="2"/>
  <c r="AL226" i="2"/>
  <c r="AK226" i="2"/>
  <c r="AJ226" i="2"/>
  <c r="AI226" i="2"/>
  <c r="AH226" i="2"/>
  <c r="AC226" i="2"/>
  <c r="AB226" i="2"/>
  <c r="AA226" i="2"/>
  <c r="Z226" i="2"/>
  <c r="Y226" i="2"/>
  <c r="X226" i="2"/>
  <c r="W226" i="2"/>
  <c r="V226" i="2"/>
  <c r="AS225" i="2"/>
  <c r="AP225" i="2"/>
  <c r="AO225" i="2"/>
  <c r="AN225" i="2"/>
  <c r="AM225" i="2"/>
  <c r="AL225" i="2"/>
  <c r="AK225" i="2"/>
  <c r="AJ225" i="2"/>
  <c r="AI225" i="2"/>
  <c r="AH225" i="2"/>
  <c r="AC225" i="2"/>
  <c r="AB225" i="2"/>
  <c r="AA225" i="2"/>
  <c r="Z225" i="2"/>
  <c r="Y225" i="2"/>
  <c r="X225" i="2"/>
  <c r="W225" i="2"/>
  <c r="V225" i="2"/>
  <c r="AS224" i="2"/>
  <c r="AP224" i="2"/>
  <c r="AO224" i="2"/>
  <c r="AN224" i="2"/>
  <c r="AM224" i="2"/>
  <c r="AL224" i="2"/>
  <c r="AK224" i="2"/>
  <c r="AJ224" i="2"/>
  <c r="AI224" i="2"/>
  <c r="AH224" i="2"/>
  <c r="AC224" i="2"/>
  <c r="AB224" i="2"/>
  <c r="AA224" i="2"/>
  <c r="Z224" i="2"/>
  <c r="Y224" i="2"/>
  <c r="X224" i="2"/>
  <c r="W224" i="2"/>
  <c r="V224" i="2"/>
  <c r="AS223" i="2"/>
  <c r="AP223" i="2"/>
  <c r="AO223" i="2"/>
  <c r="AN223" i="2"/>
  <c r="AM223" i="2"/>
  <c r="AL223" i="2"/>
  <c r="AK223" i="2"/>
  <c r="AJ223" i="2"/>
  <c r="AI223" i="2"/>
  <c r="AH223" i="2"/>
  <c r="AC223" i="2"/>
  <c r="AB223" i="2"/>
  <c r="AA223" i="2"/>
  <c r="Z223" i="2"/>
  <c r="Y223" i="2"/>
  <c r="X223" i="2"/>
  <c r="W223" i="2"/>
  <c r="V223" i="2"/>
  <c r="AS222" i="2"/>
  <c r="AP222" i="2"/>
  <c r="AO222" i="2"/>
  <c r="AN222" i="2"/>
  <c r="AM222" i="2"/>
  <c r="AL222" i="2"/>
  <c r="AK222" i="2"/>
  <c r="AJ222" i="2"/>
  <c r="AI222" i="2"/>
  <c r="AH222" i="2"/>
  <c r="AC222" i="2"/>
  <c r="AB222" i="2"/>
  <c r="AA222" i="2"/>
  <c r="Z222" i="2"/>
  <c r="Y222" i="2"/>
  <c r="X222" i="2"/>
  <c r="W222" i="2"/>
  <c r="V222" i="2"/>
  <c r="AS221" i="2"/>
  <c r="AP221" i="2"/>
  <c r="AO221" i="2"/>
  <c r="AN221" i="2"/>
  <c r="AM221" i="2"/>
  <c r="AL221" i="2"/>
  <c r="AK221" i="2"/>
  <c r="AJ221" i="2"/>
  <c r="AI221" i="2"/>
  <c r="AH221" i="2"/>
  <c r="AC221" i="2"/>
  <c r="AB221" i="2"/>
  <c r="AA221" i="2"/>
  <c r="Z221" i="2"/>
  <c r="Y221" i="2"/>
  <c r="X221" i="2"/>
  <c r="W221" i="2"/>
  <c r="V221" i="2"/>
  <c r="AS220" i="2"/>
  <c r="AP220" i="2"/>
  <c r="AO220" i="2"/>
  <c r="AN220" i="2"/>
  <c r="AM220" i="2"/>
  <c r="AL220" i="2"/>
  <c r="AK220" i="2"/>
  <c r="AJ220" i="2"/>
  <c r="AI220" i="2"/>
  <c r="AH220" i="2"/>
  <c r="AC220" i="2"/>
  <c r="AB220" i="2"/>
  <c r="AA220" i="2"/>
  <c r="Z220" i="2"/>
  <c r="Y220" i="2"/>
  <c r="X220" i="2"/>
  <c r="W220" i="2"/>
  <c r="V220" i="2"/>
  <c r="AS219" i="2"/>
  <c r="AP219" i="2"/>
  <c r="AO219" i="2"/>
  <c r="AN219" i="2"/>
  <c r="AM219" i="2"/>
  <c r="AL219" i="2"/>
  <c r="AK219" i="2"/>
  <c r="AJ219" i="2"/>
  <c r="AI219" i="2"/>
  <c r="AH219" i="2"/>
  <c r="AC219" i="2"/>
  <c r="AB219" i="2"/>
  <c r="AA219" i="2"/>
  <c r="Z219" i="2"/>
  <c r="Y219" i="2"/>
  <c r="X219" i="2"/>
  <c r="W219" i="2"/>
  <c r="V219" i="2"/>
  <c r="AS218" i="2"/>
  <c r="AP218" i="2"/>
  <c r="AO218" i="2"/>
  <c r="AN218" i="2"/>
  <c r="AM218" i="2"/>
  <c r="AL218" i="2"/>
  <c r="AK218" i="2"/>
  <c r="AJ218" i="2"/>
  <c r="AI218" i="2"/>
  <c r="AH218" i="2"/>
  <c r="AC218" i="2"/>
  <c r="AB218" i="2"/>
  <c r="AA218" i="2"/>
  <c r="Z218" i="2"/>
  <c r="Y218" i="2"/>
  <c r="X218" i="2"/>
  <c r="W218" i="2"/>
  <c r="V218" i="2"/>
  <c r="AS217" i="2"/>
  <c r="AP217" i="2"/>
  <c r="AO217" i="2"/>
  <c r="AN217" i="2"/>
  <c r="AM217" i="2"/>
  <c r="AL217" i="2"/>
  <c r="AK217" i="2"/>
  <c r="AJ217" i="2"/>
  <c r="AI217" i="2"/>
  <c r="AH217" i="2"/>
  <c r="AC217" i="2"/>
  <c r="AB217" i="2"/>
  <c r="AA217" i="2"/>
  <c r="Z217" i="2"/>
  <c r="Y217" i="2"/>
  <c r="X217" i="2"/>
  <c r="W217" i="2"/>
  <c r="V217" i="2"/>
  <c r="AS216" i="2"/>
  <c r="AP216" i="2"/>
  <c r="AO216" i="2"/>
  <c r="AN216" i="2"/>
  <c r="AM216" i="2"/>
  <c r="AL216" i="2"/>
  <c r="AK216" i="2"/>
  <c r="AJ216" i="2"/>
  <c r="AI216" i="2"/>
  <c r="AH216" i="2"/>
  <c r="AC216" i="2"/>
  <c r="AB216" i="2"/>
  <c r="AA216" i="2"/>
  <c r="Z216" i="2"/>
  <c r="Y216" i="2"/>
  <c r="X216" i="2"/>
  <c r="W216" i="2"/>
  <c r="V216" i="2"/>
  <c r="AS215" i="2"/>
  <c r="AP215" i="2"/>
  <c r="AO215" i="2"/>
  <c r="AN215" i="2"/>
  <c r="AM215" i="2"/>
  <c r="AL215" i="2"/>
  <c r="AK215" i="2"/>
  <c r="AJ215" i="2"/>
  <c r="AI215" i="2"/>
  <c r="AH215" i="2"/>
  <c r="AC215" i="2"/>
  <c r="AB215" i="2"/>
  <c r="AA215" i="2"/>
  <c r="Z215" i="2"/>
  <c r="Y215" i="2"/>
  <c r="X215" i="2"/>
  <c r="W215" i="2"/>
  <c r="V215" i="2"/>
  <c r="AS214" i="2"/>
  <c r="AP214" i="2"/>
  <c r="AO214" i="2"/>
  <c r="AN214" i="2"/>
  <c r="AM214" i="2"/>
  <c r="AL214" i="2"/>
  <c r="AK214" i="2"/>
  <c r="AJ214" i="2"/>
  <c r="AI214" i="2"/>
  <c r="AH214" i="2"/>
  <c r="AC214" i="2"/>
  <c r="AB214" i="2"/>
  <c r="AA214" i="2"/>
  <c r="Z214" i="2"/>
  <c r="Y214" i="2"/>
  <c r="X214" i="2"/>
  <c r="W214" i="2"/>
  <c r="V214" i="2"/>
  <c r="AS213" i="2"/>
  <c r="AP213" i="2"/>
  <c r="AO213" i="2"/>
  <c r="AN213" i="2"/>
  <c r="AM213" i="2"/>
  <c r="AL213" i="2"/>
  <c r="AK213" i="2"/>
  <c r="AJ213" i="2"/>
  <c r="AI213" i="2"/>
  <c r="AH213" i="2"/>
  <c r="AC213" i="2"/>
  <c r="AB213" i="2"/>
  <c r="AA213" i="2"/>
  <c r="Z213" i="2"/>
  <c r="Y213" i="2"/>
  <c r="X213" i="2"/>
  <c r="W213" i="2"/>
  <c r="V213" i="2"/>
  <c r="AS212" i="2"/>
  <c r="AP212" i="2"/>
  <c r="AO212" i="2"/>
  <c r="AN212" i="2"/>
  <c r="AM212" i="2"/>
  <c r="AL212" i="2"/>
  <c r="AK212" i="2"/>
  <c r="AJ212" i="2"/>
  <c r="AI212" i="2"/>
  <c r="AH212" i="2"/>
  <c r="AC212" i="2"/>
  <c r="AB212" i="2"/>
  <c r="AA212" i="2"/>
  <c r="Z212" i="2"/>
  <c r="Y212" i="2"/>
  <c r="X212" i="2"/>
  <c r="W212" i="2"/>
  <c r="V212" i="2"/>
  <c r="AS211" i="2"/>
  <c r="AP211" i="2"/>
  <c r="AO211" i="2"/>
  <c r="AN211" i="2"/>
  <c r="AM211" i="2"/>
  <c r="AL211" i="2"/>
  <c r="AK211" i="2"/>
  <c r="AJ211" i="2"/>
  <c r="AI211" i="2"/>
  <c r="AH211" i="2"/>
  <c r="AC211" i="2"/>
  <c r="AB211" i="2"/>
  <c r="AA211" i="2"/>
  <c r="Z211" i="2"/>
  <c r="Y211" i="2"/>
  <c r="X211" i="2"/>
  <c r="W211" i="2"/>
  <c r="V211" i="2"/>
  <c r="AS210" i="2"/>
  <c r="AP210" i="2"/>
  <c r="AO210" i="2"/>
  <c r="AN210" i="2"/>
  <c r="AM210" i="2"/>
  <c r="AL210" i="2"/>
  <c r="AK210" i="2"/>
  <c r="AJ210" i="2"/>
  <c r="AI210" i="2"/>
  <c r="AH210" i="2"/>
  <c r="AC210" i="2"/>
  <c r="AB210" i="2"/>
  <c r="AA210" i="2"/>
  <c r="Z210" i="2"/>
  <c r="Y210" i="2"/>
  <c r="X210" i="2"/>
  <c r="W210" i="2"/>
  <c r="V210" i="2"/>
  <c r="AS209" i="2"/>
  <c r="AP209" i="2"/>
  <c r="AO209" i="2"/>
  <c r="AN209" i="2"/>
  <c r="AM209" i="2"/>
  <c r="AL209" i="2"/>
  <c r="AK209" i="2"/>
  <c r="AJ209" i="2"/>
  <c r="AI209" i="2"/>
  <c r="AH209" i="2"/>
  <c r="AC209" i="2"/>
  <c r="AB209" i="2"/>
  <c r="AA209" i="2"/>
  <c r="Z209" i="2"/>
  <c r="Y209" i="2"/>
  <c r="X209" i="2"/>
  <c r="W209" i="2"/>
  <c r="V209" i="2"/>
  <c r="AS208" i="2"/>
  <c r="AP208" i="2"/>
  <c r="AO208" i="2"/>
  <c r="AN208" i="2"/>
  <c r="AM208" i="2"/>
  <c r="AL208" i="2"/>
  <c r="AK208" i="2"/>
  <c r="AJ208" i="2"/>
  <c r="AI208" i="2"/>
  <c r="AH208" i="2"/>
  <c r="AC208" i="2"/>
  <c r="AB208" i="2"/>
  <c r="AA208" i="2"/>
  <c r="Z208" i="2"/>
  <c r="Y208" i="2"/>
  <c r="X208" i="2"/>
  <c r="W208" i="2"/>
  <c r="V208" i="2"/>
  <c r="AS207" i="2"/>
  <c r="AP207" i="2"/>
  <c r="AO207" i="2"/>
  <c r="AN207" i="2"/>
  <c r="AM207" i="2"/>
  <c r="AL207" i="2"/>
  <c r="AK207" i="2"/>
  <c r="AJ207" i="2"/>
  <c r="AI207" i="2"/>
  <c r="AH207" i="2"/>
  <c r="AC207" i="2"/>
  <c r="AB207" i="2"/>
  <c r="AA207" i="2"/>
  <c r="Z207" i="2"/>
  <c r="Y207" i="2"/>
  <c r="X207" i="2"/>
  <c r="W207" i="2"/>
  <c r="V207" i="2"/>
  <c r="AS206" i="2"/>
  <c r="AP206" i="2"/>
  <c r="AO206" i="2"/>
  <c r="AN206" i="2"/>
  <c r="AM206" i="2"/>
  <c r="AL206" i="2"/>
  <c r="AK206" i="2"/>
  <c r="AJ206" i="2"/>
  <c r="AI206" i="2"/>
  <c r="AH206" i="2"/>
  <c r="AC206" i="2"/>
  <c r="AB206" i="2"/>
  <c r="AA206" i="2"/>
  <c r="Z206" i="2"/>
  <c r="Y206" i="2"/>
  <c r="X206" i="2"/>
  <c r="W206" i="2"/>
  <c r="V206" i="2"/>
  <c r="AS205" i="2"/>
  <c r="AP205" i="2"/>
  <c r="AO205" i="2"/>
  <c r="AN205" i="2"/>
  <c r="AM205" i="2"/>
  <c r="AL205" i="2"/>
  <c r="AK205" i="2"/>
  <c r="AJ205" i="2"/>
  <c r="AI205" i="2"/>
  <c r="AH205" i="2"/>
  <c r="AC205" i="2"/>
  <c r="AB205" i="2"/>
  <c r="AA205" i="2"/>
  <c r="Z205" i="2"/>
  <c r="Y205" i="2"/>
  <c r="X205" i="2"/>
  <c r="W205" i="2"/>
  <c r="V205" i="2"/>
  <c r="AS204" i="2"/>
  <c r="AP204" i="2"/>
  <c r="AO204" i="2"/>
  <c r="AN204" i="2"/>
  <c r="AM204" i="2"/>
  <c r="AL204" i="2"/>
  <c r="AK204" i="2"/>
  <c r="AJ204" i="2"/>
  <c r="AI204" i="2"/>
  <c r="AH204" i="2"/>
  <c r="AC204" i="2"/>
  <c r="AB204" i="2"/>
  <c r="AA204" i="2"/>
  <c r="Z204" i="2"/>
  <c r="Y204" i="2"/>
  <c r="X204" i="2"/>
  <c r="W204" i="2"/>
  <c r="V204" i="2"/>
  <c r="AP203" i="2"/>
  <c r="AO203" i="2"/>
  <c r="AN203" i="2"/>
  <c r="AL203" i="2"/>
  <c r="AK203" i="2"/>
  <c r="AH203" i="2"/>
  <c r="AC203" i="2"/>
  <c r="AB203" i="2"/>
  <c r="AA203" i="2"/>
  <c r="V203" i="2"/>
  <c r="AJ203" i="2"/>
  <c r="AP202" i="2"/>
  <c r="AO202" i="2"/>
  <c r="AN202" i="2"/>
  <c r="AH202" i="2"/>
  <c r="AC202" i="2"/>
  <c r="AB202" i="2"/>
  <c r="AA202" i="2"/>
  <c r="X202" i="2"/>
  <c r="V202" i="2"/>
  <c r="U202" i="2"/>
  <c r="AP201" i="2"/>
  <c r="AO201" i="2"/>
  <c r="AN201" i="2"/>
  <c r="AH201" i="2"/>
  <c r="AC201" i="2"/>
  <c r="AB201" i="2"/>
  <c r="AA201" i="2"/>
  <c r="AJ201" i="2"/>
  <c r="U201" i="2"/>
  <c r="AP200" i="2"/>
  <c r="AO200" i="2"/>
  <c r="AN200" i="2"/>
  <c r="AH200" i="2"/>
  <c r="AC200" i="2"/>
  <c r="AB200" i="2"/>
  <c r="AA200" i="2"/>
  <c r="U200" i="2"/>
  <c r="AS200" i="2" s="1"/>
  <c r="AP199" i="2"/>
  <c r="AO199" i="2"/>
  <c r="AN199" i="2"/>
  <c r="AL199" i="2"/>
  <c r="AH199" i="2"/>
  <c r="AC199" i="2"/>
  <c r="AB199" i="2"/>
  <c r="AA199" i="2"/>
  <c r="W199" i="2"/>
  <c r="V199" i="2"/>
  <c r="U199" i="2"/>
  <c r="AP198" i="2"/>
  <c r="AO198" i="2"/>
  <c r="AN198" i="2"/>
  <c r="AL198" i="2"/>
  <c r="AJ198" i="2"/>
  <c r="AH198" i="2"/>
  <c r="AC198" i="2"/>
  <c r="AB198" i="2"/>
  <c r="AA198" i="2"/>
  <c r="V198" i="2"/>
  <c r="U198" i="2"/>
  <c r="AP197" i="2"/>
  <c r="AO197" i="2"/>
  <c r="AN197" i="2"/>
  <c r="AJ197" i="2"/>
  <c r="AH197" i="2"/>
  <c r="AC197" i="2"/>
  <c r="AB197" i="2"/>
  <c r="AA197" i="2"/>
  <c r="X197" i="2"/>
  <c r="U197" i="2"/>
  <c r="AP196" i="2"/>
  <c r="AO196" i="2"/>
  <c r="AN196" i="2"/>
  <c r="AJ196" i="2"/>
  <c r="AH196" i="2"/>
  <c r="AC196" i="2"/>
  <c r="AB196" i="2"/>
  <c r="AA196" i="2"/>
  <c r="X196" i="2"/>
  <c r="V196" i="2"/>
  <c r="AP195" i="2"/>
  <c r="AO195" i="2"/>
  <c r="AN195" i="2"/>
  <c r="AL195" i="2"/>
  <c r="AH195" i="2"/>
  <c r="AC195" i="2"/>
  <c r="AB195" i="2"/>
  <c r="AA195" i="2"/>
  <c r="V195" i="2"/>
  <c r="AJ195" i="2"/>
  <c r="AP194" i="2"/>
  <c r="AO194" i="2"/>
  <c r="AN194" i="2"/>
  <c r="AL194" i="2"/>
  <c r="AJ194" i="2"/>
  <c r="AH194" i="2"/>
  <c r="AC194" i="2"/>
  <c r="AB194" i="2"/>
  <c r="AA194" i="2"/>
  <c r="X194" i="2"/>
  <c r="V194" i="2"/>
  <c r="U194" i="2"/>
  <c r="AP193" i="2"/>
  <c r="AO193" i="2"/>
  <c r="AN193" i="2"/>
  <c r="AK193" i="2"/>
  <c r="AH193" i="2"/>
  <c r="AC193" i="2"/>
  <c r="AB193" i="2"/>
  <c r="AA193" i="2"/>
  <c r="W193" i="2"/>
  <c r="U193" i="2"/>
  <c r="AP192" i="2"/>
  <c r="AO192" i="2"/>
  <c r="AN192" i="2"/>
  <c r="AK192" i="2"/>
  <c r="AH192" i="2"/>
  <c r="AC192" i="2"/>
  <c r="AB192" i="2"/>
  <c r="AA192" i="2"/>
  <c r="U192" i="2"/>
  <c r="AP191" i="2"/>
  <c r="AO191" i="2"/>
  <c r="AN191" i="2"/>
  <c r="AM191" i="2"/>
  <c r="AL191" i="2"/>
  <c r="AK191" i="2"/>
  <c r="AI191" i="2"/>
  <c r="AH191" i="2"/>
  <c r="AC191" i="2"/>
  <c r="AB191" i="2"/>
  <c r="AA191" i="2"/>
  <c r="AS191" i="2"/>
  <c r="AJ191" i="2"/>
  <c r="U191" i="2"/>
  <c r="AP190" i="2"/>
  <c r="AO190" i="2"/>
  <c r="AN190" i="2"/>
  <c r="AL190" i="2"/>
  <c r="AJ190" i="2"/>
  <c r="AH190" i="2"/>
  <c r="AC190" i="2"/>
  <c r="AB190" i="2"/>
  <c r="AA190" i="2"/>
  <c r="X190" i="2"/>
  <c r="V190" i="2"/>
  <c r="U190" i="2"/>
  <c r="AP189" i="2"/>
  <c r="AO189" i="2"/>
  <c r="AN189" i="2"/>
  <c r="AJ189" i="2"/>
  <c r="AH189" i="2"/>
  <c r="AC189" i="2"/>
  <c r="AB189" i="2"/>
  <c r="AA189" i="2"/>
  <c r="X189" i="2"/>
  <c r="U189" i="2"/>
  <c r="AP188" i="2"/>
  <c r="AO188" i="2"/>
  <c r="AN188" i="2"/>
  <c r="AK188" i="2"/>
  <c r="AJ188" i="2"/>
  <c r="AH188" i="2"/>
  <c r="AC188" i="2"/>
  <c r="AB188" i="2"/>
  <c r="AA188" i="2"/>
  <c r="V188" i="2"/>
  <c r="U188" i="2"/>
  <c r="AP187" i="2"/>
  <c r="AO187" i="2"/>
  <c r="AN187" i="2"/>
  <c r="AM187" i="2"/>
  <c r="AL187" i="2"/>
  <c r="AK187" i="2"/>
  <c r="AH187" i="2"/>
  <c r="AC187" i="2"/>
  <c r="AB187" i="2"/>
  <c r="AA187" i="2"/>
  <c r="V187" i="2"/>
  <c r="AJ187" i="2"/>
  <c r="U187" i="2"/>
  <c r="AS187" i="2" s="1"/>
  <c r="AP186" i="2"/>
  <c r="AO186" i="2"/>
  <c r="AN186" i="2"/>
  <c r="AL186" i="2"/>
  <c r="AH186" i="2"/>
  <c r="AC186" i="2"/>
  <c r="AB186" i="2"/>
  <c r="AA186" i="2"/>
  <c r="X186" i="2"/>
  <c r="W186" i="2"/>
  <c r="V186" i="2"/>
  <c r="U186" i="2"/>
  <c r="AP185" i="2"/>
  <c r="AO185" i="2"/>
  <c r="AN185" i="2"/>
  <c r="AK185" i="2"/>
  <c r="AH185" i="2"/>
  <c r="AC185" i="2"/>
  <c r="AB185" i="2"/>
  <c r="AA185" i="2"/>
  <c r="W185" i="2"/>
  <c r="U185" i="2"/>
  <c r="AP184" i="2"/>
  <c r="AO184" i="2"/>
  <c r="AN184" i="2"/>
  <c r="AJ184" i="2"/>
  <c r="AH184" i="2"/>
  <c r="AC184" i="2"/>
  <c r="AB184" i="2"/>
  <c r="AA184" i="2"/>
  <c r="X184" i="2"/>
  <c r="V184" i="2"/>
  <c r="U184" i="2"/>
  <c r="AS184" i="2" s="1"/>
  <c r="AP183" i="2"/>
  <c r="AO183" i="2"/>
  <c r="AN183" i="2"/>
  <c r="AM183" i="2"/>
  <c r="AL183" i="2"/>
  <c r="AK183" i="2"/>
  <c r="AH183" i="2"/>
  <c r="AC183" i="2"/>
  <c r="AB183" i="2"/>
  <c r="AA183" i="2"/>
  <c r="V183" i="2"/>
  <c r="AJ183" i="2"/>
  <c r="U183" i="2"/>
  <c r="AS183" i="2" s="1"/>
  <c r="AP182" i="2"/>
  <c r="AO182" i="2"/>
  <c r="AN182" i="2"/>
  <c r="AL182" i="2"/>
  <c r="AJ182" i="2"/>
  <c r="AH182" i="2"/>
  <c r="AC182" i="2"/>
  <c r="AB182" i="2"/>
  <c r="AA182" i="2"/>
  <c r="X182" i="2"/>
  <c r="V182" i="2"/>
  <c r="U182" i="2"/>
  <c r="AP181" i="2"/>
  <c r="AO181" i="2"/>
  <c r="AN181" i="2"/>
  <c r="AJ181" i="2"/>
  <c r="AH181" i="2"/>
  <c r="AC181" i="2"/>
  <c r="AB181" i="2"/>
  <c r="AA181" i="2"/>
  <c r="X181" i="2"/>
  <c r="U181" i="2"/>
  <c r="AP180" i="2"/>
  <c r="AO180" i="2"/>
  <c r="AN180" i="2"/>
  <c r="AJ180" i="2"/>
  <c r="AH180" i="2"/>
  <c r="AC180" i="2"/>
  <c r="AB180" i="2"/>
  <c r="AA180" i="2"/>
  <c r="X180" i="2"/>
  <c r="V180" i="2"/>
  <c r="U180" i="2"/>
  <c r="AS180" i="2" s="1"/>
  <c r="AP179" i="2"/>
  <c r="AO179" i="2"/>
  <c r="AN179" i="2"/>
  <c r="AL179" i="2"/>
  <c r="AH179" i="2"/>
  <c r="AC179" i="2"/>
  <c r="AB179" i="2"/>
  <c r="AA179" i="2"/>
  <c r="V179" i="2"/>
  <c r="AJ179" i="2"/>
  <c r="AP178" i="2"/>
  <c r="AO178" i="2"/>
  <c r="AN178" i="2"/>
  <c r="AL178" i="2"/>
  <c r="AH178" i="2"/>
  <c r="AC178" i="2"/>
  <c r="AB178" i="2"/>
  <c r="AA178" i="2"/>
  <c r="X178" i="2"/>
  <c r="W178" i="2"/>
  <c r="V178" i="2"/>
  <c r="U178" i="2"/>
  <c r="AP177" i="2"/>
  <c r="AO177" i="2"/>
  <c r="AN177" i="2"/>
  <c r="AJ177" i="2"/>
  <c r="AH177" i="2"/>
  <c r="AC177" i="2"/>
  <c r="AB177" i="2"/>
  <c r="AA177" i="2"/>
  <c r="X177" i="2"/>
  <c r="U177" i="2"/>
  <c r="AP176" i="2"/>
  <c r="AO176" i="2"/>
  <c r="AN176" i="2"/>
  <c r="AK176" i="2"/>
  <c r="AH176" i="2"/>
  <c r="AC176" i="2"/>
  <c r="AB176" i="2"/>
  <c r="AA176" i="2"/>
  <c r="V176" i="2"/>
  <c r="U176" i="2"/>
  <c r="AS175" i="2"/>
  <c r="AP175" i="2"/>
  <c r="AO175" i="2"/>
  <c r="AN175" i="2"/>
  <c r="AM175" i="2"/>
  <c r="AL175" i="2"/>
  <c r="AK175" i="2"/>
  <c r="AJ175" i="2"/>
  <c r="AI175" i="2"/>
  <c r="AH175" i="2"/>
  <c r="AC175" i="2"/>
  <c r="AB175" i="2"/>
  <c r="AA175" i="2"/>
  <c r="Z175" i="2"/>
  <c r="Y175" i="2"/>
  <c r="X175" i="2"/>
  <c r="W175" i="2"/>
  <c r="V175" i="2"/>
  <c r="AP174" i="2"/>
  <c r="AO174" i="2"/>
  <c r="AN174" i="2"/>
  <c r="AL174" i="2"/>
  <c r="AK174" i="2"/>
  <c r="AH174" i="2"/>
  <c r="AC174" i="2"/>
  <c r="AB174" i="2"/>
  <c r="AA174" i="2"/>
  <c r="V174" i="2"/>
  <c r="AJ174" i="2"/>
  <c r="U174" i="2"/>
  <c r="AP173" i="2"/>
  <c r="AO173" i="2"/>
  <c r="AN173" i="2"/>
  <c r="AH173" i="2"/>
  <c r="AC173" i="2"/>
  <c r="AB173" i="2"/>
  <c r="AA173" i="2"/>
  <c r="AP172" i="2"/>
  <c r="AO172" i="2"/>
  <c r="AN172" i="2"/>
  <c r="AK172" i="2"/>
  <c r="AJ172" i="2"/>
  <c r="AH172" i="2"/>
  <c r="AC172" i="2"/>
  <c r="AB172" i="2"/>
  <c r="AA172" i="2"/>
  <c r="U172" i="2"/>
  <c r="AS172" i="2" s="1"/>
  <c r="AS171" i="2"/>
  <c r="AP171" i="2"/>
  <c r="AO171" i="2"/>
  <c r="AN171" i="2"/>
  <c r="AM171" i="2"/>
  <c r="AL171" i="2"/>
  <c r="AK171" i="2"/>
  <c r="AJ171" i="2"/>
  <c r="AI171" i="2"/>
  <c r="AH171" i="2"/>
  <c r="AC171" i="2"/>
  <c r="AB171" i="2"/>
  <c r="AA171" i="2"/>
  <c r="Z171" i="2"/>
  <c r="Y171" i="2"/>
  <c r="X171" i="2"/>
  <c r="W171" i="2"/>
  <c r="V171" i="2"/>
  <c r="AP170" i="2"/>
  <c r="AO170" i="2"/>
  <c r="AN170" i="2"/>
  <c r="AH170" i="2"/>
  <c r="AC170" i="2"/>
  <c r="AB170" i="2"/>
  <c r="AA170" i="2"/>
  <c r="AP169" i="2"/>
  <c r="AO169" i="2"/>
  <c r="AN169" i="2"/>
  <c r="AH169" i="2"/>
  <c r="AC169" i="2"/>
  <c r="AB169" i="2"/>
  <c r="AA169" i="2"/>
  <c r="U169" i="2"/>
  <c r="AS169" i="2" s="1"/>
  <c r="AP168" i="2"/>
  <c r="AO168" i="2"/>
  <c r="AN168" i="2"/>
  <c r="AL168" i="2"/>
  <c r="AK168" i="2"/>
  <c r="AH168" i="2"/>
  <c r="AC168" i="2"/>
  <c r="AB168" i="2"/>
  <c r="AA168" i="2"/>
  <c r="V168" i="2"/>
  <c r="AJ168" i="2"/>
  <c r="U168" i="2"/>
  <c r="AP167" i="2"/>
  <c r="AO167" i="2"/>
  <c r="AN167" i="2"/>
  <c r="AL167" i="2"/>
  <c r="AH167" i="2"/>
  <c r="AC167" i="2"/>
  <c r="AB167" i="2"/>
  <c r="AA167" i="2"/>
  <c r="U167" i="2"/>
  <c r="AP166" i="2"/>
  <c r="AO166" i="2"/>
  <c r="AN166" i="2"/>
  <c r="AH166" i="2"/>
  <c r="AC166" i="2"/>
  <c r="AB166" i="2"/>
  <c r="AA166" i="2"/>
  <c r="AP165" i="2"/>
  <c r="AO165" i="2"/>
  <c r="AN165" i="2"/>
  <c r="AH165" i="2"/>
  <c r="AC165" i="2"/>
  <c r="AB165" i="2"/>
  <c r="AA165" i="2"/>
  <c r="AP164" i="2"/>
  <c r="AO164" i="2"/>
  <c r="AN164" i="2"/>
  <c r="AL164" i="2"/>
  <c r="AH164" i="2"/>
  <c r="AC164" i="2"/>
  <c r="AB164" i="2"/>
  <c r="AA164" i="2"/>
  <c r="W164" i="2"/>
  <c r="V164" i="2"/>
  <c r="U164" i="2"/>
  <c r="AP163" i="2"/>
  <c r="AO163" i="2"/>
  <c r="AN163" i="2"/>
  <c r="AL163" i="2"/>
  <c r="AH163" i="2"/>
  <c r="AC163" i="2"/>
  <c r="AB163" i="2"/>
  <c r="AA163" i="2"/>
  <c r="X163" i="2"/>
  <c r="U163" i="2"/>
  <c r="AP162" i="2"/>
  <c r="AO162" i="2"/>
  <c r="AN162" i="2"/>
  <c r="AH162" i="2"/>
  <c r="AC162" i="2"/>
  <c r="AB162" i="2"/>
  <c r="AA162" i="2"/>
  <c r="AP161" i="2"/>
  <c r="AO161" i="2"/>
  <c r="AN161" i="2"/>
  <c r="AH161" i="2"/>
  <c r="AC161" i="2"/>
  <c r="AB161" i="2"/>
  <c r="AA161" i="2"/>
  <c r="U161" i="2"/>
  <c r="AS161" i="2" s="1"/>
  <c r="AP160" i="2"/>
  <c r="AO160" i="2"/>
  <c r="AN160" i="2"/>
  <c r="AM160" i="2"/>
  <c r="AL160" i="2"/>
  <c r="AK160" i="2"/>
  <c r="AJ160" i="2"/>
  <c r="AI160" i="2"/>
  <c r="AH160" i="2"/>
  <c r="AC160" i="2"/>
  <c r="AB160" i="2"/>
  <c r="AA160" i="2"/>
  <c r="Z160" i="2"/>
  <c r="Y160" i="2"/>
  <c r="X160" i="2"/>
  <c r="W160" i="2"/>
  <c r="V160" i="2"/>
  <c r="AS160" i="2"/>
  <c r="AP159" i="2"/>
  <c r="AO159" i="2"/>
  <c r="AN159" i="2"/>
  <c r="AM159" i="2"/>
  <c r="AL159" i="2"/>
  <c r="AK159" i="2"/>
  <c r="AH159" i="2"/>
  <c r="AC159" i="2"/>
  <c r="AB159" i="2"/>
  <c r="AA159" i="2"/>
  <c r="V159" i="2"/>
  <c r="AJ159" i="2"/>
  <c r="U159" i="2"/>
  <c r="AS159" i="2" s="1"/>
  <c r="AP158" i="2"/>
  <c r="AO158" i="2"/>
  <c r="AN158" i="2"/>
  <c r="AL158" i="2"/>
  <c r="AJ158" i="2"/>
  <c r="AH158" i="2"/>
  <c r="AC158" i="2"/>
  <c r="AB158" i="2"/>
  <c r="AA158" i="2"/>
  <c r="X158" i="2"/>
  <c r="U158" i="2"/>
  <c r="AP157" i="2"/>
  <c r="AO157" i="2"/>
  <c r="AN157" i="2"/>
  <c r="AH157" i="2"/>
  <c r="AC157" i="2"/>
  <c r="AB157" i="2"/>
  <c r="AA157" i="2"/>
  <c r="X157" i="2"/>
  <c r="U157" i="2"/>
  <c r="AP156" i="2"/>
  <c r="AO156" i="2"/>
  <c r="AN156" i="2"/>
  <c r="AH156" i="2"/>
  <c r="AC156" i="2"/>
  <c r="AB156" i="2"/>
  <c r="AA156" i="2"/>
  <c r="X156" i="2"/>
  <c r="U156" i="2"/>
  <c r="AP155" i="2"/>
  <c r="AO155" i="2"/>
  <c r="AN155" i="2"/>
  <c r="AL155" i="2"/>
  <c r="AH155" i="2"/>
  <c r="AC155" i="2"/>
  <c r="AB155" i="2"/>
  <c r="AA155" i="2"/>
  <c r="V155" i="2"/>
  <c r="AJ155" i="2"/>
  <c r="AP154" i="2"/>
  <c r="AO154" i="2"/>
  <c r="AN154" i="2"/>
  <c r="AL154" i="2"/>
  <c r="AH154" i="2"/>
  <c r="AC154" i="2"/>
  <c r="AB154" i="2"/>
  <c r="AA154" i="2"/>
  <c r="X154" i="2"/>
  <c r="W154" i="2"/>
  <c r="U154" i="2"/>
  <c r="AP153" i="2"/>
  <c r="AO153" i="2"/>
  <c r="AN153" i="2"/>
  <c r="AK153" i="2"/>
  <c r="AH153" i="2"/>
  <c r="AC153" i="2"/>
  <c r="AB153" i="2"/>
  <c r="AA153" i="2"/>
  <c r="U153" i="2"/>
  <c r="AP152" i="2"/>
  <c r="AO152" i="2"/>
  <c r="AN152" i="2"/>
  <c r="AK152" i="2"/>
  <c r="AH152" i="2"/>
  <c r="AC152" i="2"/>
  <c r="AB152" i="2"/>
  <c r="AA152" i="2"/>
  <c r="U152" i="2"/>
  <c r="AP151" i="2"/>
  <c r="AO151" i="2"/>
  <c r="AN151" i="2"/>
  <c r="AH151" i="2"/>
  <c r="AC151" i="2"/>
  <c r="AB151" i="2"/>
  <c r="AA151" i="2"/>
  <c r="Y151" i="2"/>
  <c r="V151" i="2"/>
  <c r="AJ151" i="2"/>
  <c r="AP150" i="2"/>
  <c r="AO150" i="2"/>
  <c r="AN150" i="2"/>
  <c r="AL150" i="2"/>
  <c r="AJ150" i="2"/>
  <c r="AH150" i="2"/>
  <c r="AC150" i="2"/>
  <c r="AB150" i="2"/>
  <c r="AA150" i="2"/>
  <c r="U150" i="2"/>
  <c r="AP149" i="2"/>
  <c r="AO149" i="2"/>
  <c r="AN149" i="2"/>
  <c r="AH149" i="2"/>
  <c r="AC149" i="2"/>
  <c r="AB149" i="2"/>
  <c r="AA149" i="2"/>
  <c r="X149" i="2"/>
  <c r="U149" i="2"/>
  <c r="AP148" i="2"/>
  <c r="AO148" i="2"/>
  <c r="AN148" i="2"/>
  <c r="AK148" i="2"/>
  <c r="AH148" i="2"/>
  <c r="AC148" i="2"/>
  <c r="AB148" i="2"/>
  <c r="AA148" i="2"/>
  <c r="U148" i="2"/>
  <c r="AP147" i="2"/>
  <c r="AO147" i="2"/>
  <c r="AN147" i="2"/>
  <c r="AL147" i="2"/>
  <c r="AH147" i="2"/>
  <c r="AC147" i="2"/>
  <c r="AB147" i="2"/>
  <c r="AA147" i="2"/>
  <c r="V147" i="2"/>
  <c r="AJ147" i="2"/>
  <c r="U147" i="2"/>
  <c r="AS147" i="2" s="1"/>
  <c r="AP146" i="2"/>
  <c r="AO146" i="2"/>
  <c r="AN146" i="2"/>
  <c r="AL146" i="2"/>
  <c r="AJ146" i="2"/>
  <c r="AH146" i="2"/>
  <c r="AC146" i="2"/>
  <c r="AB146" i="2"/>
  <c r="AA146" i="2"/>
  <c r="X146" i="2"/>
  <c r="U146" i="2"/>
  <c r="AP145" i="2"/>
  <c r="AO145" i="2"/>
  <c r="AN145" i="2"/>
  <c r="AK145" i="2"/>
  <c r="AH145" i="2"/>
  <c r="AC145" i="2"/>
  <c r="AB145" i="2"/>
  <c r="AA145" i="2"/>
  <c r="U145" i="2"/>
  <c r="AP144" i="2"/>
  <c r="AO144" i="2"/>
  <c r="AN144" i="2"/>
  <c r="AK144" i="2"/>
  <c r="AH144" i="2"/>
  <c r="AC144" i="2"/>
  <c r="AB144" i="2"/>
  <c r="AA144" i="2"/>
  <c r="U144" i="2"/>
  <c r="AP143" i="2"/>
  <c r="AO143" i="2"/>
  <c r="AN143" i="2"/>
  <c r="AL143" i="2"/>
  <c r="AI143" i="2"/>
  <c r="AH143" i="2"/>
  <c r="AC143" i="2"/>
  <c r="AB143" i="2"/>
  <c r="AA143" i="2"/>
  <c r="AJ143" i="2"/>
  <c r="AP142" i="2"/>
  <c r="AO142" i="2"/>
  <c r="AN142" i="2"/>
  <c r="AL142" i="2"/>
  <c r="AJ142" i="2"/>
  <c r="AH142" i="2"/>
  <c r="AC142" i="2"/>
  <c r="AB142" i="2"/>
  <c r="AA142" i="2"/>
  <c r="U142" i="2"/>
  <c r="AP141" i="2"/>
  <c r="AO141" i="2"/>
  <c r="AN141" i="2"/>
  <c r="AH141" i="2"/>
  <c r="AC141" i="2"/>
  <c r="AB141" i="2"/>
  <c r="AA141" i="2"/>
  <c r="AK141" i="2"/>
  <c r="U141" i="2"/>
  <c r="AP140" i="2"/>
  <c r="AO140" i="2"/>
  <c r="AN140" i="2"/>
  <c r="AH140" i="2"/>
  <c r="AC140" i="2"/>
  <c r="AB140" i="2"/>
  <c r="AA140" i="2"/>
  <c r="AP139" i="2"/>
  <c r="AO139" i="2"/>
  <c r="AN139" i="2"/>
  <c r="AL139" i="2"/>
  <c r="AK139" i="2"/>
  <c r="AI139" i="2"/>
  <c r="AH139" i="2"/>
  <c r="AC139" i="2"/>
  <c r="AB139" i="2"/>
  <c r="AA139" i="2"/>
  <c r="AJ139" i="2"/>
  <c r="U139" i="2"/>
  <c r="AS139" i="2" s="1"/>
  <c r="AS138" i="2"/>
  <c r="AP138" i="2"/>
  <c r="AO138" i="2"/>
  <c r="AN138" i="2"/>
  <c r="AM138" i="2"/>
  <c r="AL138" i="2"/>
  <c r="AK138" i="2"/>
  <c r="AJ138" i="2"/>
  <c r="AI138" i="2"/>
  <c r="AH138" i="2"/>
  <c r="AC138" i="2"/>
  <c r="AB138" i="2"/>
  <c r="AA138" i="2"/>
  <c r="Z138" i="2"/>
  <c r="Y138" i="2"/>
  <c r="X138" i="2"/>
  <c r="W138" i="2"/>
  <c r="V138" i="2"/>
  <c r="AP137" i="2"/>
  <c r="AO137" i="2"/>
  <c r="AN137" i="2"/>
  <c r="AL137" i="2"/>
  <c r="AK137" i="2"/>
  <c r="AH137" i="2"/>
  <c r="AC137" i="2"/>
  <c r="AB137" i="2"/>
  <c r="AA137" i="2"/>
  <c r="V137" i="2"/>
  <c r="AJ137" i="2"/>
  <c r="U137" i="2"/>
  <c r="AS137" i="2" s="1"/>
  <c r="AP136" i="2"/>
  <c r="AO136" i="2"/>
  <c r="AN136" i="2"/>
  <c r="AJ136" i="2"/>
  <c r="AH136" i="2"/>
  <c r="AC136" i="2"/>
  <c r="AB136" i="2"/>
  <c r="AA136" i="2"/>
  <c r="U136" i="2"/>
  <c r="AP135" i="2"/>
  <c r="AO135" i="2"/>
  <c r="AN135" i="2"/>
  <c r="AK135" i="2"/>
  <c r="AH135" i="2"/>
  <c r="AC135" i="2"/>
  <c r="AB135" i="2"/>
  <c r="AA135" i="2"/>
  <c r="U135" i="2"/>
  <c r="AP134" i="2"/>
  <c r="AO134" i="2"/>
  <c r="AN134" i="2"/>
  <c r="AH134" i="2"/>
  <c r="AC134" i="2"/>
  <c r="AB134" i="2"/>
  <c r="AA134" i="2"/>
  <c r="Y134" i="2"/>
  <c r="AP133" i="2"/>
  <c r="AO133" i="2"/>
  <c r="AN133" i="2"/>
  <c r="AH133" i="2"/>
  <c r="AC133" i="2"/>
  <c r="AB133" i="2"/>
  <c r="AA133" i="2"/>
  <c r="Y133" i="2"/>
  <c r="V133" i="2"/>
  <c r="AJ133" i="2"/>
  <c r="AP132" i="2"/>
  <c r="AO132" i="2"/>
  <c r="AN132" i="2"/>
  <c r="AL132" i="2"/>
  <c r="AJ132" i="2"/>
  <c r="AH132" i="2"/>
  <c r="AC132" i="2"/>
  <c r="AB132" i="2"/>
  <c r="AA132" i="2"/>
  <c r="X132" i="2"/>
  <c r="U132" i="2"/>
  <c r="AP131" i="2"/>
  <c r="AO131" i="2"/>
  <c r="AN131" i="2"/>
  <c r="AH131" i="2"/>
  <c r="AC131" i="2"/>
  <c r="AB131" i="2"/>
  <c r="AA131" i="2"/>
  <c r="AK131" i="2"/>
  <c r="U131" i="2"/>
  <c r="AP130" i="2"/>
  <c r="AO130" i="2"/>
  <c r="AN130" i="2"/>
  <c r="AH130" i="2"/>
  <c r="AC130" i="2"/>
  <c r="AB130" i="2"/>
  <c r="AA130" i="2"/>
  <c r="U130" i="2"/>
  <c r="AS130" i="2" s="1"/>
  <c r="AP129" i="2"/>
  <c r="AO129" i="2"/>
  <c r="AN129" i="2"/>
  <c r="AL129" i="2"/>
  <c r="AH129" i="2"/>
  <c r="AC129" i="2"/>
  <c r="AB129" i="2"/>
  <c r="AA129" i="2"/>
  <c r="V129" i="2"/>
  <c r="AJ129" i="2"/>
  <c r="AP128" i="2"/>
  <c r="AO128" i="2"/>
  <c r="AN128" i="2"/>
  <c r="AL128" i="2"/>
  <c r="AJ128" i="2"/>
  <c r="AH128" i="2"/>
  <c r="AC128" i="2"/>
  <c r="AB128" i="2"/>
  <c r="AA128" i="2"/>
  <c r="X128" i="2"/>
  <c r="U128" i="2"/>
  <c r="AP127" i="2"/>
  <c r="AO127" i="2"/>
  <c r="AN127" i="2"/>
  <c r="AM127" i="2"/>
  <c r="AL127" i="2"/>
  <c r="AK127" i="2"/>
  <c r="AJ127" i="2"/>
  <c r="AI127" i="2"/>
  <c r="AH127" i="2"/>
  <c r="AC127" i="2"/>
  <c r="AB127" i="2"/>
  <c r="AA127" i="2"/>
  <c r="Z127" i="2"/>
  <c r="Y127" i="2"/>
  <c r="X127" i="2"/>
  <c r="W127" i="2"/>
  <c r="V127" i="2"/>
  <c r="AS127" i="2"/>
  <c r="AP126" i="2"/>
  <c r="AO126" i="2"/>
  <c r="AN126" i="2"/>
  <c r="AK126" i="2"/>
  <c r="AJ126" i="2"/>
  <c r="AH126" i="2"/>
  <c r="AC126" i="2"/>
  <c r="AB126" i="2"/>
  <c r="AA126" i="2"/>
  <c r="U126" i="2"/>
  <c r="AP125" i="2"/>
  <c r="AO125" i="2"/>
  <c r="AN125" i="2"/>
  <c r="AJ125" i="2"/>
  <c r="AH125" i="2"/>
  <c r="AC125" i="2"/>
  <c r="AB125" i="2"/>
  <c r="AA125" i="2"/>
  <c r="X125" i="2"/>
  <c r="V125" i="2"/>
  <c r="AP124" i="2"/>
  <c r="AO124" i="2"/>
  <c r="AN124" i="2"/>
  <c r="AH124" i="2"/>
  <c r="AC124" i="2"/>
  <c r="AB124" i="2"/>
  <c r="AA124" i="2"/>
  <c r="Y124" i="2"/>
  <c r="V124" i="2"/>
  <c r="AJ124" i="2"/>
  <c r="U124" i="2"/>
  <c r="AS124" i="2" s="1"/>
  <c r="AP123" i="2"/>
  <c r="AO123" i="2"/>
  <c r="AN123" i="2"/>
  <c r="AL123" i="2"/>
  <c r="AJ123" i="2"/>
  <c r="AH123" i="2"/>
  <c r="AC123" i="2"/>
  <c r="AB123" i="2"/>
  <c r="AA123" i="2"/>
  <c r="X123" i="2"/>
  <c r="V123" i="2"/>
  <c r="AP122" i="2"/>
  <c r="AO122" i="2"/>
  <c r="AN122" i="2"/>
  <c r="AK122" i="2"/>
  <c r="AJ122" i="2"/>
  <c r="AH122" i="2"/>
  <c r="AC122" i="2"/>
  <c r="AB122" i="2"/>
  <c r="AA122" i="2"/>
  <c r="U122" i="2"/>
  <c r="AP121" i="2"/>
  <c r="AO121" i="2"/>
  <c r="AN121" i="2"/>
  <c r="AK121" i="2"/>
  <c r="AJ121" i="2"/>
  <c r="AH121" i="2"/>
  <c r="AC121" i="2"/>
  <c r="AB121" i="2"/>
  <c r="AA121" i="2"/>
  <c r="V121" i="2"/>
  <c r="AP120" i="2"/>
  <c r="AO120" i="2"/>
  <c r="AN120" i="2"/>
  <c r="AM120" i="2"/>
  <c r="AL120" i="2"/>
  <c r="AK120" i="2"/>
  <c r="AH120" i="2"/>
  <c r="AC120" i="2"/>
  <c r="AB120" i="2"/>
  <c r="AA120" i="2"/>
  <c r="V120" i="2"/>
  <c r="AJ120" i="2"/>
  <c r="U120" i="2"/>
  <c r="AS120" i="2" s="1"/>
  <c r="AP119" i="2"/>
  <c r="AO119" i="2"/>
  <c r="AN119" i="2"/>
  <c r="AL119" i="2"/>
  <c r="AJ119" i="2"/>
  <c r="AH119" i="2"/>
  <c r="AC119" i="2"/>
  <c r="AB119" i="2"/>
  <c r="AA119" i="2"/>
  <c r="V119" i="2"/>
  <c r="AP118" i="2"/>
  <c r="AO118" i="2"/>
  <c r="AN118" i="2"/>
  <c r="AJ118" i="2"/>
  <c r="AH118" i="2"/>
  <c r="AC118" i="2"/>
  <c r="AB118" i="2"/>
  <c r="AA118" i="2"/>
  <c r="X118" i="2"/>
  <c r="U118" i="2"/>
  <c r="AP117" i="2"/>
  <c r="AO117" i="2"/>
  <c r="AN117" i="2"/>
  <c r="AK117" i="2"/>
  <c r="AJ117" i="2"/>
  <c r="AH117" i="2"/>
  <c r="AC117" i="2"/>
  <c r="AB117" i="2"/>
  <c r="AA117" i="2"/>
  <c r="AP116" i="2"/>
  <c r="AO116" i="2"/>
  <c r="AN116" i="2"/>
  <c r="AL116" i="2"/>
  <c r="AH116" i="2"/>
  <c r="AC116" i="2"/>
  <c r="AB116" i="2"/>
  <c r="AA116" i="2"/>
  <c r="V116" i="2"/>
  <c r="AJ116" i="2"/>
  <c r="AP115" i="2"/>
  <c r="AO115" i="2"/>
  <c r="AN115" i="2"/>
  <c r="AJ115" i="2"/>
  <c r="AH115" i="2"/>
  <c r="AC115" i="2"/>
  <c r="AB115" i="2"/>
  <c r="AA115" i="2"/>
  <c r="V115" i="2"/>
  <c r="AP114" i="2"/>
  <c r="AO114" i="2"/>
  <c r="AN114" i="2"/>
  <c r="AK114" i="2"/>
  <c r="AJ114" i="2"/>
  <c r="AH114" i="2"/>
  <c r="AC114" i="2"/>
  <c r="AB114" i="2"/>
  <c r="AA114" i="2"/>
  <c r="U114" i="2"/>
  <c r="AP113" i="2"/>
  <c r="AO113" i="2"/>
  <c r="AN113" i="2"/>
  <c r="AK113" i="2"/>
  <c r="AJ113" i="2"/>
  <c r="AH113" i="2"/>
  <c r="AC113" i="2"/>
  <c r="AB113" i="2"/>
  <c r="AA113" i="2"/>
  <c r="AP112" i="2"/>
  <c r="AO112" i="2"/>
  <c r="AN112" i="2"/>
  <c r="AL112" i="2"/>
  <c r="AH112" i="2"/>
  <c r="AC112" i="2"/>
  <c r="AB112" i="2"/>
  <c r="AA112" i="2"/>
  <c r="W112" i="2"/>
  <c r="V112" i="2"/>
  <c r="AP111" i="2"/>
  <c r="AO111" i="2"/>
  <c r="AN111" i="2"/>
  <c r="AL111" i="2"/>
  <c r="AJ111" i="2"/>
  <c r="AH111" i="2"/>
  <c r="AC111" i="2"/>
  <c r="AB111" i="2"/>
  <c r="AA111" i="2"/>
  <c r="V111" i="2"/>
  <c r="AP110" i="2"/>
  <c r="AO110" i="2"/>
  <c r="AN110" i="2"/>
  <c r="AK110" i="2"/>
  <c r="AJ110" i="2"/>
  <c r="AH110" i="2"/>
  <c r="AC110" i="2"/>
  <c r="AB110" i="2"/>
  <c r="AA110" i="2"/>
  <c r="U110" i="2"/>
  <c r="AP109" i="2"/>
  <c r="AO109" i="2"/>
  <c r="AN109" i="2"/>
  <c r="AJ109" i="2"/>
  <c r="AH109" i="2"/>
  <c r="AC109" i="2"/>
  <c r="AB109" i="2"/>
  <c r="AA109" i="2"/>
  <c r="X109" i="2"/>
  <c r="V109" i="2"/>
  <c r="AP108" i="2"/>
  <c r="AO108" i="2"/>
  <c r="AN108" i="2"/>
  <c r="AK108" i="2"/>
  <c r="AH108" i="2"/>
  <c r="AC108" i="2"/>
  <c r="AB108" i="2"/>
  <c r="AA108" i="2"/>
  <c r="Y108" i="2"/>
  <c r="V108" i="2"/>
  <c r="AJ108" i="2"/>
  <c r="AP107" i="2"/>
  <c r="AO107" i="2"/>
  <c r="AN107" i="2"/>
  <c r="AJ107" i="2"/>
  <c r="AH107" i="2"/>
  <c r="AC107" i="2"/>
  <c r="AB107" i="2"/>
  <c r="AA107" i="2"/>
  <c r="X107" i="2"/>
  <c r="V107" i="2"/>
  <c r="AP106" i="2"/>
  <c r="AO106" i="2"/>
  <c r="AN106" i="2"/>
  <c r="AH106" i="2"/>
  <c r="AC106" i="2"/>
  <c r="AB106" i="2"/>
  <c r="AA106" i="2"/>
  <c r="X106" i="2"/>
  <c r="W106" i="2"/>
  <c r="U106" i="2"/>
  <c r="AS105" i="2"/>
  <c r="AP105" i="2"/>
  <c r="AO105" i="2"/>
  <c r="AN105" i="2"/>
  <c r="AM105" i="2"/>
  <c r="AL105" i="2"/>
  <c r="AK105" i="2"/>
  <c r="AJ105" i="2"/>
  <c r="AI105" i="2"/>
  <c r="AH105" i="2"/>
  <c r="AC105" i="2"/>
  <c r="AB105" i="2"/>
  <c r="AA105" i="2"/>
  <c r="Z105" i="2"/>
  <c r="Y105" i="2"/>
  <c r="X105" i="2"/>
  <c r="W105" i="2"/>
  <c r="V105" i="2"/>
  <c r="AP104" i="2"/>
  <c r="AO104" i="2"/>
  <c r="AN104" i="2"/>
  <c r="AH104" i="2"/>
  <c r="AC104" i="2"/>
  <c r="AB104" i="2"/>
  <c r="AA104" i="2"/>
  <c r="X104" i="2"/>
  <c r="W104" i="2"/>
  <c r="U104" i="2"/>
  <c r="AP103" i="2"/>
  <c r="AO103" i="2"/>
  <c r="AN103" i="2"/>
  <c r="AK103" i="2"/>
  <c r="AJ103" i="2"/>
  <c r="AH103" i="2"/>
  <c r="AC103" i="2"/>
  <c r="AB103" i="2"/>
  <c r="AA103" i="2"/>
  <c r="V103" i="2"/>
  <c r="AP102" i="2"/>
  <c r="AO102" i="2"/>
  <c r="AN102" i="2"/>
  <c r="AL102" i="2"/>
  <c r="AK102" i="2"/>
  <c r="AI102" i="2"/>
  <c r="AH102" i="2"/>
  <c r="AC102" i="2"/>
  <c r="AB102" i="2"/>
  <c r="AA102" i="2"/>
  <c r="AJ102" i="2"/>
  <c r="AP101" i="2"/>
  <c r="AO101" i="2"/>
  <c r="AN101" i="2"/>
  <c r="AJ101" i="2"/>
  <c r="AH101" i="2"/>
  <c r="AC101" i="2"/>
  <c r="AB101" i="2"/>
  <c r="AA101" i="2"/>
  <c r="Z101" i="2"/>
  <c r="V101" i="2"/>
  <c r="AP100" i="2"/>
  <c r="AO100" i="2"/>
  <c r="AN100" i="2"/>
  <c r="AK100" i="2"/>
  <c r="AJ100" i="2"/>
  <c r="AH100" i="2"/>
  <c r="AC100" i="2"/>
  <c r="AB100" i="2"/>
  <c r="AA100" i="2"/>
  <c r="U100" i="2"/>
  <c r="AP99" i="2"/>
  <c r="AO99" i="2"/>
  <c r="AN99" i="2"/>
  <c r="AK99" i="2"/>
  <c r="AJ99" i="2"/>
  <c r="AH99" i="2"/>
  <c r="AC99" i="2"/>
  <c r="AB99" i="2"/>
  <c r="AA99" i="2"/>
  <c r="V99" i="2"/>
  <c r="AP98" i="2"/>
  <c r="AO98" i="2"/>
  <c r="AN98" i="2"/>
  <c r="AL98" i="2"/>
  <c r="AK98" i="2"/>
  <c r="AI98" i="2"/>
  <c r="AH98" i="2"/>
  <c r="AC98" i="2"/>
  <c r="AB98" i="2"/>
  <c r="AA98" i="2"/>
  <c r="AJ98" i="2"/>
  <c r="AP97" i="2"/>
  <c r="AO97" i="2"/>
  <c r="AN97" i="2"/>
  <c r="AH97" i="2"/>
  <c r="AC97" i="2"/>
  <c r="AB97" i="2"/>
  <c r="AA97" i="2"/>
  <c r="U97" i="2"/>
  <c r="AS97" i="2" s="1"/>
  <c r="AP96" i="2"/>
  <c r="AO96" i="2"/>
  <c r="AN96" i="2"/>
  <c r="AK96" i="2"/>
  <c r="AJ96" i="2"/>
  <c r="AH96" i="2"/>
  <c r="AC96" i="2"/>
  <c r="AB96" i="2"/>
  <c r="AA96" i="2"/>
  <c r="AP95" i="2"/>
  <c r="AO95" i="2"/>
  <c r="AN95" i="2"/>
  <c r="AJ95" i="2"/>
  <c r="AH95" i="2"/>
  <c r="AC95" i="2"/>
  <c r="AB95" i="2"/>
  <c r="AA95" i="2"/>
  <c r="X95" i="2"/>
  <c r="V95" i="2"/>
  <c r="AP94" i="2"/>
  <c r="AO94" i="2"/>
  <c r="AN94" i="2"/>
  <c r="AL94" i="2"/>
  <c r="AK94" i="2"/>
  <c r="AH94" i="2"/>
  <c r="AC94" i="2"/>
  <c r="AB94" i="2"/>
  <c r="AA94" i="2"/>
  <c r="V94" i="2"/>
  <c r="AJ94" i="2"/>
  <c r="AP93" i="2"/>
  <c r="AO93" i="2"/>
  <c r="AN93" i="2"/>
  <c r="AH93" i="2"/>
  <c r="AC93" i="2"/>
  <c r="AB93" i="2"/>
  <c r="AA93" i="2"/>
  <c r="AP92" i="2"/>
  <c r="AO92" i="2"/>
  <c r="AN92" i="2"/>
  <c r="AJ92" i="2"/>
  <c r="AH92" i="2"/>
  <c r="AC92" i="2"/>
  <c r="AB92" i="2"/>
  <c r="AA92" i="2"/>
  <c r="X92" i="2"/>
  <c r="AP91" i="2"/>
  <c r="AO91" i="2"/>
  <c r="AN91" i="2"/>
  <c r="AK91" i="2"/>
  <c r="AJ91" i="2"/>
  <c r="AH91" i="2"/>
  <c r="AC91" i="2"/>
  <c r="AB91" i="2"/>
  <c r="AA91" i="2"/>
  <c r="V91" i="2"/>
  <c r="AP90" i="2"/>
  <c r="AO90" i="2"/>
  <c r="AN90" i="2"/>
  <c r="AL90" i="2"/>
  <c r="AH90" i="2"/>
  <c r="AC90" i="2"/>
  <c r="AB90" i="2"/>
  <c r="AA90" i="2"/>
  <c r="V90" i="2"/>
  <c r="AJ90" i="2"/>
  <c r="AP89" i="2"/>
  <c r="AO89" i="2"/>
  <c r="AN89" i="2"/>
  <c r="AH89" i="2"/>
  <c r="AC89" i="2"/>
  <c r="AB89" i="2"/>
  <c r="AA89" i="2"/>
  <c r="AP88" i="2"/>
  <c r="AO88" i="2"/>
  <c r="AN88" i="2"/>
  <c r="AH88" i="2"/>
  <c r="AC88" i="2"/>
  <c r="AB88" i="2"/>
  <c r="AA88" i="2"/>
  <c r="X88" i="2"/>
  <c r="W88" i="2"/>
  <c r="U88" i="2"/>
  <c r="AP87" i="2"/>
  <c r="AO87" i="2"/>
  <c r="AN87" i="2"/>
  <c r="AK87" i="2"/>
  <c r="AJ87" i="2"/>
  <c r="AH87" i="2"/>
  <c r="AC87" i="2"/>
  <c r="AB87" i="2"/>
  <c r="AA87" i="2"/>
  <c r="V87" i="2"/>
  <c r="AP86" i="2"/>
  <c r="AO86" i="2"/>
  <c r="AN86" i="2"/>
  <c r="AL86" i="2"/>
  <c r="AK86" i="2"/>
  <c r="AH86" i="2"/>
  <c r="AC86" i="2"/>
  <c r="AB86" i="2"/>
  <c r="AA86" i="2"/>
  <c r="W86" i="2"/>
  <c r="V86" i="2"/>
  <c r="U86" i="2"/>
  <c r="AP85" i="2"/>
  <c r="AO85" i="2"/>
  <c r="AN85" i="2"/>
  <c r="AJ85" i="2"/>
  <c r="AH85" i="2"/>
  <c r="AC85" i="2"/>
  <c r="AB85" i="2"/>
  <c r="AA85" i="2"/>
  <c r="AP84" i="2"/>
  <c r="AO84" i="2"/>
  <c r="AN84" i="2"/>
  <c r="AJ84" i="2"/>
  <c r="AH84" i="2"/>
  <c r="AC84" i="2"/>
  <c r="AB84" i="2"/>
  <c r="AA84" i="2"/>
  <c r="X84" i="2"/>
  <c r="U84" i="2"/>
  <c r="AP83" i="2"/>
  <c r="AO83" i="2"/>
  <c r="AN83" i="2"/>
  <c r="AK83" i="2"/>
  <c r="AJ83" i="2"/>
  <c r="AH83" i="2"/>
  <c r="AC83" i="2"/>
  <c r="AB83" i="2"/>
  <c r="AA83" i="2"/>
  <c r="V83" i="2"/>
  <c r="AP82" i="2"/>
  <c r="AO82" i="2"/>
  <c r="AN82" i="2"/>
  <c r="AL82" i="2"/>
  <c r="AH82" i="2"/>
  <c r="AC82" i="2"/>
  <c r="AB82" i="2"/>
  <c r="AA82" i="2"/>
  <c r="V82" i="2"/>
  <c r="AJ82" i="2"/>
  <c r="AP81" i="2"/>
  <c r="AO81" i="2"/>
  <c r="AN81" i="2"/>
  <c r="AM81" i="2"/>
  <c r="AH81" i="2"/>
  <c r="AC81" i="2"/>
  <c r="AB81" i="2"/>
  <c r="AA81" i="2"/>
  <c r="W81" i="2"/>
  <c r="U81" i="2"/>
  <c r="AS81" i="2" s="1"/>
  <c r="AP80" i="2"/>
  <c r="AO80" i="2"/>
  <c r="AN80" i="2"/>
  <c r="AJ80" i="2"/>
  <c r="AH80" i="2"/>
  <c r="AC80" i="2"/>
  <c r="AB80" i="2"/>
  <c r="AA80" i="2"/>
  <c r="X80" i="2"/>
  <c r="U80" i="2"/>
  <c r="AS80" i="2" s="1"/>
  <c r="AP79" i="2"/>
  <c r="AO79" i="2"/>
  <c r="AN79" i="2"/>
  <c r="AJ79" i="2"/>
  <c r="AH79" i="2"/>
  <c r="AC79" i="2"/>
  <c r="AB79" i="2"/>
  <c r="AA79" i="2"/>
  <c r="X79" i="2"/>
  <c r="V79" i="2"/>
  <c r="AP78" i="2"/>
  <c r="AO78" i="2"/>
  <c r="AN78" i="2"/>
  <c r="AL78" i="2"/>
  <c r="AK78" i="2"/>
  <c r="AH78" i="2"/>
  <c r="AC78" i="2"/>
  <c r="AB78" i="2"/>
  <c r="AA78" i="2"/>
  <c r="V78" i="2"/>
  <c r="AJ78" i="2"/>
  <c r="AP77" i="2"/>
  <c r="AO77" i="2"/>
  <c r="AN77" i="2"/>
  <c r="AH77" i="2"/>
  <c r="AC77" i="2"/>
  <c r="AB77" i="2"/>
  <c r="AA77" i="2"/>
  <c r="AP76" i="2"/>
  <c r="AO76" i="2"/>
  <c r="AN76" i="2"/>
  <c r="AJ76" i="2"/>
  <c r="AH76" i="2"/>
  <c r="AC76" i="2"/>
  <c r="AB76" i="2"/>
  <c r="AA76" i="2"/>
  <c r="X76" i="2"/>
  <c r="U76" i="2"/>
  <c r="AS76" i="2" s="1"/>
  <c r="AP75" i="2"/>
  <c r="AO75" i="2"/>
  <c r="AN75" i="2"/>
  <c r="AL75" i="2"/>
  <c r="AH75" i="2"/>
  <c r="AC75" i="2"/>
  <c r="AB75" i="2"/>
  <c r="AA75" i="2"/>
  <c r="Y75" i="2"/>
  <c r="AP74" i="2"/>
  <c r="AO74" i="2"/>
  <c r="AN74" i="2"/>
  <c r="AL74" i="2"/>
  <c r="AK74" i="2"/>
  <c r="AH74" i="2"/>
  <c r="AC74" i="2"/>
  <c r="AB74" i="2"/>
  <c r="AA74" i="2"/>
  <c r="V74" i="2"/>
  <c r="AJ74" i="2"/>
  <c r="AP73" i="2"/>
  <c r="AO73" i="2"/>
  <c r="AN73" i="2"/>
  <c r="AL73" i="2"/>
  <c r="AH73" i="2"/>
  <c r="AC73" i="2"/>
  <c r="AB73" i="2"/>
  <c r="AA73" i="2"/>
  <c r="AS72" i="2"/>
  <c r="AP72" i="2"/>
  <c r="AO72" i="2"/>
  <c r="AN72" i="2"/>
  <c r="AM72" i="2"/>
  <c r="AL72" i="2"/>
  <c r="AK72" i="2"/>
  <c r="AJ72" i="2"/>
  <c r="AI72" i="2"/>
  <c r="AH72" i="2"/>
  <c r="AC72" i="2"/>
  <c r="AB72" i="2"/>
  <c r="AA72" i="2"/>
  <c r="Z72" i="2"/>
  <c r="Y72" i="2"/>
  <c r="X72" i="2"/>
  <c r="W72" i="2"/>
  <c r="V72" i="2"/>
  <c r="AP71" i="2"/>
  <c r="AO71" i="2"/>
  <c r="AN71" i="2"/>
  <c r="AJ71" i="2"/>
  <c r="AH71" i="2"/>
  <c r="AC71" i="2"/>
  <c r="AB71" i="2"/>
  <c r="AA71" i="2"/>
  <c r="X71" i="2"/>
  <c r="AP70" i="2"/>
  <c r="AO70" i="2"/>
  <c r="AN70" i="2"/>
  <c r="AK70" i="2"/>
  <c r="AH70" i="2"/>
  <c r="AC70" i="2"/>
  <c r="AB70" i="2"/>
  <c r="AA70" i="2"/>
  <c r="U70" i="2"/>
  <c r="AP69" i="2"/>
  <c r="AO69" i="2"/>
  <c r="AN69" i="2"/>
  <c r="AK69" i="2"/>
  <c r="AH69" i="2"/>
  <c r="AC69" i="2"/>
  <c r="AB69" i="2"/>
  <c r="AA69" i="2"/>
  <c r="AP68" i="2"/>
  <c r="AO68" i="2"/>
  <c r="AN68" i="2"/>
  <c r="AL68" i="2"/>
  <c r="AH68" i="2"/>
  <c r="AC68" i="2"/>
  <c r="AB68" i="2"/>
  <c r="AA68" i="2"/>
  <c r="V68" i="2"/>
  <c r="AJ68" i="2"/>
  <c r="AP67" i="2"/>
  <c r="AO67" i="2"/>
  <c r="AN67" i="2"/>
  <c r="AL67" i="2"/>
  <c r="AH67" i="2"/>
  <c r="AC67" i="2"/>
  <c r="AB67" i="2"/>
  <c r="AA67" i="2"/>
  <c r="W67" i="2"/>
  <c r="AP66" i="2"/>
  <c r="AO66" i="2"/>
  <c r="AN66" i="2"/>
  <c r="AK66" i="2"/>
  <c r="AH66" i="2"/>
  <c r="AC66" i="2"/>
  <c r="AB66" i="2"/>
  <c r="AA66" i="2"/>
  <c r="U66" i="2"/>
  <c r="AP65" i="2"/>
  <c r="AO65" i="2"/>
  <c r="AN65" i="2"/>
  <c r="AH65" i="2"/>
  <c r="AC65" i="2"/>
  <c r="AB65" i="2"/>
  <c r="AA65" i="2"/>
  <c r="X65" i="2"/>
  <c r="AP64" i="2"/>
  <c r="AO64" i="2"/>
  <c r="AN64" i="2"/>
  <c r="AM64" i="2"/>
  <c r="AL64" i="2"/>
  <c r="AK64" i="2"/>
  <c r="AH64" i="2"/>
  <c r="AC64" i="2"/>
  <c r="AB64" i="2"/>
  <c r="AA64" i="2"/>
  <c r="V64" i="2"/>
  <c r="AJ64" i="2"/>
  <c r="U64" i="2"/>
  <c r="AS64" i="2" s="1"/>
  <c r="AP63" i="2"/>
  <c r="AO63" i="2"/>
  <c r="AN63" i="2"/>
  <c r="AM63" i="2"/>
  <c r="AL63" i="2"/>
  <c r="AK63" i="2"/>
  <c r="AJ63" i="2"/>
  <c r="AI63" i="2"/>
  <c r="AH63" i="2"/>
  <c r="AC63" i="2"/>
  <c r="AB63" i="2"/>
  <c r="AA63" i="2"/>
  <c r="Z63" i="2"/>
  <c r="Y63" i="2"/>
  <c r="X63" i="2"/>
  <c r="W63" i="2"/>
  <c r="V63" i="2"/>
  <c r="AS63" i="2"/>
  <c r="AP62" i="2"/>
  <c r="AO62" i="2"/>
  <c r="AN62" i="2"/>
  <c r="AL62" i="2"/>
  <c r="AJ62" i="2"/>
  <c r="AH62" i="2"/>
  <c r="AC62" i="2"/>
  <c r="AB62" i="2"/>
  <c r="AA62" i="2"/>
  <c r="V62" i="2"/>
  <c r="AP61" i="2"/>
  <c r="AO61" i="2"/>
  <c r="AN61" i="2"/>
  <c r="AJ61" i="2"/>
  <c r="AH61" i="2"/>
  <c r="AC61" i="2"/>
  <c r="AB61" i="2"/>
  <c r="AA61" i="2"/>
  <c r="AL61" i="2"/>
  <c r="U61" i="2"/>
  <c r="AP60" i="2"/>
  <c r="AO60" i="2"/>
  <c r="AN60" i="2"/>
  <c r="AH60" i="2"/>
  <c r="AC60" i="2"/>
  <c r="AB60" i="2"/>
  <c r="AA60" i="2"/>
  <c r="AP59" i="2"/>
  <c r="AO59" i="2"/>
  <c r="AN59" i="2"/>
  <c r="AL59" i="2"/>
  <c r="AK59" i="2"/>
  <c r="AH59" i="2"/>
  <c r="AC59" i="2"/>
  <c r="AB59" i="2"/>
  <c r="AA59" i="2"/>
  <c r="V59" i="2"/>
  <c r="AJ59" i="2"/>
  <c r="AP58" i="2"/>
  <c r="AO58" i="2"/>
  <c r="AN58" i="2"/>
  <c r="AL58" i="2"/>
  <c r="AH58" i="2"/>
  <c r="AC58" i="2"/>
  <c r="AB58" i="2"/>
  <c r="AA58" i="2"/>
  <c r="V58" i="2"/>
  <c r="AP57" i="2"/>
  <c r="AO57" i="2"/>
  <c r="AN57" i="2"/>
  <c r="AH57" i="2"/>
  <c r="AC57" i="2"/>
  <c r="AB57" i="2"/>
  <c r="AA57" i="2"/>
  <c r="AL57" i="2"/>
  <c r="U57" i="2"/>
  <c r="AP56" i="2"/>
  <c r="AO56" i="2"/>
  <c r="AN56" i="2"/>
  <c r="AH56" i="2"/>
  <c r="AC56" i="2"/>
  <c r="AB56" i="2"/>
  <c r="AA56" i="2"/>
  <c r="AP55" i="2"/>
  <c r="AO55" i="2"/>
  <c r="AN55" i="2"/>
  <c r="AL55" i="2"/>
  <c r="AK55" i="2"/>
  <c r="AI55" i="2"/>
  <c r="AH55" i="2"/>
  <c r="AC55" i="2"/>
  <c r="AB55" i="2"/>
  <c r="AA55" i="2"/>
  <c r="AJ55" i="2"/>
  <c r="AP54" i="2"/>
  <c r="AO54" i="2"/>
  <c r="AN54" i="2"/>
  <c r="AL54" i="2"/>
  <c r="AH54" i="2"/>
  <c r="AC54" i="2"/>
  <c r="AB54" i="2"/>
  <c r="AA54" i="2"/>
  <c r="V54" i="2"/>
  <c r="AP53" i="2"/>
  <c r="AO53" i="2"/>
  <c r="AN53" i="2"/>
  <c r="AH53" i="2"/>
  <c r="AC53" i="2"/>
  <c r="AB53" i="2"/>
  <c r="AA53" i="2"/>
  <c r="AL53" i="2"/>
  <c r="AP52" i="2"/>
  <c r="AO52" i="2"/>
  <c r="AN52" i="2"/>
  <c r="AH52" i="2"/>
  <c r="AC52" i="2"/>
  <c r="AB52" i="2"/>
  <c r="AA52" i="2"/>
  <c r="AP51" i="2"/>
  <c r="AO51" i="2"/>
  <c r="AN51" i="2"/>
  <c r="AL51" i="2"/>
  <c r="AK51" i="2"/>
  <c r="AH51" i="2"/>
  <c r="AC51" i="2"/>
  <c r="AB51" i="2"/>
  <c r="AA51" i="2"/>
  <c r="V51" i="2"/>
  <c r="AJ51" i="2"/>
  <c r="AP50" i="2"/>
  <c r="AO50" i="2"/>
  <c r="AN50" i="2"/>
  <c r="AL50" i="2"/>
  <c r="AH50" i="2"/>
  <c r="AC50" i="2"/>
  <c r="AB50" i="2"/>
  <c r="AA50" i="2"/>
  <c r="V50" i="2"/>
  <c r="AK50" i="2"/>
  <c r="AP49" i="2"/>
  <c r="AO49" i="2"/>
  <c r="AN49" i="2"/>
  <c r="AH49" i="2"/>
  <c r="AC49" i="2"/>
  <c r="AB49" i="2"/>
  <c r="AA49" i="2"/>
  <c r="AP48" i="2"/>
  <c r="AO48" i="2"/>
  <c r="AN48" i="2"/>
  <c r="AH48" i="2"/>
  <c r="AC48" i="2"/>
  <c r="AB48" i="2"/>
  <c r="AA48" i="2"/>
  <c r="AI48" i="2"/>
  <c r="AP47" i="2"/>
  <c r="AO47" i="2"/>
  <c r="AN47" i="2"/>
  <c r="AL47" i="2"/>
  <c r="AK47" i="2"/>
  <c r="AH47" i="2"/>
  <c r="AC47" i="2"/>
  <c r="AB47" i="2"/>
  <c r="AA47" i="2"/>
  <c r="V47" i="2"/>
  <c r="AJ47" i="2"/>
  <c r="AP46" i="2"/>
  <c r="AO46" i="2"/>
  <c r="AN46" i="2"/>
  <c r="AL46" i="2"/>
  <c r="AH46" i="2"/>
  <c r="AC46" i="2"/>
  <c r="AB46" i="2"/>
  <c r="AA46" i="2"/>
  <c r="V46" i="2"/>
  <c r="AK46" i="2"/>
  <c r="AS45" i="2"/>
  <c r="AP45" i="2"/>
  <c r="AO45" i="2"/>
  <c r="AN45" i="2"/>
  <c r="AM45" i="2"/>
  <c r="AL45" i="2"/>
  <c r="AK45" i="2"/>
  <c r="AJ45" i="2"/>
  <c r="AI45" i="2"/>
  <c r="AH45" i="2"/>
  <c r="AC45" i="2"/>
  <c r="AB45" i="2"/>
  <c r="AA45" i="2"/>
  <c r="Z45" i="2"/>
  <c r="Y45" i="2"/>
  <c r="X45" i="2"/>
  <c r="W45" i="2"/>
  <c r="V45" i="2"/>
  <c r="AP44" i="2"/>
  <c r="AO44" i="2"/>
  <c r="AN44" i="2"/>
  <c r="AH44" i="2"/>
  <c r="AC44" i="2"/>
  <c r="AB44" i="2"/>
  <c r="AA44" i="2"/>
  <c r="AL44" i="2"/>
  <c r="U44" i="2"/>
  <c r="AP43" i="2"/>
  <c r="AO43" i="2"/>
  <c r="AN43" i="2"/>
  <c r="AH43" i="2"/>
  <c r="AC43" i="2"/>
  <c r="AB43" i="2"/>
  <c r="AA43" i="2"/>
  <c r="U43" i="2"/>
  <c r="AP42" i="2"/>
  <c r="AO42" i="2"/>
  <c r="AN42" i="2"/>
  <c r="AL42" i="2"/>
  <c r="AK42" i="2"/>
  <c r="AH42" i="2"/>
  <c r="AC42" i="2"/>
  <c r="AB42" i="2"/>
  <c r="AA42" i="2"/>
  <c r="AJ42" i="2"/>
  <c r="AP41" i="2"/>
  <c r="AO41" i="2"/>
  <c r="AN41" i="2"/>
  <c r="AL41" i="2"/>
  <c r="AH41" i="2"/>
  <c r="AC41" i="2"/>
  <c r="AB41" i="2"/>
  <c r="AA41" i="2"/>
  <c r="V41" i="2"/>
  <c r="AK41" i="2"/>
  <c r="AP40" i="2"/>
  <c r="AO40" i="2"/>
  <c r="AN40" i="2"/>
  <c r="AH40" i="2"/>
  <c r="AC40" i="2"/>
  <c r="AB40" i="2"/>
  <c r="AA40" i="2"/>
  <c r="W40" i="2"/>
  <c r="U40" i="2"/>
  <c r="AS39" i="2"/>
  <c r="AP39" i="2"/>
  <c r="AO39" i="2"/>
  <c r="AN39" i="2"/>
  <c r="AM39" i="2"/>
  <c r="AL39" i="2"/>
  <c r="AK39" i="2"/>
  <c r="AJ39" i="2"/>
  <c r="AI39" i="2"/>
  <c r="AH39" i="2"/>
  <c r="AC39" i="2"/>
  <c r="AB39" i="2"/>
  <c r="AA39" i="2"/>
  <c r="Z39" i="2"/>
  <c r="Y39" i="2"/>
  <c r="X39" i="2"/>
  <c r="W39" i="2"/>
  <c r="V39" i="2"/>
  <c r="AP38" i="2"/>
  <c r="AO38" i="2"/>
  <c r="AN38" i="2"/>
  <c r="AH38" i="2"/>
  <c r="AC38" i="2"/>
  <c r="AB38" i="2"/>
  <c r="AA38" i="2"/>
  <c r="AS38" i="2"/>
  <c r="AL38" i="2"/>
  <c r="AP37" i="2"/>
  <c r="AO37" i="2"/>
  <c r="AN37" i="2"/>
  <c r="AH37" i="2"/>
  <c r="AC37" i="2"/>
  <c r="AB37" i="2"/>
  <c r="AA37" i="2"/>
  <c r="AS37" i="2"/>
  <c r="AL37" i="2"/>
  <c r="AP36" i="2"/>
  <c r="AO36" i="2"/>
  <c r="AN36" i="2"/>
  <c r="AH36" i="2"/>
  <c r="AC36" i="2"/>
  <c r="AB36" i="2"/>
  <c r="AA36" i="2"/>
  <c r="W36" i="2"/>
  <c r="AS36" i="2"/>
  <c r="AL36" i="2"/>
  <c r="AS35" i="2"/>
  <c r="AP35" i="2"/>
  <c r="AO35" i="2"/>
  <c r="AN35" i="2"/>
  <c r="AM35" i="2"/>
  <c r="AH35" i="2"/>
  <c r="AC35" i="2"/>
  <c r="AB35" i="2"/>
  <c r="AA35" i="2"/>
  <c r="AP34" i="2"/>
  <c r="AO34" i="2"/>
  <c r="AN34" i="2"/>
  <c r="AM34" i="2"/>
  <c r="AH34" i="2"/>
  <c r="AC34" i="2"/>
  <c r="AB34" i="2"/>
  <c r="AA34" i="2"/>
  <c r="W34" i="2"/>
  <c r="AS34" i="2"/>
  <c r="AL34" i="2"/>
  <c r="AP33" i="2"/>
  <c r="AO33" i="2"/>
  <c r="AN33" i="2"/>
  <c r="AM33" i="2"/>
  <c r="AH33" i="2"/>
  <c r="AC33" i="2"/>
  <c r="AB33" i="2"/>
  <c r="AA33" i="2"/>
  <c r="AS33" i="2"/>
  <c r="AL33" i="2"/>
  <c r="AS32" i="2"/>
  <c r="AP32" i="2"/>
  <c r="AO32" i="2"/>
  <c r="AN32" i="2"/>
  <c r="AM32" i="2"/>
  <c r="AH32" i="2"/>
  <c r="AC32" i="2"/>
  <c r="AB32" i="2"/>
  <c r="AA32" i="2"/>
  <c r="AL32" i="2"/>
  <c r="AP31" i="2"/>
  <c r="AO31" i="2"/>
  <c r="AN31" i="2"/>
  <c r="AH31" i="2"/>
  <c r="AC31" i="2"/>
  <c r="AB31" i="2"/>
  <c r="AA31" i="2"/>
  <c r="AS31" i="2"/>
  <c r="AL31" i="2"/>
  <c r="AP30" i="2"/>
  <c r="AO30" i="2"/>
  <c r="AN30" i="2"/>
  <c r="AH30" i="2"/>
  <c r="AC30" i="2"/>
  <c r="AB30" i="2"/>
  <c r="AA30" i="2"/>
  <c r="AS30" i="2"/>
  <c r="AL30" i="2"/>
  <c r="AP29" i="2"/>
  <c r="AO29" i="2"/>
  <c r="AN29" i="2"/>
  <c r="AH29" i="2"/>
  <c r="AC29" i="2"/>
  <c r="AB29" i="2"/>
  <c r="AA29" i="2"/>
  <c r="AS29" i="2"/>
  <c r="AP28" i="2"/>
  <c r="AO28" i="2"/>
  <c r="AN28" i="2"/>
  <c r="AM28" i="2"/>
  <c r="AI28" i="2"/>
  <c r="AH28" i="2"/>
  <c r="AC28" i="2"/>
  <c r="AB28" i="2"/>
  <c r="AA28" i="2"/>
  <c r="AS28" i="2"/>
  <c r="AL28" i="2"/>
  <c r="AP27" i="2"/>
  <c r="AO27" i="2"/>
  <c r="AN27" i="2"/>
  <c r="AM27" i="2"/>
  <c r="AH27" i="2"/>
  <c r="AC27" i="2"/>
  <c r="AB27" i="2"/>
  <c r="AA27" i="2"/>
  <c r="W27" i="2"/>
  <c r="AS27" i="2"/>
  <c r="AL27" i="2"/>
  <c r="AP26" i="2"/>
  <c r="AO26" i="2"/>
  <c r="AN26" i="2"/>
  <c r="AM26" i="2"/>
  <c r="AH26" i="2"/>
  <c r="AC26" i="2"/>
  <c r="AB26" i="2"/>
  <c r="AA26" i="2"/>
  <c r="AS26" i="2"/>
  <c r="AL26" i="2"/>
  <c r="AP25" i="2"/>
  <c r="AO25" i="2"/>
  <c r="AN25" i="2"/>
  <c r="AH25" i="2"/>
  <c r="AC25" i="2"/>
  <c r="AB25" i="2"/>
  <c r="AA25" i="2"/>
  <c r="AS25" i="2"/>
  <c r="AL25" i="2"/>
  <c r="AS24" i="2"/>
  <c r="AP24" i="2"/>
  <c r="AO24" i="2"/>
  <c r="AN24" i="2"/>
  <c r="AM24" i="2"/>
  <c r="AH24" i="2"/>
  <c r="AC24" i="2"/>
  <c r="AB24" i="2"/>
  <c r="AA24" i="2"/>
  <c r="AL24" i="2"/>
  <c r="AP23" i="2"/>
  <c r="AO23" i="2"/>
  <c r="AN23" i="2"/>
  <c r="AM23" i="2"/>
  <c r="AL23" i="2"/>
  <c r="AH23" i="2"/>
  <c r="AC23" i="2"/>
  <c r="AB23" i="2"/>
  <c r="AA23" i="2"/>
  <c r="X23" i="2"/>
  <c r="W23" i="2"/>
  <c r="V23" i="2"/>
  <c r="AS23" i="2"/>
  <c r="AP22" i="2"/>
  <c r="AO22" i="2"/>
  <c r="AN22" i="2"/>
  <c r="AM22" i="2"/>
  <c r="AL22" i="2"/>
  <c r="AK22" i="2"/>
  <c r="AJ22" i="2"/>
  <c r="AH22" i="2"/>
  <c r="AC22" i="2"/>
  <c r="AB22" i="2"/>
  <c r="AA22" i="2"/>
  <c r="V22" i="2"/>
  <c r="AS22" i="2"/>
  <c r="AP21" i="2"/>
  <c r="AO21" i="2"/>
  <c r="AN21" i="2"/>
  <c r="AL21" i="2"/>
  <c r="AJ21" i="2"/>
  <c r="AH21" i="2"/>
  <c r="AC21" i="2"/>
  <c r="AB21" i="2"/>
  <c r="AA21" i="2"/>
  <c r="Z21" i="2"/>
  <c r="X21" i="2"/>
  <c r="V21" i="2"/>
  <c r="AS21" i="2"/>
  <c r="AP20" i="2"/>
  <c r="AO20" i="2"/>
  <c r="AN20" i="2"/>
  <c r="AL20" i="2"/>
  <c r="AJ20" i="2"/>
  <c r="AH20" i="2"/>
  <c r="AC20" i="2"/>
  <c r="AB20" i="2"/>
  <c r="AA20" i="2"/>
  <c r="Z20" i="2"/>
  <c r="X20" i="2"/>
  <c r="V20" i="2"/>
  <c r="AS20" i="2"/>
  <c r="AP19" i="2"/>
  <c r="AO19" i="2"/>
  <c r="AN19" i="2"/>
  <c r="AL19" i="2"/>
  <c r="AH19" i="2"/>
  <c r="AC19" i="2"/>
  <c r="AB19" i="2"/>
  <c r="AA19" i="2"/>
  <c r="Z19" i="2"/>
  <c r="X19" i="2"/>
  <c r="W19" i="2"/>
  <c r="V19" i="2"/>
  <c r="AS19" i="2"/>
  <c r="AP18" i="2"/>
  <c r="AO18" i="2"/>
  <c r="AN18" i="2"/>
  <c r="AM18" i="2"/>
  <c r="AL18" i="2"/>
  <c r="AK18" i="2"/>
  <c r="AJ18" i="2"/>
  <c r="AH18" i="2"/>
  <c r="AC18" i="2"/>
  <c r="AB18" i="2"/>
  <c r="AA18" i="2"/>
  <c r="V18" i="2"/>
  <c r="AS18" i="2"/>
  <c r="AP17" i="2"/>
  <c r="AO17" i="2"/>
  <c r="AN17" i="2"/>
  <c r="AM17" i="2"/>
  <c r="AL17" i="2"/>
  <c r="AJ17" i="2"/>
  <c r="AH17" i="2"/>
  <c r="AC17" i="2"/>
  <c r="AB17" i="2"/>
  <c r="AA17" i="2"/>
  <c r="X17" i="2"/>
  <c r="V17" i="2"/>
  <c r="AS17" i="2"/>
  <c r="AP16" i="2"/>
  <c r="AO16" i="2"/>
  <c r="AN16" i="2"/>
  <c r="AL16" i="2"/>
  <c r="AJ16" i="2"/>
  <c r="AH16" i="2"/>
  <c r="AC16" i="2"/>
  <c r="AB16" i="2"/>
  <c r="AA16" i="2"/>
  <c r="Z16" i="2"/>
  <c r="X16" i="2"/>
  <c r="V16" i="2"/>
  <c r="AS16" i="2"/>
  <c r="AP15" i="2"/>
  <c r="AO15" i="2"/>
  <c r="AN15" i="2"/>
  <c r="AL15" i="2"/>
  <c r="AH15" i="2"/>
  <c r="AC15" i="2"/>
  <c r="AB15" i="2"/>
  <c r="AA15" i="2"/>
  <c r="Z15" i="2"/>
  <c r="X15" i="2"/>
  <c r="W15" i="2"/>
  <c r="V15" i="2"/>
  <c r="AS15" i="2"/>
  <c r="AP14" i="2"/>
  <c r="AO14" i="2"/>
  <c r="AN14" i="2"/>
  <c r="AM14" i="2"/>
  <c r="AL14" i="2"/>
  <c r="AK14" i="2"/>
  <c r="AJ14" i="2"/>
  <c r="AH14" i="2"/>
  <c r="AC14" i="2"/>
  <c r="AB14" i="2"/>
  <c r="AA14" i="2"/>
  <c r="V14" i="2"/>
  <c r="AS14" i="2"/>
  <c r="AP13" i="2"/>
  <c r="AO13" i="2"/>
  <c r="AN13" i="2"/>
  <c r="AL13" i="2"/>
  <c r="AH13" i="2"/>
  <c r="AC13" i="2"/>
  <c r="AB13" i="2"/>
  <c r="AA13" i="2"/>
  <c r="Z13" i="2"/>
  <c r="X13" i="2"/>
  <c r="W13" i="2"/>
  <c r="V13" i="2"/>
  <c r="AS13" i="2"/>
  <c r="AP12" i="2"/>
  <c r="AO12" i="2"/>
  <c r="AN12" i="2"/>
  <c r="AM12" i="2"/>
  <c r="AL12" i="2"/>
  <c r="AK12" i="2"/>
  <c r="AJ12" i="2"/>
  <c r="AH12" i="2"/>
  <c r="AC12" i="2"/>
  <c r="AB12" i="2"/>
  <c r="AA12" i="2"/>
  <c r="V12" i="2"/>
  <c r="AS12" i="2"/>
  <c r="AP11" i="2"/>
  <c r="AO11" i="2"/>
  <c r="AN11" i="2"/>
  <c r="AM11" i="2"/>
  <c r="AL11" i="2"/>
  <c r="AK11" i="2"/>
  <c r="AJ11" i="2"/>
  <c r="AI11" i="2"/>
  <c r="AH11" i="2"/>
  <c r="AC11" i="2"/>
  <c r="AB11" i="2"/>
  <c r="AA11" i="2"/>
  <c r="AS11" i="2"/>
  <c r="AS10" i="2"/>
  <c r="AP10" i="2"/>
  <c r="AO10" i="2"/>
  <c r="AN10" i="2"/>
  <c r="AL10" i="2"/>
  <c r="AH10" i="2"/>
  <c r="AC10" i="2"/>
  <c r="AB10" i="2"/>
  <c r="AA10" i="2"/>
  <c r="Z10" i="2"/>
  <c r="X10" i="2"/>
  <c r="W10" i="2"/>
  <c r="V10" i="2"/>
  <c r="AP9" i="2"/>
  <c r="AO9" i="2"/>
  <c r="AN9" i="2"/>
  <c r="AM9" i="2"/>
  <c r="AL9" i="2"/>
  <c r="AJ9" i="2"/>
  <c r="AH9" i="2"/>
  <c r="AC9" i="2"/>
  <c r="AB9" i="2"/>
  <c r="AA9" i="2"/>
  <c r="X9" i="2"/>
  <c r="V9" i="2"/>
  <c r="AS9" i="2"/>
  <c r="AP8" i="2"/>
  <c r="AO8" i="2"/>
  <c r="AN8" i="2"/>
  <c r="AM8" i="2"/>
  <c r="AL8" i="2"/>
  <c r="AK8" i="2"/>
  <c r="AJ8" i="2"/>
  <c r="AH8" i="2"/>
  <c r="AC8" i="2"/>
  <c r="AB8" i="2"/>
  <c r="AA8" i="2"/>
  <c r="V8" i="2"/>
  <c r="AS8" i="2"/>
  <c r="AS7" i="2"/>
  <c r="AP7" i="2"/>
  <c r="AO7" i="2"/>
  <c r="AN7" i="2"/>
  <c r="AM7" i="2"/>
  <c r="AL7" i="2"/>
  <c r="AK7" i="2"/>
  <c r="AJ7" i="2"/>
  <c r="AH7" i="2"/>
  <c r="AC7" i="2"/>
  <c r="AB7" i="2"/>
  <c r="AA7" i="2"/>
  <c r="V7" i="2"/>
  <c r="B51" i="3"/>
  <c r="B50" i="3"/>
  <c r="B49" i="3"/>
  <c r="AM151" i="2"/>
  <c r="Y131" i="2"/>
  <c r="X153" i="2"/>
  <c r="W98" i="2"/>
  <c r="V113" i="2"/>
  <c r="L33" i="1"/>
  <c r="L32" i="1"/>
  <c r="I32" i="1"/>
  <c r="I33" i="1" s="1"/>
  <c r="L31" i="1"/>
  <c r="L30" i="1"/>
  <c r="L29" i="1"/>
  <c r="L28" i="1"/>
  <c r="L27" i="1"/>
  <c r="L26" i="1"/>
  <c r="F25" i="1"/>
  <c r="AU13" i="5" l="1"/>
  <c r="AW13" i="5" s="1"/>
  <c r="AU15" i="5"/>
  <c r="AW15" i="5" s="1"/>
  <c r="V16" i="5"/>
  <c r="U20" i="5"/>
  <c r="AS20" i="5" s="1"/>
  <c r="U29" i="5"/>
  <c r="AS29" i="5" s="1"/>
  <c r="AT78" i="5"/>
  <c r="AV78" i="5" s="1"/>
  <c r="AU78" i="5"/>
  <c r="AW78" i="5" s="1"/>
  <c r="AT86" i="5"/>
  <c r="AV86" i="5" s="1"/>
  <c r="AU86" i="5"/>
  <c r="AW86" i="5" s="1"/>
  <c r="Z99" i="5"/>
  <c r="Z104" i="5"/>
  <c r="AM106" i="5"/>
  <c r="AM112" i="5"/>
  <c r="U118" i="5"/>
  <c r="AS118" i="5" s="1"/>
  <c r="U123" i="5"/>
  <c r="AS123" i="5" s="1"/>
  <c r="AT127" i="5"/>
  <c r="AV127" i="5" s="1"/>
  <c r="AU128" i="5"/>
  <c r="AW128" i="5" s="1"/>
  <c r="U139" i="5"/>
  <c r="AS139" i="5" s="1"/>
  <c r="Z141" i="5"/>
  <c r="U147" i="5"/>
  <c r="AS147" i="5" s="1"/>
  <c r="V14" i="5"/>
  <c r="W16" i="5"/>
  <c r="U19" i="5"/>
  <c r="AS19" i="5" s="1"/>
  <c r="U24" i="5"/>
  <c r="AS24" i="5" s="1"/>
  <c r="U26" i="5"/>
  <c r="AS26" i="5" s="1"/>
  <c r="U31" i="5"/>
  <c r="AS31" i="5" s="1"/>
  <c r="U34" i="5"/>
  <c r="AS34" i="5" s="1"/>
  <c r="U38" i="5"/>
  <c r="AS38" i="5" s="1"/>
  <c r="V40" i="5"/>
  <c r="V47" i="5"/>
  <c r="W52" i="5"/>
  <c r="AU72" i="5"/>
  <c r="AW72" i="5" s="1"/>
  <c r="U76" i="5"/>
  <c r="AS76" i="5" s="1"/>
  <c r="Z80" i="5"/>
  <c r="U84" i="5"/>
  <c r="AS84" i="5" s="1"/>
  <c r="Z88" i="5"/>
  <c r="AT88" i="5" s="1"/>
  <c r="AV88" i="5" s="1"/>
  <c r="AU90" i="5"/>
  <c r="AW90" i="5" s="1"/>
  <c r="U96" i="5"/>
  <c r="AS96" i="5" s="1"/>
  <c r="AM99" i="5"/>
  <c r="U103" i="5"/>
  <c r="AS103" i="5" s="1"/>
  <c r="AM104" i="5"/>
  <c r="AT106" i="5"/>
  <c r="AV106" i="5" s="1"/>
  <c r="U108" i="5"/>
  <c r="AS108" i="5" s="1"/>
  <c r="U113" i="5"/>
  <c r="AS113" i="5" s="1"/>
  <c r="AT113" i="5"/>
  <c r="AV113" i="5" s="1"/>
  <c r="AT117" i="5"/>
  <c r="AV117" i="5" s="1"/>
  <c r="AM118" i="5"/>
  <c r="U125" i="5"/>
  <c r="AS125" i="5" s="1"/>
  <c r="U133" i="5"/>
  <c r="AS133" i="5" s="1"/>
  <c r="AT136" i="5"/>
  <c r="AV136" i="5" s="1"/>
  <c r="U140" i="5"/>
  <c r="AS140" i="5" s="1"/>
  <c r="AM141" i="5"/>
  <c r="U148" i="5"/>
  <c r="AS148" i="5" s="1"/>
  <c r="U160" i="5"/>
  <c r="AS160" i="5" s="1"/>
  <c r="U163" i="5"/>
  <c r="AS163" i="5" s="1"/>
  <c r="AM165" i="5"/>
  <c r="AU165" i="5" s="1"/>
  <c r="AW165" i="5" s="1"/>
  <c r="Z169" i="5"/>
  <c r="U177" i="5"/>
  <c r="AS177" i="5" s="1"/>
  <c r="U185" i="5"/>
  <c r="AS185" i="5" s="1"/>
  <c r="W14" i="5"/>
  <c r="AU19" i="5"/>
  <c r="AW19" i="5" s="1"/>
  <c r="W40" i="5"/>
  <c r="AD47" i="5"/>
  <c r="AD52" i="5"/>
  <c r="AT52" i="5" s="1"/>
  <c r="AV52" i="5" s="1"/>
  <c r="AM80" i="5"/>
  <c r="AM88" i="5"/>
  <c r="Z98" i="5"/>
  <c r="Z102" i="5"/>
  <c r="AT102" i="5" s="1"/>
  <c r="AV102" i="5" s="1"/>
  <c r="U110" i="5"/>
  <c r="AS110" i="5" s="1"/>
  <c r="U115" i="5"/>
  <c r="AS115" i="5" s="1"/>
  <c r="AM120" i="5"/>
  <c r="U126" i="5"/>
  <c r="AS126" i="5" s="1"/>
  <c r="AT132" i="5"/>
  <c r="AV132" i="5" s="1"/>
  <c r="AU136" i="5"/>
  <c r="AW136" i="5" s="1"/>
  <c r="U143" i="5"/>
  <c r="AS143" i="5" s="1"/>
  <c r="Z145" i="5"/>
  <c r="AT145" i="5" s="1"/>
  <c r="AV145" i="5" s="1"/>
  <c r="U151" i="5"/>
  <c r="AS151" i="5" s="1"/>
  <c r="AM153" i="5"/>
  <c r="Z160" i="5"/>
  <c r="U164" i="5"/>
  <c r="AS164" i="5" s="1"/>
  <c r="U167" i="5"/>
  <c r="AS167" i="5" s="1"/>
  <c r="AM169" i="5"/>
  <c r="Z177" i="5"/>
  <c r="AT185" i="5"/>
  <c r="AV185" i="5" s="1"/>
  <c r="Z185" i="5"/>
  <c r="AT203" i="5"/>
  <c r="AV203" i="5" s="1"/>
  <c r="U155" i="5"/>
  <c r="AS155" i="5" s="1"/>
  <c r="AM157" i="5"/>
  <c r="AU157" i="5" s="1"/>
  <c r="AW157" i="5" s="1"/>
  <c r="U168" i="5"/>
  <c r="AS168" i="5" s="1"/>
  <c r="U181" i="5"/>
  <c r="AS181" i="5" s="1"/>
  <c r="U189" i="5"/>
  <c r="AS189" i="5" s="1"/>
  <c r="V8" i="5"/>
  <c r="AT8" i="5" s="1"/>
  <c r="AV8" i="5" s="1"/>
  <c r="AM11" i="5"/>
  <c r="AU11" i="5" s="1"/>
  <c r="AW11" i="5" s="1"/>
  <c r="U14" i="5"/>
  <c r="AS14" i="5" s="1"/>
  <c r="AT14" i="5"/>
  <c r="AV14" i="5" s="1"/>
  <c r="U16" i="5"/>
  <c r="AS16" i="5" s="1"/>
  <c r="AT16" i="5"/>
  <c r="AV16" i="5" s="1"/>
  <c r="U17" i="5"/>
  <c r="AS17" i="5" s="1"/>
  <c r="AM18" i="5"/>
  <c r="AM20" i="5"/>
  <c r="V22" i="5"/>
  <c r="AD23" i="5"/>
  <c r="AM24" i="5"/>
  <c r="AU24" i="5" s="1"/>
  <c r="AW24" i="5" s="1"/>
  <c r="W25" i="5"/>
  <c r="W26" i="5"/>
  <c r="W27" i="5"/>
  <c r="W28" i="5"/>
  <c r="AD29" i="5"/>
  <c r="AM30" i="5"/>
  <c r="W31" i="5"/>
  <c r="AT31" i="5" s="1"/>
  <c r="AV31" i="5" s="1"/>
  <c r="W32" i="5"/>
  <c r="AT32" i="5" s="1"/>
  <c r="AV32" i="5" s="1"/>
  <c r="AM33" i="5"/>
  <c r="AU33" i="5" s="1"/>
  <c r="AW33" i="5" s="1"/>
  <c r="W34" i="5"/>
  <c r="W36" i="5"/>
  <c r="AT36" i="5" s="1"/>
  <c r="AV36" i="5" s="1"/>
  <c r="AM37" i="5"/>
  <c r="AU37" i="5" s="1"/>
  <c r="AW37" i="5" s="1"/>
  <c r="W38" i="5"/>
  <c r="AT38" i="5" s="1"/>
  <c r="AV38" i="5" s="1"/>
  <c r="U40" i="5"/>
  <c r="AS40" i="5" s="1"/>
  <c r="W42" i="5"/>
  <c r="AT42" i="5" s="1"/>
  <c r="AV42" i="5" s="1"/>
  <c r="AM43" i="5"/>
  <c r="AU43" i="5" s="1"/>
  <c r="AW43" i="5" s="1"/>
  <c r="W48" i="5"/>
  <c r="AT48" i="5" s="1"/>
  <c r="AV48" i="5" s="1"/>
  <c r="AD51" i="5"/>
  <c r="U56" i="5"/>
  <c r="AS56" i="5" s="1"/>
  <c r="AU56" i="5"/>
  <c r="AW56" i="5" s="1"/>
  <c r="AU63" i="5"/>
  <c r="AW63" i="5" s="1"/>
  <c r="AM63" i="5"/>
  <c r="AU70" i="5"/>
  <c r="AW70" i="5" s="1"/>
  <c r="AT71" i="5"/>
  <c r="AV71" i="5" s="1"/>
  <c r="AU71" i="5"/>
  <c r="AW71" i="5" s="1"/>
  <c r="AU73" i="5"/>
  <c r="AW73" i="5" s="1"/>
  <c r="Z74" i="5"/>
  <c r="AT74" i="5" s="1"/>
  <c r="AV74" i="5" s="1"/>
  <c r="Z75" i="5"/>
  <c r="AM76" i="5"/>
  <c r="AU76" i="5" s="1"/>
  <c r="AW76" i="5" s="1"/>
  <c r="AM77" i="5"/>
  <c r="AU77" i="5" s="1"/>
  <c r="AW77" i="5" s="1"/>
  <c r="AU81" i="5"/>
  <c r="AW81" i="5" s="1"/>
  <c r="Z82" i="5"/>
  <c r="AT82" i="5" s="1"/>
  <c r="AV82" i="5" s="1"/>
  <c r="Z83" i="5"/>
  <c r="AT83" i="5" s="1"/>
  <c r="AV83" i="5" s="1"/>
  <c r="AM84" i="5"/>
  <c r="AM85" i="5"/>
  <c r="AM92" i="5"/>
  <c r="AU92" i="5" s="1"/>
  <c r="AW92" i="5" s="1"/>
  <c r="Z92" i="5"/>
  <c r="AM97" i="5"/>
  <c r="AU97" i="5" s="1"/>
  <c r="AW97" i="5" s="1"/>
  <c r="Z97" i="5"/>
  <c r="AT97" i="5" s="1"/>
  <c r="AV97" i="5" s="1"/>
  <c r="U97" i="5"/>
  <c r="AS97" i="5" s="1"/>
  <c r="Z124" i="5"/>
  <c r="AT124" i="5" s="1"/>
  <c r="AV124" i="5" s="1"/>
  <c r="AM124" i="5"/>
  <c r="U124" i="5"/>
  <c r="AS124" i="5" s="1"/>
  <c r="Z129" i="5"/>
  <c r="U129" i="5"/>
  <c r="AS129" i="5" s="1"/>
  <c r="Z131" i="5"/>
  <c r="U131" i="5"/>
  <c r="AS131" i="5" s="1"/>
  <c r="AM162" i="5"/>
  <c r="Z162" i="5"/>
  <c r="AT162" i="5" s="1"/>
  <c r="AV162" i="5" s="1"/>
  <c r="U162" i="5"/>
  <c r="AS162" i="5" s="1"/>
  <c r="AM184" i="5"/>
  <c r="AU184" i="5" s="1"/>
  <c r="AW184" i="5" s="1"/>
  <c r="Z184" i="5"/>
  <c r="Z49" i="2"/>
  <c r="U49" i="2"/>
  <c r="AS50" i="2"/>
  <c r="U50" i="2"/>
  <c r="U54" i="2"/>
  <c r="AS54" i="2" s="1"/>
  <c r="U58" i="2"/>
  <c r="AS58" i="2" s="1"/>
  <c r="AM65" i="2"/>
  <c r="U65" i="2"/>
  <c r="Z68" i="2"/>
  <c r="U68" i="2"/>
  <c r="Z82" i="2"/>
  <c r="U82" i="2"/>
  <c r="AS82" i="2" s="1"/>
  <c r="Z95" i="2"/>
  <c r="U95" i="2"/>
  <c r="AS95" i="2" s="1"/>
  <c r="U96" i="2"/>
  <c r="AS96" i="2" s="1"/>
  <c r="AM98" i="2"/>
  <c r="AU98" i="2" s="1"/>
  <c r="AW98" i="2" s="1"/>
  <c r="U98" i="2"/>
  <c r="AS98" i="2" s="1"/>
  <c r="AM99" i="2"/>
  <c r="U99" i="2"/>
  <c r="AS99" i="2" s="1"/>
  <c r="U102" i="2"/>
  <c r="AS102" i="2" s="1"/>
  <c r="AM103" i="2"/>
  <c r="U103" i="2"/>
  <c r="AS103" i="2" s="1"/>
  <c r="AM108" i="2"/>
  <c r="U108" i="2"/>
  <c r="AS108" i="2" s="1"/>
  <c r="U109" i="2"/>
  <c r="AS109" i="2" s="1"/>
  <c r="Z112" i="2"/>
  <c r="U112" i="2"/>
  <c r="AS112" i="2" s="1"/>
  <c r="AM113" i="2"/>
  <c r="U113" i="2"/>
  <c r="AS113" i="2" s="1"/>
  <c r="AM121" i="2"/>
  <c r="U121" i="2"/>
  <c r="AS121" i="2" s="1"/>
  <c r="U165" i="2"/>
  <c r="AS165" i="2" s="1"/>
  <c r="U166" i="2"/>
  <c r="AS166" i="2" s="1"/>
  <c r="AM42" i="2"/>
  <c r="U42" i="2"/>
  <c r="U62" i="2"/>
  <c r="AS62" i="2" s="1"/>
  <c r="U71" i="2"/>
  <c r="AS71" i="2" s="1"/>
  <c r="U73" i="2"/>
  <c r="AS73" i="2" s="1"/>
  <c r="U85" i="2"/>
  <c r="AS85" i="2" s="1"/>
  <c r="AS92" i="2"/>
  <c r="U92" i="2"/>
  <c r="U101" i="2"/>
  <c r="AS101" i="2" s="1"/>
  <c r="U107" i="2"/>
  <c r="AS107" i="2" s="1"/>
  <c r="U111" i="2"/>
  <c r="AS111" i="2" s="1"/>
  <c r="U115" i="2"/>
  <c r="AS115" i="2" s="1"/>
  <c r="AM129" i="2"/>
  <c r="U129" i="2"/>
  <c r="AS129" i="2" s="1"/>
  <c r="AM134" i="2"/>
  <c r="U134" i="2"/>
  <c r="U143" i="2"/>
  <c r="AS143" i="2" s="1"/>
  <c r="U151" i="2"/>
  <c r="AS151" i="2" s="1"/>
  <c r="Z151" i="2"/>
  <c r="U179" i="2"/>
  <c r="AS179" i="2" s="1"/>
  <c r="U196" i="2"/>
  <c r="AS196" i="2" s="1"/>
  <c r="Z202" i="2"/>
  <c r="U203" i="2"/>
  <c r="AS203" i="2" s="1"/>
  <c r="W8" i="5"/>
  <c r="W9" i="5"/>
  <c r="W10" i="5"/>
  <c r="AT10" i="5" s="1"/>
  <c r="AV10" i="5" s="1"/>
  <c r="W12" i="5"/>
  <c r="AT12" i="5" s="1"/>
  <c r="AV12" i="5" s="1"/>
  <c r="AT18" i="5"/>
  <c r="AV18" i="5" s="1"/>
  <c r="AT20" i="5"/>
  <c r="AV20" i="5" s="1"/>
  <c r="W22" i="5"/>
  <c r="AT22" i="5" s="1"/>
  <c r="AV22" i="5" s="1"/>
  <c r="AM26" i="5"/>
  <c r="AU26" i="5" s="1"/>
  <c r="AW26" i="5" s="1"/>
  <c r="AM28" i="5"/>
  <c r="AU30" i="5"/>
  <c r="AW30" i="5" s="1"/>
  <c r="AM31" i="5"/>
  <c r="AU31" i="5" s="1"/>
  <c r="AW31" i="5" s="1"/>
  <c r="AM32" i="5"/>
  <c r="AU32" i="5" s="1"/>
  <c r="AW32" i="5" s="1"/>
  <c r="AM34" i="5"/>
  <c r="AU34" i="5" s="1"/>
  <c r="AW34" i="5" s="1"/>
  <c r="AM36" i="5"/>
  <c r="AU36" i="5" s="1"/>
  <c r="AW36" i="5" s="1"/>
  <c r="AM38" i="5"/>
  <c r="AT39" i="5"/>
  <c r="AV39" i="5" s="1"/>
  <c r="AM42" i="5"/>
  <c r="AU42" i="5" s="1"/>
  <c r="AW42" i="5" s="1"/>
  <c r="AU44" i="5"/>
  <c r="AW44" i="5" s="1"/>
  <c r="AT47" i="5"/>
  <c r="AV47" i="5" s="1"/>
  <c r="AU61" i="5"/>
  <c r="AW61" i="5" s="1"/>
  <c r="AT72" i="5"/>
  <c r="AV72" i="5" s="1"/>
  <c r="AM74" i="5"/>
  <c r="AU74" i="5" s="1"/>
  <c r="AW74" i="5" s="1"/>
  <c r="AM75" i="5"/>
  <c r="AU75" i="5" s="1"/>
  <c r="AW75" i="5" s="1"/>
  <c r="AT80" i="5"/>
  <c r="AV80" i="5" s="1"/>
  <c r="AM82" i="5"/>
  <c r="AU82" i="5" s="1"/>
  <c r="AW82" i="5" s="1"/>
  <c r="AM83" i="5"/>
  <c r="AT89" i="5"/>
  <c r="AV89" i="5" s="1"/>
  <c r="AU89" i="5"/>
  <c r="AW89" i="5" s="1"/>
  <c r="AM93" i="5"/>
  <c r="AU93" i="5" s="1"/>
  <c r="AW93" i="5" s="1"/>
  <c r="Z93" i="5"/>
  <c r="Z114" i="5"/>
  <c r="AM114" i="5"/>
  <c r="AU114" i="5" s="1"/>
  <c r="AW114" i="5" s="1"/>
  <c r="U114" i="5"/>
  <c r="AS114" i="5" s="1"/>
  <c r="Z119" i="5"/>
  <c r="U119" i="5"/>
  <c r="AS119" i="5" s="1"/>
  <c r="AT130" i="5"/>
  <c r="AV130" i="5" s="1"/>
  <c r="AM142" i="5"/>
  <c r="Z142" i="5"/>
  <c r="U142" i="5"/>
  <c r="AS142" i="5" s="1"/>
  <c r="AM150" i="5"/>
  <c r="AU150" i="5" s="1"/>
  <c r="AW150" i="5" s="1"/>
  <c r="Z150" i="5"/>
  <c r="U150" i="5"/>
  <c r="AS150" i="5" s="1"/>
  <c r="AM166" i="5"/>
  <c r="Z166" i="5"/>
  <c r="AT166" i="5" s="1"/>
  <c r="AV166" i="5" s="1"/>
  <c r="U166" i="5"/>
  <c r="AS166" i="5" s="1"/>
  <c r="U41" i="2"/>
  <c r="AS41" i="2" s="1"/>
  <c r="AM48" i="2"/>
  <c r="U48" i="2"/>
  <c r="AS48" i="2" s="1"/>
  <c r="Z58" i="2"/>
  <c r="U67" i="2"/>
  <c r="AS67" i="2" s="1"/>
  <c r="U75" i="2"/>
  <c r="AS75" i="2" s="1"/>
  <c r="AM117" i="2"/>
  <c r="U117" i="2"/>
  <c r="AS117" i="2" s="1"/>
  <c r="U123" i="2"/>
  <c r="AS123" i="2" s="1"/>
  <c r="U140" i="2"/>
  <c r="AS140" i="2" s="1"/>
  <c r="U155" i="2"/>
  <c r="AS155" i="2" s="1"/>
  <c r="U170" i="2"/>
  <c r="AS170" i="2" s="1"/>
  <c r="U195" i="2"/>
  <c r="AS195" i="2" s="1"/>
  <c r="AM8" i="5"/>
  <c r="AU8" i="5" s="1"/>
  <c r="AW8" i="5" s="1"/>
  <c r="AM9" i="5"/>
  <c r="AU9" i="5" s="1"/>
  <c r="AW9" i="5" s="1"/>
  <c r="AM10" i="5"/>
  <c r="AM12" i="5"/>
  <c r="AU22" i="5"/>
  <c r="AW22" i="5" s="1"/>
  <c r="AM22" i="5"/>
  <c r="AU28" i="5"/>
  <c r="AW28" i="5" s="1"/>
  <c r="AT34" i="5"/>
  <c r="AV34" i="5" s="1"/>
  <c r="AU85" i="5"/>
  <c r="AW85" i="5" s="1"/>
  <c r="AM94" i="5"/>
  <c r="AU94" i="5" s="1"/>
  <c r="AW94" i="5" s="1"/>
  <c r="Z94" i="5"/>
  <c r="AM100" i="5"/>
  <c r="Z100" i="5"/>
  <c r="AT100" i="5" s="1"/>
  <c r="AV100" i="5" s="1"/>
  <c r="U100" i="5"/>
  <c r="AS100" i="5" s="1"/>
  <c r="AM101" i="5"/>
  <c r="AU101" i="5" s="1"/>
  <c r="AW101" i="5" s="1"/>
  <c r="Z101" i="5"/>
  <c r="U101" i="5"/>
  <c r="AS101" i="5" s="1"/>
  <c r="AM154" i="5"/>
  <c r="Z154" i="5"/>
  <c r="U154" i="5"/>
  <c r="AS154" i="5" s="1"/>
  <c r="AM170" i="5"/>
  <c r="AU170" i="5" s="1"/>
  <c r="AW170" i="5" s="1"/>
  <c r="Z170" i="5"/>
  <c r="U170" i="5"/>
  <c r="AS170" i="5" s="1"/>
  <c r="AM180" i="5"/>
  <c r="Z180" i="5"/>
  <c r="AT180" i="5" s="1"/>
  <c r="AV180" i="5" s="1"/>
  <c r="AM188" i="5"/>
  <c r="Z188" i="5"/>
  <c r="AM47" i="2"/>
  <c r="U47" i="2"/>
  <c r="AS47" i="2" s="1"/>
  <c r="Z54" i="2"/>
  <c r="AM74" i="2"/>
  <c r="U74" i="2"/>
  <c r="AM87" i="2"/>
  <c r="U87" i="2"/>
  <c r="AM91" i="2"/>
  <c r="U91" i="2"/>
  <c r="U133" i="2"/>
  <c r="AS133" i="2" s="1"/>
  <c r="AM137" i="2"/>
  <c r="AM139" i="2"/>
  <c r="AU139" i="2" s="1"/>
  <c r="AW139" i="2" s="1"/>
  <c r="U46" i="2"/>
  <c r="AS46" i="2" s="1"/>
  <c r="AM51" i="2"/>
  <c r="U51" i="2"/>
  <c r="AS51" i="2" s="1"/>
  <c r="AM52" i="2"/>
  <c r="U52" i="2"/>
  <c r="Z53" i="2"/>
  <c r="U53" i="2"/>
  <c r="AM55" i="2"/>
  <c r="AU55" i="2" s="1"/>
  <c r="AW55" i="2" s="1"/>
  <c r="U55" i="2"/>
  <c r="AM56" i="2"/>
  <c r="U56" i="2"/>
  <c r="AM59" i="2"/>
  <c r="U59" i="2"/>
  <c r="AM60" i="2"/>
  <c r="U60" i="2"/>
  <c r="AS60" i="2" s="1"/>
  <c r="AM69" i="2"/>
  <c r="U69" i="2"/>
  <c r="U77" i="2"/>
  <c r="AS77" i="2" s="1"/>
  <c r="AM78" i="2"/>
  <c r="U78" i="2"/>
  <c r="Z79" i="2"/>
  <c r="U79" i="2"/>
  <c r="AS79" i="2" s="1"/>
  <c r="AM83" i="2"/>
  <c r="U83" i="2"/>
  <c r="AS83" i="2" s="1"/>
  <c r="U89" i="2"/>
  <c r="AS89" i="2" s="1"/>
  <c r="Z90" i="2"/>
  <c r="U90" i="2"/>
  <c r="U93" i="2"/>
  <c r="AS93" i="2" s="1"/>
  <c r="AM94" i="2"/>
  <c r="U94" i="2"/>
  <c r="AS94" i="2" s="1"/>
  <c r="AM97" i="2"/>
  <c r="U116" i="2"/>
  <c r="AS116" i="2" s="1"/>
  <c r="U119" i="2"/>
  <c r="AS119" i="2" s="1"/>
  <c r="Z124" i="2"/>
  <c r="U125" i="2"/>
  <c r="AS125" i="2" s="1"/>
  <c r="U162" i="2"/>
  <c r="AS162" i="2" s="1"/>
  <c r="AS173" i="2"/>
  <c r="U173" i="2"/>
  <c r="U8" i="5"/>
  <c r="AS8" i="5" s="1"/>
  <c r="U9" i="5"/>
  <c r="AS9" i="5" s="1"/>
  <c r="U10" i="5"/>
  <c r="AS10" i="5" s="1"/>
  <c r="U12" i="5"/>
  <c r="AS12" i="5" s="1"/>
  <c r="U13" i="5"/>
  <c r="AS13" i="5" s="1"/>
  <c r="AM14" i="5"/>
  <c r="AM16" i="5"/>
  <c r="AU17" i="5"/>
  <c r="AW17" i="5" s="1"/>
  <c r="U22" i="5"/>
  <c r="AS22" i="5" s="1"/>
  <c r="V26" i="5"/>
  <c r="AT26" i="5" s="1"/>
  <c r="AV26" i="5" s="1"/>
  <c r="AT27" i="5"/>
  <c r="AV27" i="5" s="1"/>
  <c r="V28" i="5"/>
  <c r="AM40" i="5"/>
  <c r="AU40" i="5" s="1"/>
  <c r="AW40" i="5" s="1"/>
  <c r="AT44" i="5"/>
  <c r="AV44" i="5" s="1"/>
  <c r="V51" i="5"/>
  <c r="Z55" i="5"/>
  <c r="AT55" i="5" s="1"/>
  <c r="AV55" i="5" s="1"/>
  <c r="AU55" i="5"/>
  <c r="AW55" i="5" s="1"/>
  <c r="AU62" i="5"/>
  <c r="AW62" i="5" s="1"/>
  <c r="U63" i="5"/>
  <c r="AS63" i="5" s="1"/>
  <c r="AT76" i="5"/>
  <c r="AV76" i="5" s="1"/>
  <c r="AT84" i="5"/>
  <c r="AV84" i="5" s="1"/>
  <c r="AM91" i="5"/>
  <c r="Z91" i="5"/>
  <c r="AT91" i="5" s="1"/>
  <c r="AV91" i="5" s="1"/>
  <c r="U94" i="5"/>
  <c r="AS94" i="5" s="1"/>
  <c r="AM95" i="5"/>
  <c r="AU95" i="5" s="1"/>
  <c r="AW95" i="5" s="1"/>
  <c r="Z95" i="5"/>
  <c r="U95" i="5"/>
  <c r="AS95" i="5" s="1"/>
  <c r="Z111" i="5"/>
  <c r="AT111" i="5" s="1"/>
  <c r="AV111" i="5" s="1"/>
  <c r="U111" i="5"/>
  <c r="AS111" i="5" s="1"/>
  <c r="Z122" i="5"/>
  <c r="AT122" i="5" s="1"/>
  <c r="AV122" i="5" s="1"/>
  <c r="AM122" i="5"/>
  <c r="AU122" i="5" s="1"/>
  <c r="AW122" i="5" s="1"/>
  <c r="U122" i="5"/>
  <c r="AS122" i="5" s="1"/>
  <c r="AM146" i="5"/>
  <c r="AU146" i="5" s="1"/>
  <c r="AW146" i="5" s="1"/>
  <c r="Z146" i="5"/>
  <c r="U146" i="5"/>
  <c r="AS146" i="5" s="1"/>
  <c r="AM158" i="5"/>
  <c r="AU158" i="5" s="1"/>
  <c r="AW158" i="5" s="1"/>
  <c r="Z158" i="5"/>
  <c r="AT158" i="5" s="1"/>
  <c r="AV158" i="5" s="1"/>
  <c r="U158" i="5"/>
  <c r="AS158" i="5" s="1"/>
  <c r="AU180" i="5"/>
  <c r="AW180" i="5" s="1"/>
  <c r="AU188" i="5"/>
  <c r="AW188" i="5" s="1"/>
  <c r="AT92" i="5"/>
  <c r="AV92" i="5" s="1"/>
  <c r="AT93" i="5"/>
  <c r="AV93" i="5" s="1"/>
  <c r="Z96" i="5"/>
  <c r="AT96" i="5" s="1"/>
  <c r="AV96" i="5" s="1"/>
  <c r="AM108" i="5"/>
  <c r="AT115" i="5"/>
  <c r="AV115" i="5" s="1"/>
  <c r="AM116" i="5"/>
  <c r="AT125" i="5"/>
  <c r="AV125" i="5" s="1"/>
  <c r="AM126" i="5"/>
  <c r="AT129" i="5"/>
  <c r="AV129" i="5" s="1"/>
  <c r="AT137" i="5"/>
  <c r="AV137" i="5" s="1"/>
  <c r="AT138" i="5"/>
  <c r="AV138" i="5" s="1"/>
  <c r="AU138" i="5"/>
  <c r="AW138" i="5" s="1"/>
  <c r="AT139" i="5"/>
  <c r="AV139" i="5" s="1"/>
  <c r="Z139" i="5"/>
  <c r="AU139" i="5"/>
  <c r="AW139" i="5" s="1"/>
  <c r="AU142" i="5"/>
  <c r="AW142" i="5" s="1"/>
  <c r="AT143" i="5"/>
  <c r="AV143" i="5" s="1"/>
  <c r="Z143" i="5"/>
  <c r="AU143" i="5"/>
  <c r="AW143" i="5" s="1"/>
  <c r="AT147" i="5"/>
  <c r="AV147" i="5" s="1"/>
  <c r="Z147" i="5"/>
  <c r="AU147" i="5"/>
  <c r="AW147" i="5" s="1"/>
  <c r="Z151" i="5"/>
  <c r="AT151" i="5" s="1"/>
  <c r="AV151" i="5" s="1"/>
  <c r="AU151" i="5"/>
  <c r="AW151" i="5" s="1"/>
  <c r="AU154" i="5"/>
  <c r="AW154" i="5" s="1"/>
  <c r="Z155" i="5"/>
  <c r="AT155" i="5" s="1"/>
  <c r="AV155" i="5" s="1"/>
  <c r="AU155" i="5"/>
  <c r="AW155" i="5" s="1"/>
  <c r="AT159" i="5"/>
  <c r="AV159" i="5" s="1"/>
  <c r="Z159" i="5"/>
  <c r="AU159" i="5"/>
  <c r="AW159" i="5" s="1"/>
  <c r="AU162" i="5"/>
  <c r="AW162" i="5" s="1"/>
  <c r="AT163" i="5"/>
  <c r="AV163" i="5" s="1"/>
  <c r="Z163" i="5"/>
  <c r="AU163" i="5"/>
  <c r="AW163" i="5" s="1"/>
  <c r="AU166" i="5"/>
  <c r="AW166" i="5" s="1"/>
  <c r="AT167" i="5"/>
  <c r="AV167" i="5" s="1"/>
  <c r="Z167" i="5"/>
  <c r="AU167" i="5"/>
  <c r="AW167" i="5" s="1"/>
  <c r="AT171" i="5"/>
  <c r="AV171" i="5" s="1"/>
  <c r="AT184" i="5"/>
  <c r="AV184" i="5" s="1"/>
  <c r="AT188" i="5"/>
  <c r="AV188" i="5" s="1"/>
  <c r="AT194" i="5"/>
  <c r="AV194" i="5" s="1"/>
  <c r="AU99" i="5"/>
  <c r="AW99" i="5" s="1"/>
  <c r="AT101" i="5"/>
  <c r="AV101" i="5" s="1"/>
  <c r="U106" i="5"/>
  <c r="AS106" i="5" s="1"/>
  <c r="AT108" i="5"/>
  <c r="AV108" i="5" s="1"/>
  <c r="U109" i="5"/>
  <c r="AS109" i="5" s="1"/>
  <c r="U112" i="5"/>
  <c r="AS112" i="5" s="1"/>
  <c r="AT112" i="5"/>
  <c r="AV112" i="5" s="1"/>
  <c r="AT116" i="5"/>
  <c r="AV116" i="5" s="1"/>
  <c r="U117" i="5"/>
  <c r="AS117" i="5" s="1"/>
  <c r="U120" i="5"/>
  <c r="AS120" i="5" s="1"/>
  <c r="AT120" i="5"/>
  <c r="AV120" i="5" s="1"/>
  <c r="AT123" i="5"/>
  <c r="AV123" i="5" s="1"/>
  <c r="AT126" i="5"/>
  <c r="AV126" i="5" s="1"/>
  <c r="U127" i="5"/>
  <c r="AS127" i="5" s="1"/>
  <c r="U130" i="5"/>
  <c r="AS130" i="5" s="1"/>
  <c r="U132" i="5"/>
  <c r="AS132" i="5" s="1"/>
  <c r="AT133" i="5"/>
  <c r="AV133" i="5" s="1"/>
  <c r="AU141" i="5"/>
  <c r="AW141" i="5" s="1"/>
  <c r="AU145" i="5"/>
  <c r="AW145" i="5" s="1"/>
  <c r="AU149" i="5"/>
  <c r="AW149" i="5" s="1"/>
  <c r="U153" i="5"/>
  <c r="AS153" i="5" s="1"/>
  <c r="AU153" i="5"/>
  <c r="AW153" i="5" s="1"/>
  <c r="U157" i="5"/>
  <c r="AS157" i="5" s="1"/>
  <c r="U161" i="5"/>
  <c r="AS161" i="5" s="1"/>
  <c r="AU161" i="5"/>
  <c r="AW161" i="5" s="1"/>
  <c r="U165" i="5"/>
  <c r="AS165" i="5" s="1"/>
  <c r="AU169" i="5"/>
  <c r="AW169" i="5" s="1"/>
  <c r="AT176" i="5"/>
  <c r="AV176" i="5" s="1"/>
  <c r="Z176" i="5"/>
  <c r="AT195" i="5"/>
  <c r="AV195" i="5" s="1"/>
  <c r="AU100" i="5"/>
  <c r="AW100" i="5" s="1"/>
  <c r="AU103" i="5"/>
  <c r="AW103" i="5" s="1"/>
  <c r="AT104" i="5"/>
  <c r="AV104" i="5" s="1"/>
  <c r="AU112" i="5"/>
  <c r="AW112" i="5" s="1"/>
  <c r="AT114" i="5"/>
  <c r="AV114" i="5" s="1"/>
  <c r="AT119" i="5"/>
  <c r="AV119" i="5" s="1"/>
  <c r="AU120" i="5"/>
  <c r="AW120" i="5" s="1"/>
  <c r="AT128" i="5"/>
  <c r="AV128" i="5" s="1"/>
  <c r="AM130" i="5"/>
  <c r="AU130" i="5" s="1"/>
  <c r="AW130" i="5" s="1"/>
  <c r="AT131" i="5"/>
  <c r="AV131" i="5" s="1"/>
  <c r="AM132" i="5"/>
  <c r="AU132" i="5" s="1"/>
  <c r="AW132" i="5" s="1"/>
  <c r="AU140" i="5"/>
  <c r="AW140" i="5" s="1"/>
  <c r="AT141" i="5"/>
  <c r="AV141" i="5" s="1"/>
  <c r="AU144" i="5"/>
  <c r="AW144" i="5" s="1"/>
  <c r="AU148" i="5"/>
  <c r="AW148" i="5" s="1"/>
  <c r="AT149" i="5"/>
  <c r="AV149" i="5" s="1"/>
  <c r="AU152" i="5"/>
  <c r="AW152" i="5" s="1"/>
  <c r="AT153" i="5"/>
  <c r="AV153" i="5" s="1"/>
  <c r="AU156" i="5"/>
  <c r="AW156" i="5" s="1"/>
  <c r="AT157" i="5"/>
  <c r="AV157" i="5" s="1"/>
  <c r="AU160" i="5"/>
  <c r="AW160" i="5" s="1"/>
  <c r="AT161" i="5"/>
  <c r="AV161" i="5" s="1"/>
  <c r="AU164" i="5"/>
  <c r="AW164" i="5" s="1"/>
  <c r="AT165" i="5"/>
  <c r="AV165" i="5" s="1"/>
  <c r="AU168" i="5"/>
  <c r="AW168" i="5" s="1"/>
  <c r="AT169" i="5"/>
  <c r="AV169" i="5" s="1"/>
  <c r="AU176" i="5"/>
  <c r="AW176" i="5" s="1"/>
  <c r="AU177" i="5"/>
  <c r="AW177" i="5" s="1"/>
  <c r="AU181" i="5"/>
  <c r="AW181" i="5" s="1"/>
  <c r="AU185" i="5"/>
  <c r="AW185" i="5" s="1"/>
  <c r="AU189" i="5"/>
  <c r="AW189" i="5" s="1"/>
  <c r="AT199" i="5"/>
  <c r="AV199" i="5" s="1"/>
  <c r="Z86" i="2"/>
  <c r="Z57" i="2"/>
  <c r="Z40" i="2"/>
  <c r="AU467" i="2"/>
  <c r="AW467" i="2" s="1"/>
  <c r="AU497" i="2"/>
  <c r="AW497" i="2" s="1"/>
  <c r="AU507" i="2"/>
  <c r="AW507" i="2" s="1"/>
  <c r="AU509" i="2"/>
  <c r="AW509" i="2" s="1"/>
  <c r="AU511" i="2"/>
  <c r="AW511" i="2" s="1"/>
  <c r="AU513" i="2"/>
  <c r="AW513" i="2" s="1"/>
  <c r="AU515" i="2"/>
  <c r="AW515" i="2" s="1"/>
  <c r="AU517" i="2"/>
  <c r="AW517" i="2" s="1"/>
  <c r="AU519" i="2"/>
  <c r="AW519" i="2" s="1"/>
  <c r="AU533" i="2"/>
  <c r="AW533" i="2" s="1"/>
  <c r="AU545" i="2"/>
  <c r="AW545" i="2" s="1"/>
  <c r="AU547" i="2"/>
  <c r="AW547" i="2" s="1"/>
  <c r="AU549" i="2"/>
  <c r="AW549" i="2" s="1"/>
  <c r="AU551" i="2"/>
  <c r="AW551" i="2" s="1"/>
  <c r="AU565" i="2"/>
  <c r="AW565" i="2" s="1"/>
  <c r="AL49" i="2"/>
  <c r="AK54" i="2"/>
  <c r="AK58" i="2"/>
  <c r="AT205" i="2"/>
  <c r="AV205" i="2" s="1"/>
  <c r="AU205" i="2"/>
  <c r="AW205" i="2" s="1"/>
  <c r="AU209" i="2"/>
  <c r="AW209" i="2" s="1"/>
  <c r="AU219" i="2"/>
  <c r="AW219" i="2" s="1"/>
  <c r="AT221" i="2"/>
  <c r="AV221" i="2" s="1"/>
  <c r="AU221" i="2"/>
  <c r="AW221" i="2" s="1"/>
  <c r="AU225" i="2"/>
  <c r="AW225" i="2" s="1"/>
  <c r="AU231" i="2"/>
  <c r="AW231" i="2" s="1"/>
  <c r="AU233" i="2"/>
  <c r="AW233" i="2" s="1"/>
  <c r="AU239" i="2"/>
  <c r="AW239" i="2" s="1"/>
  <c r="AU241" i="2"/>
  <c r="AW241" i="2" s="1"/>
  <c r="AU247" i="2"/>
  <c r="AW247" i="2" s="1"/>
  <c r="AU249" i="2"/>
  <c r="AW249" i="2" s="1"/>
  <c r="AU255" i="2"/>
  <c r="AW255" i="2" s="1"/>
  <c r="AU257" i="2"/>
  <c r="AW257" i="2" s="1"/>
  <c r="AU263" i="2"/>
  <c r="AW263" i="2" s="1"/>
  <c r="AU265" i="2"/>
  <c r="AW265" i="2" s="1"/>
  <c r="AT329" i="2"/>
  <c r="AV329" i="2" s="1"/>
  <c r="AT349" i="2"/>
  <c r="AV349" i="2" s="1"/>
  <c r="AT381" i="2"/>
  <c r="AV381" i="2" s="1"/>
  <c r="AT397" i="2"/>
  <c r="AV397" i="2" s="1"/>
  <c r="AU585" i="2"/>
  <c r="AW585" i="2" s="1"/>
  <c r="L34" i="1"/>
  <c r="P15" i="1" s="1"/>
  <c r="AU271" i="2"/>
  <c r="AW271" i="2" s="1"/>
  <c r="AU273" i="2"/>
  <c r="AW273" i="2" s="1"/>
  <c r="AU279" i="2"/>
  <c r="AW279" i="2" s="1"/>
  <c r="AU283" i="2"/>
  <c r="AW283" i="2" s="1"/>
  <c r="AU293" i="2"/>
  <c r="AW293" i="2" s="1"/>
  <c r="AU297" i="2"/>
  <c r="AW297" i="2" s="1"/>
  <c r="AU303" i="2"/>
  <c r="AW303" i="2" s="1"/>
  <c r="AU305" i="2"/>
  <c r="AW305" i="2" s="1"/>
  <c r="AU323" i="2"/>
  <c r="AW323" i="2" s="1"/>
  <c r="AU325" i="2"/>
  <c r="AW325" i="2" s="1"/>
  <c r="AU329" i="2"/>
  <c r="AW329" i="2" s="1"/>
  <c r="AU339" i="2"/>
  <c r="AW339" i="2" s="1"/>
  <c r="AU349" i="2"/>
  <c r="AW349" i="2" s="1"/>
  <c r="AU355" i="2"/>
  <c r="AW355" i="2" s="1"/>
  <c r="AU367" i="2"/>
  <c r="AW367" i="2" s="1"/>
  <c r="AU371" i="2"/>
  <c r="AW371" i="2" s="1"/>
  <c r="AU381" i="2"/>
  <c r="AW381" i="2" s="1"/>
  <c r="AU387" i="2"/>
  <c r="AW387" i="2" s="1"/>
  <c r="AU397" i="2"/>
  <c r="AW397" i="2" s="1"/>
  <c r="AU401" i="2"/>
  <c r="AW401" i="2" s="1"/>
  <c r="AU407" i="2"/>
  <c r="AW407" i="2" s="1"/>
  <c r="AU421" i="2"/>
  <c r="AW421" i="2" s="1"/>
  <c r="AU435" i="2"/>
  <c r="AW435" i="2" s="1"/>
  <c r="AU443" i="2"/>
  <c r="AW443" i="2" s="1"/>
  <c r="AU445" i="2"/>
  <c r="AW445" i="2" s="1"/>
  <c r="AU447" i="2"/>
  <c r="AW447" i="2" s="1"/>
  <c r="AU453" i="2"/>
  <c r="AW453" i="2" s="1"/>
  <c r="AI43" i="2"/>
  <c r="AT513" i="2"/>
  <c r="AV513" i="2" s="1"/>
  <c r="AT517" i="2"/>
  <c r="AV517" i="2" s="1"/>
  <c r="AT533" i="2"/>
  <c r="AV533" i="2" s="1"/>
  <c r="AT549" i="2"/>
  <c r="AV549" i="2" s="1"/>
  <c r="AT509" i="2"/>
  <c r="AV509" i="2" s="1"/>
  <c r="AT545" i="2"/>
  <c r="AV545" i="2" s="1"/>
  <c r="AT565" i="2"/>
  <c r="AV565" i="2" s="1"/>
  <c r="AU302" i="2"/>
  <c r="AW302" i="2" s="1"/>
  <c r="AT445" i="2"/>
  <c r="AV445" i="2" s="1"/>
  <c r="W7" i="2"/>
  <c r="AM148" i="2"/>
  <c r="AS148" i="2"/>
  <c r="Z155" i="2"/>
  <c r="AL29" i="2"/>
  <c r="AL35" i="2"/>
  <c r="AS52" i="2"/>
  <c r="AS56" i="2"/>
  <c r="Y13" i="2"/>
  <c r="AT13" i="2" s="1"/>
  <c r="AV13" i="2" s="1"/>
  <c r="Z14" i="2"/>
  <c r="AL40" i="2"/>
  <c r="AM43" i="2"/>
  <c r="AS68" i="2"/>
  <c r="AS69" i="2"/>
  <c r="AS78" i="2"/>
  <c r="AM85" i="2"/>
  <c r="AS91" i="2"/>
  <c r="AS134" i="2"/>
  <c r="Z147" i="2"/>
  <c r="AS150" i="2"/>
  <c r="Z157" i="2"/>
  <c r="AM176" i="2"/>
  <c r="AS176" i="2"/>
  <c r="AS182" i="2"/>
  <c r="AS186" i="2"/>
  <c r="AS190" i="2"/>
  <c r="Z199" i="2"/>
  <c r="AS199" i="2"/>
  <c r="X462" i="2"/>
  <c r="W11" i="2"/>
  <c r="Z116" i="2"/>
  <c r="AU595" i="2"/>
  <c r="AW595" i="2" s="1"/>
  <c r="AI7" i="2"/>
  <c r="AU7" i="2" s="1"/>
  <c r="AW7" i="2" s="1"/>
  <c r="AS42" i="2"/>
  <c r="AS43" i="2"/>
  <c r="Z44" i="2"/>
  <c r="AI52" i="2"/>
  <c r="AS55" i="2"/>
  <c r="AI56" i="2"/>
  <c r="AS59" i="2"/>
  <c r="AI60" i="2"/>
  <c r="AS65" i="2"/>
  <c r="AS87" i="2"/>
  <c r="Z133" i="2"/>
  <c r="AM143" i="2"/>
  <c r="AM144" i="2"/>
  <c r="AS144" i="2"/>
  <c r="AS154" i="2"/>
  <c r="AM156" i="2"/>
  <c r="AS156" i="2"/>
  <c r="AS163" i="2"/>
  <c r="AM168" i="2"/>
  <c r="AM174" i="2"/>
  <c r="AT175" i="2"/>
  <c r="AV175" i="2" s="1"/>
  <c r="Z181" i="2"/>
  <c r="AM188" i="2"/>
  <c r="AS188" i="2"/>
  <c r="Z189" i="2"/>
  <c r="AM192" i="2"/>
  <c r="AS192" i="2"/>
  <c r="AS194" i="2"/>
  <c r="Z195" i="2"/>
  <c r="AL462" i="2"/>
  <c r="AS146" i="2"/>
  <c r="AS158" i="2"/>
  <c r="AS167" i="2"/>
  <c r="AS178" i="2"/>
  <c r="Z179" i="2"/>
  <c r="Z201" i="2"/>
  <c r="AU207" i="2"/>
  <c r="AW207" i="2" s="1"/>
  <c r="Y9" i="2"/>
  <c r="AM152" i="2"/>
  <c r="AS152" i="2"/>
  <c r="AU171" i="2"/>
  <c r="AW171" i="2" s="1"/>
  <c r="Z197" i="2"/>
  <c r="W462" i="2"/>
  <c r="AA462" i="2"/>
  <c r="AI462" i="2"/>
  <c r="AM462" i="2"/>
  <c r="AT127" i="2"/>
  <c r="AV127" i="2" s="1"/>
  <c r="AU127" i="2"/>
  <c r="AW127" i="2" s="1"/>
  <c r="AU213" i="2"/>
  <c r="AW213" i="2" s="1"/>
  <c r="AT214" i="2"/>
  <c r="AV214" i="2" s="1"/>
  <c r="AU217" i="2"/>
  <c r="AW217" i="2" s="1"/>
  <c r="AU237" i="2"/>
  <c r="AW237" i="2" s="1"/>
  <c r="AU281" i="2"/>
  <c r="AW281" i="2" s="1"/>
  <c r="AU301" i="2"/>
  <c r="AW301" i="2" s="1"/>
  <c r="AU327" i="2"/>
  <c r="AW327" i="2" s="1"/>
  <c r="AU343" i="2"/>
  <c r="AW343" i="2" s="1"/>
  <c r="AT348" i="2"/>
  <c r="AV348" i="2" s="1"/>
  <c r="AT360" i="2"/>
  <c r="AV360" i="2" s="1"/>
  <c r="AT364" i="2"/>
  <c r="AV364" i="2" s="1"/>
  <c r="AU375" i="2"/>
  <c r="AW375" i="2" s="1"/>
  <c r="AT380" i="2"/>
  <c r="AV380" i="2" s="1"/>
  <c r="AU391" i="2"/>
  <c r="AW391" i="2" s="1"/>
  <c r="AT392" i="2"/>
  <c r="AV392" i="2" s="1"/>
  <c r="AT396" i="2"/>
  <c r="AV396" i="2" s="1"/>
  <c r="AU399" i="2"/>
  <c r="AW399" i="2" s="1"/>
  <c r="AU411" i="2"/>
  <c r="AW411" i="2" s="1"/>
  <c r="AT412" i="2"/>
  <c r="AV412" i="2" s="1"/>
  <c r="AU415" i="2"/>
  <c r="AW415" i="2" s="1"/>
  <c r="AU419" i="2"/>
  <c r="AW419" i="2" s="1"/>
  <c r="AU431" i="2"/>
  <c r="AW431" i="2" s="1"/>
  <c r="AT432" i="2"/>
  <c r="AV432" i="2" s="1"/>
  <c r="AT440" i="2"/>
  <c r="AV440" i="2" s="1"/>
  <c r="AU451" i="2"/>
  <c r="AW451" i="2" s="1"/>
  <c r="AT464" i="2"/>
  <c r="AV464" i="2" s="1"/>
  <c r="AT484" i="2"/>
  <c r="AV484" i="2" s="1"/>
  <c r="AU487" i="2"/>
  <c r="AW487" i="2" s="1"/>
  <c r="AT492" i="2"/>
  <c r="AV492" i="2" s="1"/>
  <c r="AU495" i="2"/>
  <c r="AW495" i="2" s="1"/>
  <c r="AU503" i="2"/>
  <c r="AW503" i="2" s="1"/>
  <c r="AT504" i="2"/>
  <c r="AV504" i="2" s="1"/>
  <c r="AT524" i="2"/>
  <c r="AV524" i="2" s="1"/>
  <c r="AT528" i="2"/>
  <c r="AV528" i="2" s="1"/>
  <c r="AU531" i="2"/>
  <c r="AW531" i="2" s="1"/>
  <c r="AU535" i="2"/>
  <c r="AW535" i="2" s="1"/>
  <c r="AT536" i="2"/>
  <c r="AV536" i="2" s="1"/>
  <c r="AT540" i="2"/>
  <c r="AV540" i="2" s="1"/>
  <c r="AT544" i="2"/>
  <c r="AV544" i="2" s="1"/>
  <c r="AT564" i="2"/>
  <c r="AV564" i="2" s="1"/>
  <c r="AT580" i="2"/>
  <c r="AV580" i="2" s="1"/>
  <c r="AU583" i="2"/>
  <c r="AW583" i="2" s="1"/>
  <c r="AU599" i="2"/>
  <c r="AW599" i="2" s="1"/>
  <c r="AU289" i="2"/>
  <c r="AW289" i="2" s="1"/>
  <c r="AT298" i="2"/>
  <c r="AV298" i="2" s="1"/>
  <c r="AU319" i="2"/>
  <c r="AW319" i="2" s="1"/>
  <c r="AU321" i="2"/>
  <c r="AW321" i="2" s="1"/>
  <c r="AT326" i="2"/>
  <c r="AV326" i="2" s="1"/>
  <c r="AU335" i="2"/>
  <c r="AW335" i="2" s="1"/>
  <c r="AU359" i="2"/>
  <c r="AW359" i="2" s="1"/>
  <c r="AU160" i="2"/>
  <c r="AW160" i="2" s="1"/>
  <c r="AU212" i="2"/>
  <c r="AW212" i="2" s="1"/>
  <c r="AU296" i="2"/>
  <c r="AW296" i="2" s="1"/>
  <c r="AU312" i="2"/>
  <c r="AW312" i="2" s="1"/>
  <c r="AU316" i="2"/>
  <c r="AW316" i="2" s="1"/>
  <c r="AU317" i="2"/>
  <c r="AW317" i="2" s="1"/>
  <c r="AU324" i="2"/>
  <c r="AW324" i="2" s="1"/>
  <c r="AU332" i="2"/>
  <c r="AW332" i="2" s="1"/>
  <c r="AU340" i="2"/>
  <c r="AW340" i="2" s="1"/>
  <c r="AU229" i="2"/>
  <c r="AW229" i="2" s="1"/>
  <c r="AU245" i="2"/>
  <c r="AW245" i="2" s="1"/>
  <c r="AU253" i="2"/>
  <c r="AW253" i="2" s="1"/>
  <c r="AU261" i="2"/>
  <c r="AW261" i="2" s="1"/>
  <c r="AU269" i="2"/>
  <c r="AW269" i="2" s="1"/>
  <c r="AU277" i="2"/>
  <c r="AW277" i="2" s="1"/>
  <c r="AT290" i="2"/>
  <c r="AV290" i="2" s="1"/>
  <c r="AU337" i="2"/>
  <c r="AW337" i="2" s="1"/>
  <c r="AT208" i="2"/>
  <c r="AV208" i="2" s="1"/>
  <c r="AT223" i="2"/>
  <c r="AV223" i="2" s="1"/>
  <c r="AT224" i="2"/>
  <c r="AV224" i="2" s="1"/>
  <c r="AT232" i="2"/>
  <c r="AV232" i="2" s="1"/>
  <c r="AT240" i="2"/>
  <c r="AV240" i="2" s="1"/>
  <c r="AT256" i="2"/>
  <c r="AV256" i="2" s="1"/>
  <c r="AT264" i="2"/>
  <c r="AV264" i="2" s="1"/>
  <c r="AT272" i="2"/>
  <c r="AV272" i="2" s="1"/>
  <c r="AT284" i="2"/>
  <c r="AV284" i="2" s="1"/>
  <c r="AT331" i="2"/>
  <c r="AV331" i="2" s="1"/>
  <c r="AT346" i="2"/>
  <c r="AV346" i="2" s="1"/>
  <c r="AU346" i="2"/>
  <c r="AW346" i="2" s="1"/>
  <c r="AT347" i="2"/>
  <c r="AV347" i="2" s="1"/>
  <c r="AT350" i="2"/>
  <c r="AV350" i="2" s="1"/>
  <c r="AU350" i="2"/>
  <c r="AW350" i="2" s="1"/>
  <c r="AT351" i="2"/>
  <c r="AV351" i="2" s="1"/>
  <c r="AT378" i="2"/>
  <c r="AV378" i="2" s="1"/>
  <c r="AU378" i="2"/>
  <c r="AW378" i="2" s="1"/>
  <c r="AT379" i="2"/>
  <c r="AV379" i="2" s="1"/>
  <c r="AT382" i="2"/>
  <c r="AV382" i="2" s="1"/>
  <c r="AU382" i="2"/>
  <c r="AW382" i="2" s="1"/>
  <c r="AT383" i="2"/>
  <c r="AV383" i="2" s="1"/>
  <c r="AU422" i="2"/>
  <c r="AW422" i="2" s="1"/>
  <c r="AT423" i="2"/>
  <c r="AV423" i="2" s="1"/>
  <c r="AU454" i="2"/>
  <c r="AW454" i="2" s="1"/>
  <c r="AT455" i="2"/>
  <c r="AV455" i="2" s="1"/>
  <c r="AU458" i="2"/>
  <c r="AW458" i="2" s="1"/>
  <c r="AT459" i="2"/>
  <c r="AV459" i="2" s="1"/>
  <c r="AT463" i="2"/>
  <c r="AV463" i="2" s="1"/>
  <c r="AT470" i="2"/>
  <c r="AV470" i="2" s="1"/>
  <c r="AT471" i="2"/>
  <c r="AV471" i="2" s="1"/>
  <c r="AU498" i="2"/>
  <c r="AW498" i="2" s="1"/>
  <c r="AT499" i="2"/>
  <c r="AV499" i="2" s="1"/>
  <c r="AU554" i="2"/>
  <c r="AW554" i="2" s="1"/>
  <c r="AT555" i="2"/>
  <c r="AV555" i="2" s="1"/>
  <c r="AT559" i="2"/>
  <c r="AV559" i="2" s="1"/>
  <c r="AT562" i="2"/>
  <c r="AV562" i="2" s="1"/>
  <c r="AT563" i="2"/>
  <c r="AV563" i="2" s="1"/>
  <c r="AT566" i="2"/>
  <c r="AV566" i="2" s="1"/>
  <c r="AU566" i="2"/>
  <c r="AW566" i="2" s="1"/>
  <c r="AT567" i="2"/>
  <c r="AV567" i="2" s="1"/>
  <c r="AU586" i="2"/>
  <c r="AW586" i="2" s="1"/>
  <c r="AT587" i="2"/>
  <c r="AV587" i="2" s="1"/>
  <c r="AT591" i="2"/>
  <c r="AV591" i="2" s="1"/>
  <c r="AU72" i="2"/>
  <c r="AW72" i="2" s="1"/>
  <c r="AT105" i="2"/>
  <c r="AV105" i="2" s="1"/>
  <c r="AU191" i="2"/>
  <c r="AW191" i="2" s="1"/>
  <c r="AT209" i="2"/>
  <c r="AV209" i="2" s="1"/>
  <c r="AT211" i="2"/>
  <c r="AV211" i="2" s="1"/>
  <c r="AT218" i="2"/>
  <c r="AV218" i="2" s="1"/>
  <c r="AU223" i="2"/>
  <c r="AW223" i="2" s="1"/>
  <c r="AT225" i="2"/>
  <c r="AV225" i="2" s="1"/>
  <c r="AT233" i="2"/>
  <c r="AV233" i="2" s="1"/>
  <c r="AT332" i="2"/>
  <c r="AV332" i="2" s="1"/>
  <c r="AT345" i="2"/>
  <c r="AV345" i="2" s="1"/>
  <c r="AU345" i="2"/>
  <c r="AW345" i="2" s="1"/>
  <c r="AU347" i="2"/>
  <c r="AW347" i="2" s="1"/>
  <c r="AT377" i="2"/>
  <c r="AV377" i="2" s="1"/>
  <c r="AU377" i="2"/>
  <c r="AW377" i="2" s="1"/>
  <c r="AU379" i="2"/>
  <c r="AW379" i="2" s="1"/>
  <c r="AT248" i="2"/>
  <c r="AV248" i="2" s="1"/>
  <c r="AT45" i="2"/>
  <c r="AV45" i="2" s="1"/>
  <c r="AU45" i="2"/>
  <c r="AW45" i="2" s="1"/>
  <c r="AT63" i="2"/>
  <c r="AV63" i="2" s="1"/>
  <c r="AT206" i="2"/>
  <c r="AV206" i="2" s="1"/>
  <c r="AU216" i="2"/>
  <c r="AW216" i="2" s="1"/>
  <c r="AT235" i="2"/>
  <c r="AV235" i="2" s="1"/>
  <c r="AT243" i="2"/>
  <c r="AV243" i="2" s="1"/>
  <c r="AT249" i="2"/>
  <c r="AV249" i="2" s="1"/>
  <c r="AT251" i="2"/>
  <c r="AV251" i="2" s="1"/>
  <c r="AT254" i="2"/>
  <c r="AV254" i="2" s="1"/>
  <c r="AT257" i="2"/>
  <c r="AV257" i="2" s="1"/>
  <c r="AT259" i="2"/>
  <c r="AV259" i="2" s="1"/>
  <c r="AT265" i="2"/>
  <c r="AV265" i="2" s="1"/>
  <c r="AT267" i="2"/>
  <c r="AV267" i="2" s="1"/>
  <c r="AT287" i="2"/>
  <c r="AV287" i="2" s="1"/>
  <c r="AU11" i="2"/>
  <c r="AW11" i="2" s="1"/>
  <c r="AT138" i="2"/>
  <c r="AV138" i="2" s="1"/>
  <c r="AU204" i="2"/>
  <c r="AW204" i="2" s="1"/>
  <c r="AU211" i="2"/>
  <c r="AW211" i="2" s="1"/>
  <c r="AT213" i="2"/>
  <c r="AV213" i="2" s="1"/>
  <c r="AT215" i="2"/>
  <c r="AV215" i="2" s="1"/>
  <c r="AT216" i="2"/>
  <c r="AV216" i="2" s="1"/>
  <c r="AU220" i="2"/>
  <c r="AW220" i="2" s="1"/>
  <c r="AT222" i="2"/>
  <c r="AV222" i="2" s="1"/>
  <c r="AU227" i="2"/>
  <c r="AW227" i="2" s="1"/>
  <c r="AT228" i="2"/>
  <c r="AV228" i="2" s="1"/>
  <c r="AU235" i="2"/>
  <c r="AW235" i="2" s="1"/>
  <c r="AT236" i="2"/>
  <c r="AV236" i="2" s="1"/>
  <c r="AU243" i="2"/>
  <c r="AW243" i="2" s="1"/>
  <c r="AT244" i="2"/>
  <c r="AV244" i="2" s="1"/>
  <c r="AU251" i="2"/>
  <c r="AW251" i="2" s="1"/>
  <c r="AT252" i="2"/>
  <c r="AV252" i="2" s="1"/>
  <c r="AU259" i="2"/>
  <c r="AW259" i="2" s="1"/>
  <c r="AT260" i="2"/>
  <c r="AV260" i="2" s="1"/>
  <c r="AU267" i="2"/>
  <c r="AW267" i="2" s="1"/>
  <c r="AT268" i="2"/>
  <c r="AV268" i="2" s="1"/>
  <c r="AU275" i="2"/>
  <c r="AW275" i="2" s="1"/>
  <c r="AT276" i="2"/>
  <c r="AV276" i="2" s="1"/>
  <c r="AT282" i="2"/>
  <c r="AV282" i="2" s="1"/>
  <c r="AT285" i="2"/>
  <c r="AV285" i="2" s="1"/>
  <c r="AU285" i="2"/>
  <c r="AW285" i="2" s="1"/>
  <c r="AU300" i="2"/>
  <c r="AW300" i="2" s="1"/>
  <c r="AT302" i="2"/>
  <c r="AV302" i="2" s="1"/>
  <c r="AU306" i="2"/>
  <c r="AW306" i="2" s="1"/>
  <c r="AU309" i="2"/>
  <c r="AW309" i="2" s="1"/>
  <c r="AU331" i="2"/>
  <c r="AW331" i="2" s="1"/>
  <c r="AU333" i="2"/>
  <c r="AW333" i="2" s="1"/>
  <c r="AT344" i="2"/>
  <c r="AV344" i="2" s="1"/>
  <c r="AU351" i="2"/>
  <c r="AW351" i="2" s="1"/>
  <c r="AT362" i="2"/>
  <c r="AV362" i="2" s="1"/>
  <c r="AU362" i="2"/>
  <c r="AW362" i="2" s="1"/>
  <c r="AT363" i="2"/>
  <c r="AV363" i="2" s="1"/>
  <c r="AT376" i="2"/>
  <c r="AV376" i="2" s="1"/>
  <c r="AU383" i="2"/>
  <c r="AW383" i="2" s="1"/>
  <c r="AT394" i="2"/>
  <c r="AV394" i="2" s="1"/>
  <c r="AU394" i="2"/>
  <c r="AW394" i="2" s="1"/>
  <c r="AT452" i="2"/>
  <c r="AV452" i="2" s="1"/>
  <c r="AU455" i="2"/>
  <c r="AW455" i="2" s="1"/>
  <c r="AU457" i="2"/>
  <c r="AW457" i="2" s="1"/>
  <c r="AT571" i="2"/>
  <c r="AV571" i="2" s="1"/>
  <c r="AT575" i="2"/>
  <c r="AV575" i="2" s="1"/>
  <c r="AT584" i="2"/>
  <c r="AV584" i="2" s="1"/>
  <c r="AU591" i="2"/>
  <c r="AW591" i="2" s="1"/>
  <c r="AT401" i="2"/>
  <c r="AV401" i="2" s="1"/>
  <c r="AT72" i="2"/>
  <c r="AV72" i="2" s="1"/>
  <c r="AT171" i="2"/>
  <c r="AV171" i="2" s="1"/>
  <c r="AU175" i="2"/>
  <c r="AW175" i="2" s="1"/>
  <c r="AT212" i="2"/>
  <c r="AV212" i="2" s="1"/>
  <c r="AT227" i="2"/>
  <c r="AV227" i="2" s="1"/>
  <c r="AT230" i="2"/>
  <c r="AV230" i="2" s="1"/>
  <c r="AT238" i="2"/>
  <c r="AV238" i="2" s="1"/>
  <c r="AT241" i="2"/>
  <c r="AV241" i="2" s="1"/>
  <c r="AT246" i="2"/>
  <c r="AV246" i="2" s="1"/>
  <c r="AT262" i="2"/>
  <c r="AV262" i="2" s="1"/>
  <c r="AT270" i="2"/>
  <c r="AV270" i="2" s="1"/>
  <c r="AT273" i="2"/>
  <c r="AV273" i="2" s="1"/>
  <c r="AT39" i="2"/>
  <c r="AV39" i="2" s="1"/>
  <c r="AU39" i="2"/>
  <c r="AW39" i="2" s="1"/>
  <c r="AU105" i="2"/>
  <c r="AW105" i="2" s="1"/>
  <c r="AT204" i="2"/>
  <c r="AV204" i="2" s="1"/>
  <c r="AU208" i="2"/>
  <c r="AW208" i="2" s="1"/>
  <c r="AT210" i="2"/>
  <c r="AV210" i="2" s="1"/>
  <c r="AU215" i="2"/>
  <c r="AW215" i="2" s="1"/>
  <c r="AT217" i="2"/>
  <c r="AV217" i="2" s="1"/>
  <c r="AT219" i="2"/>
  <c r="AV219" i="2" s="1"/>
  <c r="AT220" i="2"/>
  <c r="AV220" i="2" s="1"/>
  <c r="AT226" i="2"/>
  <c r="AV226" i="2" s="1"/>
  <c r="AT229" i="2"/>
  <c r="AV229" i="2" s="1"/>
  <c r="AT231" i="2"/>
  <c r="AV231" i="2" s="1"/>
  <c r="AT234" i="2"/>
  <c r="AV234" i="2" s="1"/>
  <c r="AT237" i="2"/>
  <c r="AV237" i="2" s="1"/>
  <c r="AT239" i="2"/>
  <c r="AV239" i="2" s="1"/>
  <c r="AT242" i="2"/>
  <c r="AV242" i="2" s="1"/>
  <c r="AT245" i="2"/>
  <c r="AV245" i="2" s="1"/>
  <c r="AT247" i="2"/>
  <c r="AV247" i="2" s="1"/>
  <c r="AT250" i="2"/>
  <c r="AV250" i="2" s="1"/>
  <c r="AT253" i="2"/>
  <c r="AV253" i="2" s="1"/>
  <c r="AT255" i="2"/>
  <c r="AV255" i="2" s="1"/>
  <c r="AT258" i="2"/>
  <c r="AV258" i="2" s="1"/>
  <c r="AT261" i="2"/>
  <c r="AV261" i="2" s="1"/>
  <c r="AT263" i="2"/>
  <c r="AV263" i="2" s="1"/>
  <c r="AT266" i="2"/>
  <c r="AV266" i="2" s="1"/>
  <c r="AT269" i="2"/>
  <c r="AV269" i="2" s="1"/>
  <c r="AT271" i="2"/>
  <c r="AV271" i="2" s="1"/>
  <c r="AT274" i="2"/>
  <c r="AV274" i="2" s="1"/>
  <c r="AT277" i="2"/>
  <c r="AV277" i="2" s="1"/>
  <c r="AT279" i="2"/>
  <c r="AV279" i="2" s="1"/>
  <c r="AU291" i="2"/>
  <c r="AW291" i="2" s="1"/>
  <c r="AT292" i="2"/>
  <c r="AV292" i="2" s="1"/>
  <c r="AU313" i="2"/>
  <c r="AW313" i="2" s="1"/>
  <c r="AT314" i="2"/>
  <c r="AV314" i="2" s="1"/>
  <c r="AT318" i="2"/>
  <c r="AV318" i="2" s="1"/>
  <c r="AT321" i="2"/>
  <c r="AV321" i="2" s="1"/>
  <c r="AT323" i="2"/>
  <c r="AV323" i="2" s="1"/>
  <c r="AT324" i="2"/>
  <c r="AV324" i="2" s="1"/>
  <c r="AT334" i="2"/>
  <c r="AV334" i="2" s="1"/>
  <c r="AT337" i="2"/>
  <c r="AV337" i="2" s="1"/>
  <c r="AT339" i="2"/>
  <c r="AV339" i="2" s="1"/>
  <c r="AT340" i="2"/>
  <c r="AV340" i="2" s="1"/>
  <c r="AT361" i="2"/>
  <c r="AV361" i="2" s="1"/>
  <c r="AU361" i="2"/>
  <c r="AW361" i="2" s="1"/>
  <c r="AU363" i="2"/>
  <c r="AW363" i="2" s="1"/>
  <c r="AT365" i="2"/>
  <c r="AV365" i="2" s="1"/>
  <c r="AU365" i="2"/>
  <c r="AW365" i="2" s="1"/>
  <c r="AT366" i="2"/>
  <c r="AV366" i="2" s="1"/>
  <c r="AU366" i="2"/>
  <c r="AW366" i="2" s="1"/>
  <c r="AT367" i="2"/>
  <c r="AV367" i="2" s="1"/>
  <c r="AT393" i="2"/>
  <c r="AV393" i="2" s="1"/>
  <c r="AU393" i="2"/>
  <c r="AW393" i="2" s="1"/>
  <c r="AU395" i="2"/>
  <c r="AW395" i="2" s="1"/>
  <c r="AT402" i="2"/>
  <c r="AV402" i="2" s="1"/>
  <c r="AU402" i="2"/>
  <c r="AW402" i="2" s="1"/>
  <c r="AT403" i="2"/>
  <c r="AV403" i="2" s="1"/>
  <c r="AT532" i="2"/>
  <c r="AV532" i="2" s="1"/>
  <c r="AT548" i="2"/>
  <c r="AV548" i="2" s="1"/>
  <c r="AU553" i="2"/>
  <c r="AW553" i="2" s="1"/>
  <c r="AT280" i="2"/>
  <c r="AV280" i="2" s="1"/>
  <c r="AU287" i="2"/>
  <c r="AW287" i="2" s="1"/>
  <c r="AT288" i="2"/>
  <c r="AV288" i="2" s="1"/>
  <c r="AU294" i="2"/>
  <c r="AW294" i="2" s="1"/>
  <c r="AU295" i="2"/>
  <c r="AW295" i="2" s="1"/>
  <c r="AU304" i="2"/>
  <c r="AW304" i="2" s="1"/>
  <c r="AT306" i="2"/>
  <c r="AV306" i="2" s="1"/>
  <c r="AU310" i="2"/>
  <c r="AW310" i="2" s="1"/>
  <c r="AU311" i="2"/>
  <c r="AW311" i="2" s="1"/>
  <c r="AT319" i="2"/>
  <c r="AV319" i="2" s="1"/>
  <c r="AU320" i="2"/>
  <c r="AW320" i="2" s="1"/>
  <c r="AT322" i="2"/>
  <c r="AV322" i="2" s="1"/>
  <c r="AT325" i="2"/>
  <c r="AV325" i="2" s="1"/>
  <c r="AT327" i="2"/>
  <c r="AV327" i="2" s="1"/>
  <c r="AU328" i="2"/>
  <c r="AW328" i="2" s="1"/>
  <c r="AT330" i="2"/>
  <c r="AV330" i="2" s="1"/>
  <c r="AT333" i="2"/>
  <c r="AV333" i="2" s="1"/>
  <c r="AT335" i="2"/>
  <c r="AV335" i="2" s="1"/>
  <c r="AU336" i="2"/>
  <c r="AW336" i="2" s="1"/>
  <c r="AT338" i="2"/>
  <c r="AV338" i="2" s="1"/>
  <c r="AT341" i="2"/>
  <c r="AV341" i="2" s="1"/>
  <c r="AU341" i="2"/>
  <c r="AW341" i="2" s="1"/>
  <c r="AT342" i="2"/>
  <c r="AV342" i="2" s="1"/>
  <c r="AU342" i="2"/>
  <c r="AW342" i="2" s="1"/>
  <c r="AT343" i="2"/>
  <c r="AV343" i="2" s="1"/>
  <c r="AT356" i="2"/>
  <c r="AV356" i="2" s="1"/>
  <c r="AT357" i="2"/>
  <c r="AV357" i="2" s="1"/>
  <c r="AU357" i="2"/>
  <c r="AW357" i="2" s="1"/>
  <c r="AT358" i="2"/>
  <c r="AV358" i="2" s="1"/>
  <c r="AU358" i="2"/>
  <c r="AW358" i="2" s="1"/>
  <c r="AT359" i="2"/>
  <c r="AV359" i="2" s="1"/>
  <c r="AT372" i="2"/>
  <c r="AV372" i="2" s="1"/>
  <c r="AT373" i="2"/>
  <c r="AV373" i="2" s="1"/>
  <c r="AU373" i="2"/>
  <c r="AW373" i="2" s="1"/>
  <c r="AT374" i="2"/>
  <c r="AV374" i="2" s="1"/>
  <c r="AU374" i="2"/>
  <c r="AW374" i="2" s="1"/>
  <c r="AT375" i="2"/>
  <c r="AV375" i="2" s="1"/>
  <c r="AT388" i="2"/>
  <c r="AV388" i="2" s="1"/>
  <c r="AT389" i="2"/>
  <c r="AV389" i="2" s="1"/>
  <c r="AU389" i="2"/>
  <c r="AW389" i="2" s="1"/>
  <c r="AT390" i="2"/>
  <c r="AV390" i="2" s="1"/>
  <c r="AU390" i="2"/>
  <c r="AW390" i="2" s="1"/>
  <c r="AT391" i="2"/>
  <c r="AV391" i="2" s="1"/>
  <c r="AT400" i="2"/>
  <c r="AV400" i="2" s="1"/>
  <c r="AU403" i="2"/>
  <c r="AW403" i="2" s="1"/>
  <c r="AU426" i="2"/>
  <c r="AW426" i="2" s="1"/>
  <c r="AT427" i="2"/>
  <c r="AV427" i="2" s="1"/>
  <c r="AT431" i="2"/>
  <c r="AV431" i="2" s="1"/>
  <c r="AT444" i="2"/>
  <c r="AV444" i="2" s="1"/>
  <c r="AU463" i="2"/>
  <c r="AW463" i="2" s="1"/>
  <c r="AT469" i="2"/>
  <c r="AV469" i="2" s="1"/>
  <c r="AU469" i="2"/>
  <c r="AW469" i="2" s="1"/>
  <c r="AU471" i="2"/>
  <c r="AW471" i="2" s="1"/>
  <c r="AT508" i="2"/>
  <c r="AV508" i="2" s="1"/>
  <c r="AT512" i="2"/>
  <c r="AV512" i="2" s="1"/>
  <c r="AT516" i="2"/>
  <c r="AV516" i="2" s="1"/>
  <c r="AU563" i="2"/>
  <c r="AW563" i="2" s="1"/>
  <c r="AU567" i="2"/>
  <c r="AW567" i="2" s="1"/>
  <c r="AT275" i="2"/>
  <c r="AV275" i="2" s="1"/>
  <c r="AT278" i="2"/>
  <c r="AV278" i="2" s="1"/>
  <c r="AT281" i="2"/>
  <c r="AV281" i="2" s="1"/>
  <c r="AT283" i="2"/>
  <c r="AV283" i="2" s="1"/>
  <c r="AT286" i="2"/>
  <c r="AV286" i="2" s="1"/>
  <c r="AT291" i="2"/>
  <c r="AV291" i="2" s="1"/>
  <c r="AT294" i="2"/>
  <c r="AV294" i="2" s="1"/>
  <c r="AU298" i="2"/>
  <c r="AW298" i="2" s="1"/>
  <c r="AU308" i="2"/>
  <c r="AW308" i="2" s="1"/>
  <c r="AT310" i="2"/>
  <c r="AV310" i="2" s="1"/>
  <c r="AU314" i="2"/>
  <c r="AW314" i="2" s="1"/>
  <c r="AT317" i="2"/>
  <c r="AV317" i="2" s="1"/>
  <c r="AT320" i="2"/>
  <c r="AV320" i="2" s="1"/>
  <c r="AT328" i="2"/>
  <c r="AV328" i="2" s="1"/>
  <c r="AT336" i="2"/>
  <c r="AV336" i="2" s="1"/>
  <c r="AT352" i="2"/>
  <c r="AV352" i="2" s="1"/>
  <c r="AT353" i="2"/>
  <c r="AV353" i="2" s="1"/>
  <c r="AU353" i="2"/>
  <c r="AW353" i="2" s="1"/>
  <c r="AT354" i="2"/>
  <c r="AV354" i="2" s="1"/>
  <c r="AU354" i="2"/>
  <c r="AW354" i="2" s="1"/>
  <c r="AT355" i="2"/>
  <c r="AV355" i="2" s="1"/>
  <c r="AT368" i="2"/>
  <c r="AV368" i="2" s="1"/>
  <c r="AT369" i="2"/>
  <c r="AV369" i="2" s="1"/>
  <c r="AU369" i="2"/>
  <c r="AW369" i="2" s="1"/>
  <c r="AT370" i="2"/>
  <c r="AV370" i="2" s="1"/>
  <c r="AU370" i="2"/>
  <c r="AW370" i="2" s="1"/>
  <c r="AT371" i="2"/>
  <c r="AV371" i="2" s="1"/>
  <c r="AT384" i="2"/>
  <c r="AV384" i="2" s="1"/>
  <c r="AT385" i="2"/>
  <c r="AV385" i="2" s="1"/>
  <c r="AU385" i="2"/>
  <c r="AW385" i="2" s="1"/>
  <c r="AT386" i="2"/>
  <c r="AV386" i="2" s="1"/>
  <c r="AU386" i="2"/>
  <c r="AW386" i="2" s="1"/>
  <c r="AT387" i="2"/>
  <c r="AV387" i="2" s="1"/>
  <c r="AT398" i="2"/>
  <c r="AV398" i="2" s="1"/>
  <c r="AU398" i="2"/>
  <c r="AW398" i="2" s="1"/>
  <c r="AT399" i="2"/>
  <c r="AV399" i="2" s="1"/>
  <c r="AT404" i="2"/>
  <c r="AV404" i="2" s="1"/>
  <c r="AT405" i="2"/>
  <c r="AV405" i="2" s="1"/>
  <c r="AU405" i="2"/>
  <c r="AW405" i="2" s="1"/>
  <c r="AT413" i="2"/>
  <c r="AV413" i="2" s="1"/>
  <c r="AU413" i="2"/>
  <c r="AW413" i="2" s="1"/>
  <c r="AT420" i="2"/>
  <c r="AV420" i="2" s="1"/>
  <c r="AU423" i="2"/>
  <c r="AW423" i="2" s="1"/>
  <c r="AU425" i="2"/>
  <c r="AW425" i="2" s="1"/>
  <c r="AT433" i="2"/>
  <c r="AV433" i="2" s="1"/>
  <c r="AU433" i="2"/>
  <c r="AW433" i="2" s="1"/>
  <c r="AT434" i="2"/>
  <c r="AV434" i="2" s="1"/>
  <c r="AU434" i="2"/>
  <c r="AW434" i="2" s="1"/>
  <c r="AT435" i="2"/>
  <c r="AV435" i="2" s="1"/>
  <c r="AT468" i="2"/>
  <c r="AV468" i="2" s="1"/>
  <c r="AT476" i="2"/>
  <c r="AV476" i="2" s="1"/>
  <c r="AT480" i="2"/>
  <c r="AV480" i="2" s="1"/>
  <c r="AU483" i="2"/>
  <c r="AW483" i="2" s="1"/>
  <c r="AU485" i="2"/>
  <c r="AW485" i="2" s="1"/>
  <c r="AT496" i="2"/>
  <c r="AV496" i="2" s="1"/>
  <c r="AU499" i="2"/>
  <c r="AW499" i="2" s="1"/>
  <c r="AT502" i="2"/>
  <c r="AV502" i="2" s="1"/>
  <c r="AT503" i="2"/>
  <c r="AV503" i="2" s="1"/>
  <c r="AT534" i="2"/>
  <c r="AV534" i="2" s="1"/>
  <c r="AU534" i="2"/>
  <c r="AW534" i="2" s="1"/>
  <c r="AT535" i="2"/>
  <c r="AV535" i="2" s="1"/>
  <c r="AU587" i="2"/>
  <c r="AW587" i="2" s="1"/>
  <c r="AT589" i="2"/>
  <c r="AV589" i="2" s="1"/>
  <c r="AU589" i="2"/>
  <c r="AW589" i="2" s="1"/>
  <c r="AT395" i="2"/>
  <c r="AV395" i="2" s="1"/>
  <c r="AT408" i="2"/>
  <c r="AV408" i="2" s="1"/>
  <c r="AT409" i="2"/>
  <c r="AV409" i="2" s="1"/>
  <c r="AU409" i="2"/>
  <c r="AW409" i="2" s="1"/>
  <c r="AT410" i="2"/>
  <c r="AV410" i="2" s="1"/>
  <c r="AU410" i="2"/>
  <c r="AW410" i="2" s="1"/>
  <c r="AT411" i="2"/>
  <c r="AV411" i="2" s="1"/>
  <c r="AT416" i="2"/>
  <c r="AV416" i="2" s="1"/>
  <c r="AT417" i="2"/>
  <c r="AV417" i="2" s="1"/>
  <c r="AU417" i="2"/>
  <c r="AW417" i="2" s="1"/>
  <c r="AT418" i="2"/>
  <c r="AV418" i="2" s="1"/>
  <c r="AU418" i="2"/>
  <c r="AW418" i="2" s="1"/>
  <c r="AT419" i="2"/>
  <c r="AV419" i="2" s="1"/>
  <c r="AT424" i="2"/>
  <c r="AV424" i="2" s="1"/>
  <c r="AU427" i="2"/>
  <c r="AW427" i="2" s="1"/>
  <c r="AT429" i="2"/>
  <c r="AV429" i="2" s="1"/>
  <c r="AU429" i="2"/>
  <c r="AW429" i="2" s="1"/>
  <c r="AU437" i="2"/>
  <c r="AW437" i="2" s="1"/>
  <c r="AU438" i="2"/>
  <c r="AW438" i="2" s="1"/>
  <c r="AT439" i="2"/>
  <c r="AV439" i="2" s="1"/>
  <c r="AT448" i="2"/>
  <c r="AV448" i="2" s="1"/>
  <c r="AT449" i="2"/>
  <c r="AV449" i="2" s="1"/>
  <c r="AU449" i="2"/>
  <c r="AW449" i="2" s="1"/>
  <c r="AT450" i="2"/>
  <c r="AV450" i="2" s="1"/>
  <c r="AU450" i="2"/>
  <c r="AW450" i="2" s="1"/>
  <c r="AT451" i="2"/>
  <c r="AV451" i="2" s="1"/>
  <c r="AT456" i="2"/>
  <c r="AV456" i="2" s="1"/>
  <c r="AU459" i="2"/>
  <c r="AW459" i="2" s="1"/>
  <c r="AT461" i="2"/>
  <c r="AV461" i="2" s="1"/>
  <c r="AU461" i="2"/>
  <c r="AW461" i="2" s="1"/>
  <c r="AU473" i="2"/>
  <c r="AW473" i="2" s="1"/>
  <c r="AU474" i="2"/>
  <c r="AW474" i="2" s="1"/>
  <c r="AT475" i="2"/>
  <c r="AV475" i="2" s="1"/>
  <c r="AT479" i="2"/>
  <c r="AV479" i="2" s="1"/>
  <c r="AT488" i="2"/>
  <c r="AV488" i="2" s="1"/>
  <c r="AU489" i="2"/>
  <c r="AW489" i="2" s="1"/>
  <c r="AT490" i="2"/>
  <c r="AV490" i="2" s="1"/>
  <c r="AU490" i="2"/>
  <c r="AW490" i="2" s="1"/>
  <c r="AT491" i="2"/>
  <c r="AV491" i="2" s="1"/>
  <c r="AT495" i="2"/>
  <c r="AV495" i="2" s="1"/>
  <c r="AT500" i="2"/>
  <c r="AV500" i="2" s="1"/>
  <c r="AT501" i="2"/>
  <c r="AV501" i="2" s="1"/>
  <c r="AU501" i="2"/>
  <c r="AW501" i="2" s="1"/>
  <c r="AT520" i="2"/>
  <c r="AV520" i="2" s="1"/>
  <c r="AU521" i="2"/>
  <c r="AW521" i="2" s="1"/>
  <c r="AT522" i="2"/>
  <c r="AV522" i="2" s="1"/>
  <c r="AU522" i="2"/>
  <c r="AW522" i="2" s="1"/>
  <c r="AT523" i="2"/>
  <c r="AV523" i="2" s="1"/>
  <c r="AT527" i="2"/>
  <c r="AV527" i="2" s="1"/>
  <c r="AT531" i="2"/>
  <c r="AV531" i="2" s="1"/>
  <c r="AT539" i="2"/>
  <c r="AV539" i="2" s="1"/>
  <c r="AT543" i="2"/>
  <c r="AV543" i="2" s="1"/>
  <c r="AT552" i="2"/>
  <c r="AV552" i="2" s="1"/>
  <c r="AU555" i="2"/>
  <c r="AW555" i="2" s="1"/>
  <c r="AU557" i="2"/>
  <c r="AW557" i="2" s="1"/>
  <c r="AU559" i="2"/>
  <c r="AW559" i="2" s="1"/>
  <c r="AT561" i="2"/>
  <c r="AV561" i="2" s="1"/>
  <c r="AU561" i="2"/>
  <c r="AW561" i="2" s="1"/>
  <c r="AU569" i="2"/>
  <c r="AW569" i="2" s="1"/>
  <c r="AU571" i="2"/>
  <c r="AW571" i="2" s="1"/>
  <c r="AU573" i="2"/>
  <c r="AW573" i="2" s="1"/>
  <c r="AU575" i="2"/>
  <c r="AW575" i="2" s="1"/>
  <c r="AT579" i="2"/>
  <c r="AV579" i="2" s="1"/>
  <c r="AT583" i="2"/>
  <c r="AV583" i="2" s="1"/>
  <c r="AT588" i="2"/>
  <c r="AV588" i="2" s="1"/>
  <c r="AT596" i="2"/>
  <c r="AV596" i="2" s="1"/>
  <c r="AT597" i="2"/>
  <c r="AV597" i="2" s="1"/>
  <c r="AU597" i="2"/>
  <c r="AW597" i="2" s="1"/>
  <c r="AT598" i="2"/>
  <c r="AV598" i="2" s="1"/>
  <c r="AU598" i="2"/>
  <c r="AW598" i="2" s="1"/>
  <c r="AT599" i="2"/>
  <c r="AV599" i="2" s="1"/>
  <c r="AT406" i="2"/>
  <c r="AV406" i="2" s="1"/>
  <c r="AU406" i="2"/>
  <c r="AW406" i="2" s="1"/>
  <c r="AT407" i="2"/>
  <c r="AV407" i="2" s="1"/>
  <c r="AT415" i="2"/>
  <c r="AV415" i="2" s="1"/>
  <c r="AT428" i="2"/>
  <c r="AV428" i="2" s="1"/>
  <c r="AT436" i="2"/>
  <c r="AV436" i="2" s="1"/>
  <c r="AU439" i="2"/>
  <c r="AW439" i="2" s="1"/>
  <c r="AU441" i="2"/>
  <c r="AW441" i="2" s="1"/>
  <c r="AU442" i="2"/>
  <c r="AW442" i="2" s="1"/>
  <c r="AT443" i="2"/>
  <c r="AV443" i="2" s="1"/>
  <c r="AT447" i="2"/>
  <c r="AV447" i="2" s="1"/>
  <c r="AT460" i="2"/>
  <c r="AV460" i="2" s="1"/>
  <c r="AU465" i="2"/>
  <c r="AW465" i="2" s="1"/>
  <c r="AU466" i="2"/>
  <c r="AW466" i="2" s="1"/>
  <c r="AT467" i="2"/>
  <c r="AV467" i="2" s="1"/>
  <c r="AT472" i="2"/>
  <c r="AV472" i="2" s="1"/>
  <c r="AU475" i="2"/>
  <c r="AW475" i="2" s="1"/>
  <c r="AT477" i="2"/>
  <c r="AV477" i="2" s="1"/>
  <c r="AU477" i="2"/>
  <c r="AW477" i="2" s="1"/>
  <c r="AU479" i="2"/>
  <c r="AW479" i="2" s="1"/>
  <c r="AU481" i="2"/>
  <c r="AW481" i="2" s="1"/>
  <c r="AU482" i="2"/>
  <c r="AW482" i="2" s="1"/>
  <c r="AT483" i="2"/>
  <c r="AV483" i="2" s="1"/>
  <c r="AT487" i="2"/>
  <c r="AV487" i="2" s="1"/>
  <c r="AU491" i="2"/>
  <c r="AW491" i="2" s="1"/>
  <c r="AT493" i="2"/>
  <c r="AV493" i="2" s="1"/>
  <c r="AU493" i="2"/>
  <c r="AW493" i="2" s="1"/>
  <c r="AU505" i="2"/>
  <c r="AW505" i="2" s="1"/>
  <c r="AU506" i="2"/>
  <c r="AW506" i="2" s="1"/>
  <c r="AT507" i="2"/>
  <c r="AV507" i="2" s="1"/>
  <c r="AT511" i="2"/>
  <c r="AV511" i="2" s="1"/>
  <c r="AT515" i="2"/>
  <c r="AV515" i="2" s="1"/>
  <c r="AT519" i="2"/>
  <c r="AV519" i="2" s="1"/>
  <c r="AU523" i="2"/>
  <c r="AW523" i="2" s="1"/>
  <c r="AU525" i="2"/>
  <c r="AW525" i="2" s="1"/>
  <c r="AU527" i="2"/>
  <c r="AW527" i="2" s="1"/>
  <c r="AT529" i="2"/>
  <c r="AV529" i="2" s="1"/>
  <c r="AU529" i="2"/>
  <c r="AW529" i="2" s="1"/>
  <c r="AU537" i="2"/>
  <c r="AW537" i="2" s="1"/>
  <c r="AU539" i="2"/>
  <c r="AW539" i="2" s="1"/>
  <c r="AU541" i="2"/>
  <c r="AW541" i="2" s="1"/>
  <c r="AU543" i="2"/>
  <c r="AW543" i="2" s="1"/>
  <c r="AT547" i="2"/>
  <c r="AV547" i="2" s="1"/>
  <c r="AT551" i="2"/>
  <c r="AV551" i="2" s="1"/>
  <c r="AT556" i="2"/>
  <c r="AV556" i="2" s="1"/>
  <c r="AT560" i="2"/>
  <c r="AV560" i="2" s="1"/>
  <c r="AT568" i="2"/>
  <c r="AV568" i="2" s="1"/>
  <c r="AT572" i="2"/>
  <c r="AV572" i="2" s="1"/>
  <c r="AT576" i="2"/>
  <c r="AV576" i="2" s="1"/>
  <c r="AT577" i="2"/>
  <c r="AV577" i="2" s="1"/>
  <c r="AU577" i="2"/>
  <c r="AW577" i="2" s="1"/>
  <c r="AU579" i="2"/>
  <c r="AW579" i="2" s="1"/>
  <c r="AT581" i="2"/>
  <c r="AV581" i="2" s="1"/>
  <c r="AU581" i="2"/>
  <c r="AW581" i="2" s="1"/>
  <c r="AT592" i="2"/>
  <c r="AV592" i="2" s="1"/>
  <c r="AT593" i="2"/>
  <c r="AV593" i="2" s="1"/>
  <c r="AU593" i="2"/>
  <c r="AW593" i="2" s="1"/>
  <c r="AT594" i="2"/>
  <c r="AV594" i="2" s="1"/>
  <c r="AU594" i="2"/>
  <c r="AW594" i="2" s="1"/>
  <c r="AT595" i="2"/>
  <c r="AV595" i="2" s="1"/>
  <c r="AT421" i="2"/>
  <c r="AV421" i="2" s="1"/>
  <c r="AT437" i="2"/>
  <c r="AV437" i="2" s="1"/>
  <c r="AT453" i="2"/>
  <c r="AV453" i="2" s="1"/>
  <c r="AT485" i="2"/>
  <c r="AV485" i="2" s="1"/>
  <c r="AT486" i="2"/>
  <c r="AV486" i="2" s="1"/>
  <c r="AT518" i="2"/>
  <c r="AV518" i="2" s="1"/>
  <c r="AU518" i="2"/>
  <c r="AW518" i="2" s="1"/>
  <c r="AU538" i="2"/>
  <c r="AW538" i="2" s="1"/>
  <c r="AT550" i="2"/>
  <c r="AV550" i="2" s="1"/>
  <c r="AU550" i="2"/>
  <c r="AW550" i="2" s="1"/>
  <c r="AU570" i="2"/>
  <c r="AW570" i="2" s="1"/>
  <c r="AT582" i="2"/>
  <c r="AV582" i="2" s="1"/>
  <c r="AU582" i="2"/>
  <c r="AW582" i="2" s="1"/>
  <c r="AT422" i="2"/>
  <c r="AV422" i="2" s="1"/>
  <c r="AT438" i="2"/>
  <c r="AV438" i="2" s="1"/>
  <c r="AT454" i="2"/>
  <c r="AV454" i="2" s="1"/>
  <c r="AT474" i="2"/>
  <c r="AV474" i="2" s="1"/>
  <c r="AT506" i="2"/>
  <c r="AV506" i="2" s="1"/>
  <c r="AT546" i="2"/>
  <c r="AV546" i="2" s="1"/>
  <c r="AT578" i="2"/>
  <c r="AV578" i="2" s="1"/>
  <c r="AT426" i="2"/>
  <c r="AV426" i="2" s="1"/>
  <c r="AT442" i="2"/>
  <c r="AV442" i="2" s="1"/>
  <c r="AT458" i="2"/>
  <c r="AV458" i="2" s="1"/>
  <c r="AT538" i="2"/>
  <c r="AV538" i="2" s="1"/>
  <c r="AT554" i="2"/>
  <c r="AV554" i="2" s="1"/>
  <c r="AT570" i="2"/>
  <c r="AV570" i="2" s="1"/>
  <c r="AT586" i="2"/>
  <c r="AV586" i="2" s="1"/>
  <c r="AT465" i="2"/>
  <c r="AV465" i="2" s="1"/>
  <c r="AU470" i="2"/>
  <c r="AW470" i="2" s="1"/>
  <c r="AT481" i="2"/>
  <c r="AV481" i="2" s="1"/>
  <c r="AU486" i="2"/>
  <c r="AW486" i="2" s="1"/>
  <c r="AT497" i="2"/>
  <c r="AV497" i="2" s="1"/>
  <c r="AU502" i="2"/>
  <c r="AW502" i="2" s="1"/>
  <c r="AT466" i="2"/>
  <c r="AV466" i="2" s="1"/>
  <c r="AT482" i="2"/>
  <c r="AV482" i="2" s="1"/>
  <c r="AT498" i="2"/>
  <c r="AV498" i="2" s="1"/>
  <c r="AT514" i="2"/>
  <c r="AV514" i="2" s="1"/>
  <c r="AU514" i="2"/>
  <c r="AW514" i="2" s="1"/>
  <c r="AT525" i="2"/>
  <c r="AV525" i="2" s="1"/>
  <c r="AT530" i="2"/>
  <c r="AV530" i="2" s="1"/>
  <c r="AU530" i="2"/>
  <c r="AW530" i="2" s="1"/>
  <c r="AT541" i="2"/>
  <c r="AV541" i="2" s="1"/>
  <c r="AU546" i="2"/>
  <c r="AW546" i="2" s="1"/>
  <c r="AT557" i="2"/>
  <c r="AV557" i="2" s="1"/>
  <c r="AU562" i="2"/>
  <c r="AW562" i="2" s="1"/>
  <c r="AT573" i="2"/>
  <c r="AV573" i="2" s="1"/>
  <c r="AU578" i="2"/>
  <c r="AW578" i="2" s="1"/>
  <c r="AT414" i="2"/>
  <c r="AV414" i="2" s="1"/>
  <c r="AU414" i="2"/>
  <c r="AW414" i="2" s="1"/>
  <c r="AT425" i="2"/>
  <c r="AV425" i="2" s="1"/>
  <c r="AT430" i="2"/>
  <c r="AV430" i="2" s="1"/>
  <c r="AU430" i="2"/>
  <c r="AW430" i="2" s="1"/>
  <c r="AT441" i="2"/>
  <c r="AV441" i="2" s="1"/>
  <c r="AT446" i="2"/>
  <c r="AV446" i="2" s="1"/>
  <c r="AU446" i="2"/>
  <c r="AW446" i="2" s="1"/>
  <c r="AT457" i="2"/>
  <c r="AV457" i="2" s="1"/>
  <c r="AT473" i="2"/>
  <c r="AV473" i="2" s="1"/>
  <c r="AT478" i="2"/>
  <c r="AV478" i="2" s="1"/>
  <c r="AU478" i="2"/>
  <c r="AW478" i="2" s="1"/>
  <c r="AT489" i="2"/>
  <c r="AV489" i="2" s="1"/>
  <c r="AT494" i="2"/>
  <c r="AV494" i="2" s="1"/>
  <c r="AU494" i="2"/>
  <c r="AW494" i="2" s="1"/>
  <c r="AT505" i="2"/>
  <c r="AV505" i="2" s="1"/>
  <c r="AT510" i="2"/>
  <c r="AV510" i="2" s="1"/>
  <c r="AU510" i="2"/>
  <c r="AW510" i="2" s="1"/>
  <c r="AT521" i="2"/>
  <c r="AV521" i="2" s="1"/>
  <c r="AT526" i="2"/>
  <c r="AV526" i="2" s="1"/>
  <c r="AU526" i="2"/>
  <c r="AW526" i="2" s="1"/>
  <c r="AT537" i="2"/>
  <c r="AV537" i="2" s="1"/>
  <c r="AT542" i="2"/>
  <c r="AV542" i="2" s="1"/>
  <c r="AU542" i="2"/>
  <c r="AW542" i="2" s="1"/>
  <c r="AT553" i="2"/>
  <c r="AV553" i="2" s="1"/>
  <c r="AT558" i="2"/>
  <c r="AV558" i="2" s="1"/>
  <c r="AU558" i="2"/>
  <c r="AW558" i="2" s="1"/>
  <c r="AT569" i="2"/>
  <c r="AV569" i="2" s="1"/>
  <c r="AT574" i="2"/>
  <c r="AV574" i="2" s="1"/>
  <c r="AU574" i="2"/>
  <c r="AW574" i="2" s="1"/>
  <c r="AT585" i="2"/>
  <c r="AV585" i="2" s="1"/>
  <c r="AT590" i="2"/>
  <c r="AV590" i="2" s="1"/>
  <c r="AU590" i="2"/>
  <c r="AW590" i="2" s="1"/>
  <c r="U3" i="3"/>
  <c r="T4" i="3" s="1"/>
  <c r="U4" i="3" s="1"/>
  <c r="T5" i="3" s="1"/>
  <c r="U5" i="3" s="1"/>
  <c r="T6" i="3" s="1"/>
  <c r="U6" i="3" s="1"/>
  <c r="T7" i="3" s="1"/>
  <c r="U7" i="3" s="1"/>
  <c r="T8" i="3" s="1"/>
  <c r="U8" i="3" s="1"/>
  <c r="T9" i="3" s="1"/>
  <c r="U9" i="3" s="1"/>
  <c r="T10" i="3" s="1"/>
  <c r="U10" i="3" s="1"/>
  <c r="T11" i="3" s="1"/>
  <c r="U11" i="3" s="1"/>
  <c r="T12" i="3" s="1"/>
  <c r="U12" i="3" s="1"/>
  <c r="T13" i="3" s="1"/>
  <c r="U13" i="3" s="1"/>
  <c r="T14" i="3" s="1"/>
  <c r="U14" i="3" s="1"/>
  <c r="T15" i="3" s="1"/>
  <c r="U15" i="3" s="1"/>
  <c r="T16" i="3" s="1"/>
  <c r="U16" i="3" s="1"/>
  <c r="T17" i="3" s="1"/>
  <c r="U17" i="3" s="1"/>
  <c r="T18" i="3" s="1"/>
  <c r="X12" i="2"/>
  <c r="AK13" i="2"/>
  <c r="AI15" i="2"/>
  <c r="AM15" i="2"/>
  <c r="Y17" i="2"/>
  <c r="AK17" i="2"/>
  <c r="Z18" i="2"/>
  <c r="AI19" i="2"/>
  <c r="AM19" i="2"/>
  <c r="Y21" i="2"/>
  <c r="AK21" i="2"/>
  <c r="Z22" i="2"/>
  <c r="AI23" i="2"/>
  <c r="W24" i="2"/>
  <c r="AI24" i="2"/>
  <c r="W25" i="2"/>
  <c r="AI25" i="2"/>
  <c r="AM25" i="2"/>
  <c r="W26" i="2"/>
  <c r="AI26" i="2"/>
  <c r="AI27" i="2"/>
  <c r="W28" i="2"/>
  <c r="W29" i="2"/>
  <c r="AI29" i="2"/>
  <c r="AM29" i="2"/>
  <c r="W30" i="2"/>
  <c r="AI30" i="2"/>
  <c r="AM30" i="2"/>
  <c r="W31" i="2"/>
  <c r="AI31" i="2"/>
  <c r="AM31" i="2"/>
  <c r="W32" i="2"/>
  <c r="AI32" i="2"/>
  <c r="W33" i="2"/>
  <c r="AI33" i="2"/>
  <c r="AI34" i="2"/>
  <c r="W35" i="2"/>
  <c r="AI35" i="2"/>
  <c r="AI36" i="2"/>
  <c r="AM36" i="2"/>
  <c r="W37" i="2"/>
  <c r="AI37" i="2"/>
  <c r="AM37" i="2"/>
  <c r="W38" i="2"/>
  <c r="AI38" i="2"/>
  <c r="AM38" i="2"/>
  <c r="AI40" i="2"/>
  <c r="AM40" i="2"/>
  <c r="Z41" i="2"/>
  <c r="Y42" i="2"/>
  <c r="X43" i="2"/>
  <c r="AJ43" i="2"/>
  <c r="W44" i="2"/>
  <c r="AI44" i="2"/>
  <c r="AM44" i="2"/>
  <c r="Z46" i="2"/>
  <c r="Y47" i="2"/>
  <c r="X48" i="2"/>
  <c r="AJ48" i="2"/>
  <c r="W49" i="2"/>
  <c r="AI49" i="2"/>
  <c r="AM49" i="2"/>
  <c r="Z50" i="2"/>
  <c r="Y51" i="2"/>
  <c r="X52" i="2"/>
  <c r="AJ52" i="2"/>
  <c r="W53" i="2"/>
  <c r="AI53" i="2"/>
  <c r="AM53" i="2"/>
  <c r="Y55" i="2"/>
  <c r="X56" i="2"/>
  <c r="AJ56" i="2"/>
  <c r="W57" i="2"/>
  <c r="AI57" i="2"/>
  <c r="AM57" i="2"/>
  <c r="Y59" i="2"/>
  <c r="X60" i="2"/>
  <c r="AJ60" i="2"/>
  <c r="Z61" i="2"/>
  <c r="W61" i="2"/>
  <c r="AI62" i="2"/>
  <c r="Z64" i="2"/>
  <c r="AK65" i="2"/>
  <c r="Z66" i="2"/>
  <c r="X66" i="2"/>
  <c r="AJ67" i="2"/>
  <c r="AM68" i="2"/>
  <c r="X69" i="2"/>
  <c r="Z70" i="2"/>
  <c r="X70" i="2"/>
  <c r="W71" i="2"/>
  <c r="X73" i="2"/>
  <c r="AI74" i="2"/>
  <c r="AI75" i="2"/>
  <c r="W75" i="2"/>
  <c r="Z77" i="2"/>
  <c r="Z78" i="2"/>
  <c r="AI80" i="2"/>
  <c r="Y82" i="2"/>
  <c r="AM82" i="2"/>
  <c r="Z83" i="2"/>
  <c r="Z84" i="2"/>
  <c r="AM84" i="2"/>
  <c r="V85" i="2"/>
  <c r="X87" i="2"/>
  <c r="AK88" i="2"/>
  <c r="AK89" i="2"/>
  <c r="Y89" i="2"/>
  <c r="AL89" i="2"/>
  <c r="X89" i="2"/>
  <c r="AI89" i="2"/>
  <c r="AK90" i="2"/>
  <c r="Z93" i="2"/>
  <c r="Z94" i="2"/>
  <c r="AI96" i="2"/>
  <c r="W97" i="2"/>
  <c r="Z98" i="2"/>
  <c r="Z99" i="2"/>
  <c r="Z100" i="2"/>
  <c r="AM100" i="2"/>
  <c r="X100" i="2"/>
  <c r="Y102" i="2"/>
  <c r="X103" i="2"/>
  <c r="AK109" i="2"/>
  <c r="X110" i="2"/>
  <c r="AI111" i="2"/>
  <c r="AM112" i="2"/>
  <c r="X114" i="2"/>
  <c r="AI115" i="2"/>
  <c r="X117" i="2"/>
  <c r="AK118" i="2"/>
  <c r="X121" i="2"/>
  <c r="AM125" i="2"/>
  <c r="AI130" i="2"/>
  <c r="W130" i="2"/>
  <c r="AJ130" i="2"/>
  <c r="V130" i="2"/>
  <c r="Z130" i="2"/>
  <c r="AK130" i="2"/>
  <c r="X131" i="2"/>
  <c r="X134" i="2"/>
  <c r="Z135" i="2"/>
  <c r="AS135" i="2"/>
  <c r="AL136" i="2"/>
  <c r="V139" i="2"/>
  <c r="AI140" i="2"/>
  <c r="W140" i="2"/>
  <c r="AJ140" i="2"/>
  <c r="V140" i="2"/>
  <c r="Z140" i="2"/>
  <c r="AK140" i="2"/>
  <c r="X141" i="2"/>
  <c r="X144" i="2"/>
  <c r="W150" i="2"/>
  <c r="B46" i="3"/>
  <c r="AK195" i="2"/>
  <c r="AK179" i="2"/>
  <c r="AK124" i="2"/>
  <c r="AK116" i="2"/>
  <c r="AK112" i="2"/>
  <c r="AK201" i="2"/>
  <c r="AK199" i="2"/>
  <c r="X198" i="2"/>
  <c r="X172" i="2"/>
  <c r="AK155" i="2"/>
  <c r="AK151" i="2"/>
  <c r="AK147" i="2"/>
  <c r="AK143" i="2"/>
  <c r="AK133" i="2"/>
  <c r="AK129" i="2"/>
  <c r="X119" i="2"/>
  <c r="X115" i="2"/>
  <c r="X111" i="2"/>
  <c r="AK104" i="2"/>
  <c r="AK197" i="2"/>
  <c r="AK196" i="2"/>
  <c r="X193" i="2"/>
  <c r="X192" i="2"/>
  <c r="AK189" i="2"/>
  <c r="X188" i="2"/>
  <c r="X185" i="2"/>
  <c r="AK184" i="2"/>
  <c r="AK181" i="2"/>
  <c r="AK180" i="2"/>
  <c r="AK177" i="2"/>
  <c r="X176" i="2"/>
  <c r="AK164" i="2"/>
  <c r="X150" i="2"/>
  <c r="X142" i="2"/>
  <c r="X167" i="2"/>
  <c r="AK157" i="2"/>
  <c r="AK156" i="2"/>
  <c r="X8" i="2"/>
  <c r="X7" i="2"/>
  <c r="Y8" i="2"/>
  <c r="Z9" i="2"/>
  <c r="AI10" i="2"/>
  <c r="AM10" i="2"/>
  <c r="X11" i="2"/>
  <c r="Y12" i="2"/>
  <c r="W14" i="2"/>
  <c r="AI14" i="2"/>
  <c r="AU14" i="2" s="1"/>
  <c r="AW14" i="2" s="1"/>
  <c r="AJ15" i="2"/>
  <c r="Y16" i="2"/>
  <c r="AK16" i="2"/>
  <c r="Z17" i="2"/>
  <c r="W18" i="2"/>
  <c r="AI18" i="2"/>
  <c r="AU18" i="2" s="1"/>
  <c r="AW18" i="2" s="1"/>
  <c r="AJ19" i="2"/>
  <c r="Y20" i="2"/>
  <c r="AK20" i="2"/>
  <c r="W22" i="2"/>
  <c r="AI22" i="2"/>
  <c r="AU22" i="2" s="1"/>
  <c r="AW22" i="2" s="1"/>
  <c r="AJ23" i="2"/>
  <c r="X24" i="2"/>
  <c r="AJ24" i="2"/>
  <c r="X25" i="2"/>
  <c r="AJ25" i="2"/>
  <c r="X26" i="2"/>
  <c r="AJ26" i="2"/>
  <c r="X27" i="2"/>
  <c r="AJ27" i="2"/>
  <c r="X28" i="2"/>
  <c r="AJ28" i="2"/>
  <c r="X29" i="2"/>
  <c r="AJ29" i="2"/>
  <c r="X30" i="2"/>
  <c r="AJ30" i="2"/>
  <c r="X31" i="2"/>
  <c r="AJ31" i="2"/>
  <c r="X32" i="2"/>
  <c r="AJ32" i="2"/>
  <c r="X33" i="2"/>
  <c r="AJ33" i="2"/>
  <c r="X34" i="2"/>
  <c r="AJ34" i="2"/>
  <c r="X35" i="2"/>
  <c r="AJ35" i="2"/>
  <c r="X36" i="2"/>
  <c r="AJ36" i="2"/>
  <c r="X37" i="2"/>
  <c r="AJ37" i="2"/>
  <c r="X38" i="2"/>
  <c r="AJ38" i="2"/>
  <c r="X40" i="2"/>
  <c r="AJ40" i="2"/>
  <c r="W41" i="2"/>
  <c r="AI41" i="2"/>
  <c r="AM41" i="2"/>
  <c r="V42" i="2"/>
  <c r="Z42" i="2"/>
  <c r="Y43" i="2"/>
  <c r="AK43" i="2"/>
  <c r="X44" i="2"/>
  <c r="AJ44" i="2"/>
  <c r="W46" i="2"/>
  <c r="AI46" i="2"/>
  <c r="AM46" i="2"/>
  <c r="Z47" i="2"/>
  <c r="Y48" i="2"/>
  <c r="AK48" i="2"/>
  <c r="X49" i="2"/>
  <c r="AJ49" i="2"/>
  <c r="W50" i="2"/>
  <c r="AI50" i="2"/>
  <c r="AM50" i="2"/>
  <c r="Z51" i="2"/>
  <c r="Y52" i="2"/>
  <c r="AK52" i="2"/>
  <c r="X53" i="2"/>
  <c r="AJ53" i="2"/>
  <c r="W54" i="2"/>
  <c r="AI54" i="2"/>
  <c r="AM54" i="2"/>
  <c r="V55" i="2"/>
  <c r="Z55" i="2"/>
  <c r="Y56" i="2"/>
  <c r="AK56" i="2"/>
  <c r="X57" i="2"/>
  <c r="AJ57" i="2"/>
  <c r="W58" i="2"/>
  <c r="AI58" i="2"/>
  <c r="AM58" i="2"/>
  <c r="Z59" i="2"/>
  <c r="Y60" i="2"/>
  <c r="AK60" i="2"/>
  <c r="X61" i="2"/>
  <c r="AK61" i="2"/>
  <c r="W62" i="2"/>
  <c r="AI64" i="2"/>
  <c r="AU64" i="2" s="1"/>
  <c r="AW64" i="2" s="1"/>
  <c r="AI65" i="2"/>
  <c r="W65" i="2"/>
  <c r="Y65" i="2"/>
  <c r="AL65" i="2"/>
  <c r="AL66" i="2"/>
  <c r="V66" i="2"/>
  <c r="Y66" i="2"/>
  <c r="AM66" i="2"/>
  <c r="X67" i="2"/>
  <c r="AI68" i="2"/>
  <c r="AI69" i="2"/>
  <c r="W69" i="2"/>
  <c r="Y69" i="2"/>
  <c r="AL69" i="2"/>
  <c r="AL70" i="2"/>
  <c r="V70" i="2"/>
  <c r="Y70" i="2"/>
  <c r="AM70" i="2"/>
  <c r="AL71" i="2"/>
  <c r="AK73" i="2"/>
  <c r="Y73" i="2"/>
  <c r="Z73" i="2"/>
  <c r="AM73" i="2"/>
  <c r="W74" i="2"/>
  <c r="Z75" i="2"/>
  <c r="W76" i="2"/>
  <c r="AK76" i="2"/>
  <c r="AK77" i="2"/>
  <c r="Y77" i="2"/>
  <c r="AL77" i="2"/>
  <c r="X77" i="2"/>
  <c r="AI77" i="2"/>
  <c r="AK79" i="2"/>
  <c r="Z81" i="2"/>
  <c r="AI84" i="2"/>
  <c r="W85" i="2"/>
  <c r="AJ86" i="2"/>
  <c r="Y86" i="2"/>
  <c r="AM86" i="2"/>
  <c r="Z87" i="2"/>
  <c r="Z88" i="2"/>
  <c r="AM88" i="2"/>
  <c r="V89" i="2"/>
  <c r="AJ89" i="2"/>
  <c r="W90" i="2"/>
  <c r="X91" i="2"/>
  <c r="W92" i="2"/>
  <c r="AK92" i="2"/>
  <c r="AK93" i="2"/>
  <c r="Y93" i="2"/>
  <c r="AL93" i="2"/>
  <c r="X93" i="2"/>
  <c r="AI93" i="2"/>
  <c r="AK95" i="2"/>
  <c r="Z97" i="2"/>
  <c r="AI100" i="2"/>
  <c r="W101" i="2"/>
  <c r="AM101" i="2"/>
  <c r="Z102" i="2"/>
  <c r="AM102" i="2"/>
  <c r="AU102" i="2" s="1"/>
  <c r="AW102" i="2" s="1"/>
  <c r="Z103" i="2"/>
  <c r="Z104" i="2"/>
  <c r="AM104" i="2"/>
  <c r="Z106" i="2"/>
  <c r="AS106" i="2"/>
  <c r="AM106" i="2"/>
  <c r="AJ106" i="2"/>
  <c r="AI107" i="2"/>
  <c r="Z108" i="2"/>
  <c r="Z110" i="2"/>
  <c r="AS110" i="2"/>
  <c r="AM110" i="2"/>
  <c r="AJ112" i="2"/>
  <c r="Y112" i="2"/>
  <c r="Z114" i="2"/>
  <c r="AS114" i="2"/>
  <c r="AM114" i="2"/>
  <c r="W118" i="2"/>
  <c r="W119" i="2"/>
  <c r="W122" i="2"/>
  <c r="W123" i="2"/>
  <c r="AL124" i="2"/>
  <c r="W126" i="2"/>
  <c r="W128" i="2"/>
  <c r="AL130" i="2"/>
  <c r="AS132" i="2"/>
  <c r="AM132" i="2"/>
  <c r="Z132" i="2"/>
  <c r="AL135" i="2"/>
  <c r="V135" i="2"/>
  <c r="AJ135" i="2"/>
  <c r="W135" i="2"/>
  <c r="AI135" i="2"/>
  <c r="AM135" i="2"/>
  <c r="W136" i="2"/>
  <c r="Z139" i="2"/>
  <c r="AL140" i="2"/>
  <c r="Y141" i="2"/>
  <c r="AS142" i="2"/>
  <c r="AM142" i="2"/>
  <c r="Z142" i="2"/>
  <c r="Z143" i="2"/>
  <c r="Z145" i="2"/>
  <c r="AS145" i="2"/>
  <c r="AM145" i="2"/>
  <c r="AM147" i="2"/>
  <c r="X148" i="2"/>
  <c r="AK149" i="2"/>
  <c r="X152" i="2"/>
  <c r="K62" i="3"/>
  <c r="L127" i="3" s="1"/>
  <c r="K116" i="3"/>
  <c r="B47" i="3"/>
  <c r="Y203" i="2"/>
  <c r="Y159" i="2"/>
  <c r="Y155" i="2"/>
  <c r="AL151" i="2"/>
  <c r="Y147" i="2"/>
  <c r="Y143" i="2"/>
  <c r="Y139" i="2"/>
  <c r="Y137" i="2"/>
  <c r="AL133" i="2"/>
  <c r="Y129" i="2"/>
  <c r="Y168" i="2"/>
  <c r="Y164" i="2"/>
  <c r="AL115" i="2"/>
  <c r="AL107" i="2"/>
  <c r="Y174" i="2"/>
  <c r="AL202" i="2"/>
  <c r="Y201" i="2"/>
  <c r="Y199" i="2"/>
  <c r="Y195" i="2"/>
  <c r="Y191" i="2"/>
  <c r="Y187" i="2"/>
  <c r="Y183" i="2"/>
  <c r="Y179" i="2"/>
  <c r="B44" i="3"/>
  <c r="AI174" i="2"/>
  <c r="V102" i="2"/>
  <c r="V98" i="2"/>
  <c r="AI94" i="2"/>
  <c r="AI90" i="2"/>
  <c r="AI86" i="2"/>
  <c r="AI82" i="2"/>
  <c r="AI78" i="2"/>
  <c r="AU78" i="2" s="1"/>
  <c r="AW78" i="2" s="1"/>
  <c r="AI195" i="2"/>
  <c r="V191" i="2"/>
  <c r="AI187" i="2"/>
  <c r="AU187" i="2" s="1"/>
  <c r="AW187" i="2" s="1"/>
  <c r="AI183" i="2"/>
  <c r="AU183" i="2" s="1"/>
  <c r="AW183" i="2" s="1"/>
  <c r="AI179" i="2"/>
  <c r="AI124" i="2"/>
  <c r="AI120" i="2"/>
  <c r="AU120" i="2" s="1"/>
  <c r="AW120" i="2" s="1"/>
  <c r="AI116" i="2"/>
  <c r="AI112" i="2"/>
  <c r="AI108" i="2"/>
  <c r="AI201" i="2"/>
  <c r="AI199" i="2"/>
  <c r="AI159" i="2"/>
  <c r="AU159" i="2" s="1"/>
  <c r="AW159" i="2" s="1"/>
  <c r="AI155" i="2"/>
  <c r="AI151" i="2"/>
  <c r="AI147" i="2"/>
  <c r="V143" i="2"/>
  <c r="AI203" i="2"/>
  <c r="AI194" i="2"/>
  <c r="V192" i="2"/>
  <c r="AI190" i="2"/>
  <c r="AI186" i="2"/>
  <c r="AI182" i="2"/>
  <c r="AI178" i="2"/>
  <c r="AI172" i="2"/>
  <c r="AI168" i="2"/>
  <c r="AI164" i="2"/>
  <c r="B48" i="3"/>
  <c r="AM195" i="2"/>
  <c r="Z191" i="2"/>
  <c r="Z187" i="2"/>
  <c r="Z183" i="2"/>
  <c r="AM179" i="2"/>
  <c r="AM199" i="2"/>
  <c r="Z159" i="2"/>
  <c r="AM155" i="2"/>
  <c r="Y7" i="2"/>
  <c r="Z8" i="2"/>
  <c r="W9" i="2"/>
  <c r="AI9" i="2"/>
  <c r="AJ10" i="2"/>
  <c r="Y11" i="2"/>
  <c r="Z12" i="2"/>
  <c r="AI13" i="2"/>
  <c r="AM13" i="2"/>
  <c r="X14" i="2"/>
  <c r="Y15" i="2"/>
  <c r="AT15" i="2" s="1"/>
  <c r="AV15" i="2" s="1"/>
  <c r="AK15" i="2"/>
  <c r="W17" i="2"/>
  <c r="AI17" i="2"/>
  <c r="X18" i="2"/>
  <c r="Y19" i="2"/>
  <c r="AT19" i="2" s="1"/>
  <c r="AV19" i="2" s="1"/>
  <c r="AK19" i="2"/>
  <c r="W21" i="2"/>
  <c r="AI21" i="2"/>
  <c r="AM21" i="2"/>
  <c r="X22" i="2"/>
  <c r="Y23" i="2"/>
  <c r="AK23" i="2"/>
  <c r="Y24" i="2"/>
  <c r="AK24" i="2"/>
  <c r="Y25" i="2"/>
  <c r="AK25" i="2"/>
  <c r="Y26" i="2"/>
  <c r="AK26" i="2"/>
  <c r="Y27" i="2"/>
  <c r="AK27" i="2"/>
  <c r="Y28" i="2"/>
  <c r="AK28" i="2"/>
  <c r="Y29" i="2"/>
  <c r="AK29" i="2"/>
  <c r="Y30" i="2"/>
  <c r="AK30" i="2"/>
  <c r="Y31" i="2"/>
  <c r="AK31" i="2"/>
  <c r="Y32" i="2"/>
  <c r="AK32" i="2"/>
  <c r="Y33" i="2"/>
  <c r="AK33" i="2"/>
  <c r="Y34" i="2"/>
  <c r="AK34" i="2"/>
  <c r="Y35" i="2"/>
  <c r="AK35" i="2"/>
  <c r="Y36" i="2"/>
  <c r="AK36" i="2"/>
  <c r="Y37" i="2"/>
  <c r="AK37" i="2"/>
  <c r="Y38" i="2"/>
  <c r="AK38" i="2"/>
  <c r="AS40" i="2"/>
  <c r="Y40" i="2"/>
  <c r="AK40" i="2"/>
  <c r="X41" i="2"/>
  <c r="AJ41" i="2"/>
  <c r="W42" i="2"/>
  <c r="AI42" i="2"/>
  <c r="V43" i="2"/>
  <c r="Z43" i="2"/>
  <c r="AL43" i="2"/>
  <c r="AS44" i="2"/>
  <c r="Y44" i="2"/>
  <c r="AK44" i="2"/>
  <c r="X46" i="2"/>
  <c r="AJ46" i="2"/>
  <c r="W47" i="2"/>
  <c r="AI47" i="2"/>
  <c r="V48" i="2"/>
  <c r="Z48" i="2"/>
  <c r="AL48" i="2"/>
  <c r="AS49" i="2"/>
  <c r="Y49" i="2"/>
  <c r="AK49" i="2"/>
  <c r="X50" i="2"/>
  <c r="AJ50" i="2"/>
  <c r="W51" i="2"/>
  <c r="AI51" i="2"/>
  <c r="AU51" i="2" s="1"/>
  <c r="AW51" i="2" s="1"/>
  <c r="V52" i="2"/>
  <c r="Z52" i="2"/>
  <c r="AL52" i="2"/>
  <c r="AS53" i="2"/>
  <c r="Y53" i="2"/>
  <c r="AK53" i="2"/>
  <c r="X54" i="2"/>
  <c r="AJ54" i="2"/>
  <c r="W55" i="2"/>
  <c r="V56" i="2"/>
  <c r="Z56" i="2"/>
  <c r="AL56" i="2"/>
  <c r="AS57" i="2"/>
  <c r="Y57" i="2"/>
  <c r="AK57" i="2"/>
  <c r="X58" i="2"/>
  <c r="AJ58" i="2"/>
  <c r="W59" i="2"/>
  <c r="AI59" i="2"/>
  <c r="V60" i="2"/>
  <c r="Z60" i="2"/>
  <c r="AL60" i="2"/>
  <c r="AS61" i="2"/>
  <c r="Y61" i="2"/>
  <c r="AM61" i="2"/>
  <c r="X62" i="2"/>
  <c r="AU63" i="2"/>
  <c r="AW63" i="2" s="1"/>
  <c r="W64" i="2"/>
  <c r="Z65" i="2"/>
  <c r="AS66" i="2"/>
  <c r="AI66" i="2"/>
  <c r="AK67" i="2"/>
  <c r="Y67" i="2"/>
  <c r="Z67" i="2"/>
  <c r="AM67" i="2"/>
  <c r="W68" i="2"/>
  <c r="AK68" i="2"/>
  <c r="Z69" i="2"/>
  <c r="AS70" i="2"/>
  <c r="AI70" i="2"/>
  <c r="AK71" i="2"/>
  <c r="Y71" i="2"/>
  <c r="Z71" i="2"/>
  <c r="AM71" i="2"/>
  <c r="V73" i="2"/>
  <c r="AI73" i="2"/>
  <c r="Y74" i="2"/>
  <c r="V75" i="2"/>
  <c r="AJ75" i="2"/>
  <c r="Z76" i="2"/>
  <c r="AM76" i="2"/>
  <c r="V77" i="2"/>
  <c r="AJ77" i="2"/>
  <c r="W78" i="2"/>
  <c r="AM79" i="2"/>
  <c r="W80" i="2"/>
  <c r="AK80" i="2"/>
  <c r="AK81" i="2"/>
  <c r="Y81" i="2"/>
  <c r="AL81" i="2"/>
  <c r="X81" i="2"/>
  <c r="AI81" i="2"/>
  <c r="AK82" i="2"/>
  <c r="AS84" i="2"/>
  <c r="Z85" i="2"/>
  <c r="AS86" i="2"/>
  <c r="AI88" i="2"/>
  <c r="W89" i="2"/>
  <c r="AM89" i="2"/>
  <c r="Y90" i="2"/>
  <c r="AM90" i="2"/>
  <c r="Z91" i="2"/>
  <c r="Z92" i="2"/>
  <c r="AM92" i="2"/>
  <c r="V93" i="2"/>
  <c r="AJ93" i="2"/>
  <c r="W94" i="2"/>
  <c r="AM95" i="2"/>
  <c r="W96" i="2"/>
  <c r="AK97" i="2"/>
  <c r="Y97" i="2"/>
  <c r="AL97" i="2"/>
  <c r="X97" i="2"/>
  <c r="AI97" i="2"/>
  <c r="AS100" i="2"/>
  <c r="AI104" i="2"/>
  <c r="AK106" i="2"/>
  <c r="AM109" i="2"/>
  <c r="X113" i="2"/>
  <c r="AM116" i="2"/>
  <c r="AI119" i="2"/>
  <c r="Y120" i="2"/>
  <c r="X122" i="2"/>
  <c r="AM124" i="2"/>
  <c r="AK125" i="2"/>
  <c r="X126" i="2"/>
  <c r="Z129" i="2"/>
  <c r="X130" i="2"/>
  <c r="Z131" i="2"/>
  <c r="AS131" i="2"/>
  <c r="AI133" i="2"/>
  <c r="AI134" i="2"/>
  <c r="W134" i="2"/>
  <c r="AJ134" i="2"/>
  <c r="V134" i="2"/>
  <c r="Z134" i="2"/>
  <c r="AK134" i="2"/>
  <c r="X135" i="2"/>
  <c r="X136" i="2"/>
  <c r="Z137" i="2"/>
  <c r="X140" i="2"/>
  <c r="Z141" i="2"/>
  <c r="AS141" i="2"/>
  <c r="Z149" i="2"/>
  <c r="AS149" i="2"/>
  <c r="AM149" i="2"/>
  <c r="Z153" i="2"/>
  <c r="AS153" i="2"/>
  <c r="AM153" i="2"/>
  <c r="AM164" i="2"/>
  <c r="AK9" i="2"/>
  <c r="B45" i="3"/>
  <c r="W201" i="2"/>
  <c r="W195" i="2"/>
  <c r="W191" i="2"/>
  <c r="W187" i="2"/>
  <c r="W183" i="2"/>
  <c r="W179" i="2"/>
  <c r="W124" i="2"/>
  <c r="W120" i="2"/>
  <c r="W116" i="2"/>
  <c r="W108" i="2"/>
  <c r="W203" i="2"/>
  <c r="W159" i="2"/>
  <c r="W155" i="2"/>
  <c r="W151" i="2"/>
  <c r="W147" i="2"/>
  <c r="W143" i="2"/>
  <c r="W139" i="2"/>
  <c r="W137" i="2"/>
  <c r="W133" i="2"/>
  <c r="W129" i="2"/>
  <c r="W198" i="2"/>
  <c r="W194" i="2"/>
  <c r="W190" i="2"/>
  <c r="AJ186" i="2"/>
  <c r="W182" i="2"/>
  <c r="AJ178" i="2"/>
  <c r="W172" i="2"/>
  <c r="W168" i="2"/>
  <c r="W197" i="2"/>
  <c r="AJ193" i="2"/>
  <c r="AJ192" i="2"/>
  <c r="W189" i="2"/>
  <c r="AJ185" i="2"/>
  <c r="W181" i="2"/>
  <c r="W177" i="2"/>
  <c r="AJ176" i="2"/>
  <c r="W174" i="2"/>
  <c r="W158" i="2"/>
  <c r="AJ154" i="2"/>
  <c r="Z7" i="2"/>
  <c r="W8" i="2"/>
  <c r="AI8" i="2"/>
  <c r="AU8" i="2" s="1"/>
  <c r="AW8" i="2" s="1"/>
  <c r="Y10" i="2"/>
  <c r="AT10" i="2" s="1"/>
  <c r="AV10" i="2" s="1"/>
  <c r="AK10" i="2"/>
  <c r="V11" i="2"/>
  <c r="Z11" i="2"/>
  <c r="W12" i="2"/>
  <c r="AI12" i="2"/>
  <c r="AU12" i="2" s="1"/>
  <c r="AW12" i="2" s="1"/>
  <c r="AJ13" i="2"/>
  <c r="Y14" i="2"/>
  <c r="W16" i="2"/>
  <c r="AI16" i="2"/>
  <c r="AM16" i="2"/>
  <c r="Y18" i="2"/>
  <c r="W20" i="2"/>
  <c r="AI20" i="2"/>
  <c r="AM20" i="2"/>
  <c r="Y22" i="2"/>
  <c r="Z23" i="2"/>
  <c r="V24" i="2"/>
  <c r="Z24" i="2"/>
  <c r="V25" i="2"/>
  <c r="Z25" i="2"/>
  <c r="V26" i="2"/>
  <c r="Z26" i="2"/>
  <c r="V27" i="2"/>
  <c r="Z27" i="2"/>
  <c r="V28" i="2"/>
  <c r="Z28" i="2"/>
  <c r="V29" i="2"/>
  <c r="Z29" i="2"/>
  <c r="V30" i="2"/>
  <c r="Z30" i="2"/>
  <c r="V31" i="2"/>
  <c r="Z31" i="2"/>
  <c r="V32" i="2"/>
  <c r="Z32" i="2"/>
  <c r="V33" i="2"/>
  <c r="Z33" i="2"/>
  <c r="V34" i="2"/>
  <c r="Z34" i="2"/>
  <c r="V35" i="2"/>
  <c r="Z35" i="2"/>
  <c r="V36" i="2"/>
  <c r="Z36" i="2"/>
  <c r="V37" i="2"/>
  <c r="Z37" i="2"/>
  <c r="V38" i="2"/>
  <c r="Z38" i="2"/>
  <c r="V40" i="2"/>
  <c r="Y41" i="2"/>
  <c r="X42" i="2"/>
  <c r="W43" i="2"/>
  <c r="V44" i="2"/>
  <c r="Y46" i="2"/>
  <c r="X47" i="2"/>
  <c r="W48" i="2"/>
  <c r="V49" i="2"/>
  <c r="Y50" i="2"/>
  <c r="X51" i="2"/>
  <c r="W52" i="2"/>
  <c r="V53" i="2"/>
  <c r="Y54" i="2"/>
  <c r="X55" i="2"/>
  <c r="W56" i="2"/>
  <c r="V57" i="2"/>
  <c r="Y58" i="2"/>
  <c r="X59" i="2"/>
  <c r="W60" i="2"/>
  <c r="V61" i="2"/>
  <c r="AI61" i="2"/>
  <c r="AK62" i="2"/>
  <c r="Y62" i="2"/>
  <c r="Z62" i="2"/>
  <c r="AM62" i="2"/>
  <c r="Y64" i="2"/>
  <c r="V65" i="2"/>
  <c r="AJ65" i="2"/>
  <c r="W66" i="2"/>
  <c r="AJ66" i="2"/>
  <c r="V67" i="2"/>
  <c r="AI67" i="2"/>
  <c r="Y68" i="2"/>
  <c r="V69" i="2"/>
  <c r="AJ69" i="2"/>
  <c r="W70" i="2"/>
  <c r="AJ70" i="2"/>
  <c r="V71" i="2"/>
  <c r="AI71" i="2"/>
  <c r="W73" i="2"/>
  <c r="AJ73" i="2"/>
  <c r="AS74" i="2"/>
  <c r="Z74" i="2"/>
  <c r="AM75" i="2"/>
  <c r="X75" i="2"/>
  <c r="AK75" i="2"/>
  <c r="AI76" i="2"/>
  <c r="W77" i="2"/>
  <c r="AM77" i="2"/>
  <c r="Y78" i="2"/>
  <c r="Z80" i="2"/>
  <c r="AM80" i="2"/>
  <c r="V81" i="2"/>
  <c r="AJ81" i="2"/>
  <c r="W82" i="2"/>
  <c r="X83" i="2"/>
  <c r="W84" i="2"/>
  <c r="AK84" i="2"/>
  <c r="AK85" i="2"/>
  <c r="Y85" i="2"/>
  <c r="AL85" i="2"/>
  <c r="X85" i="2"/>
  <c r="AI85" i="2"/>
  <c r="AS88" i="2"/>
  <c r="AJ88" i="2"/>
  <c r="Z89" i="2"/>
  <c r="AS90" i="2"/>
  <c r="AI92" i="2"/>
  <c r="W93" i="2"/>
  <c r="AM93" i="2"/>
  <c r="Y94" i="2"/>
  <c r="Z96" i="2"/>
  <c r="AM96" i="2"/>
  <c r="X96" i="2"/>
  <c r="V97" i="2"/>
  <c r="AJ97" i="2"/>
  <c r="Y98" i="2"/>
  <c r="X99" i="2"/>
  <c r="W100" i="2"/>
  <c r="AK101" i="2"/>
  <c r="Y101" i="2"/>
  <c r="AL101" i="2"/>
  <c r="X101" i="2"/>
  <c r="AI101" i="2"/>
  <c r="W102" i="2"/>
  <c r="AS104" i="2"/>
  <c r="AJ104" i="2"/>
  <c r="W107" i="2"/>
  <c r="AL108" i="2"/>
  <c r="W110" i="2"/>
  <c r="W111" i="2"/>
  <c r="W114" i="2"/>
  <c r="W115" i="2"/>
  <c r="Y116" i="2"/>
  <c r="V117" i="2"/>
  <c r="Z118" i="2"/>
  <c r="AS118" i="2"/>
  <c r="AM118" i="2"/>
  <c r="Z120" i="2"/>
  <c r="Z122" i="2"/>
  <c r="AS122" i="2"/>
  <c r="AM122" i="2"/>
  <c r="AI123" i="2"/>
  <c r="Z126" i="2"/>
  <c r="AS126" i="2"/>
  <c r="AM126" i="2"/>
  <c r="AS128" i="2"/>
  <c r="AM128" i="2"/>
  <c r="Z128" i="2"/>
  <c r="AI129" i="2"/>
  <c r="AM130" i="2"/>
  <c r="Y130" i="2"/>
  <c r="AL131" i="2"/>
  <c r="V131" i="2"/>
  <c r="AJ131" i="2"/>
  <c r="W131" i="2"/>
  <c r="AI131" i="2"/>
  <c r="AM131" i="2"/>
  <c r="W132" i="2"/>
  <c r="AM133" i="2"/>
  <c r="AL134" i="2"/>
  <c r="Y135" i="2"/>
  <c r="AS136" i="2"/>
  <c r="AM136" i="2"/>
  <c r="Z136" i="2"/>
  <c r="AI137" i="2"/>
  <c r="AM140" i="2"/>
  <c r="Y140" i="2"/>
  <c r="AL141" i="2"/>
  <c r="V141" i="2"/>
  <c r="AJ141" i="2"/>
  <c r="W141" i="2"/>
  <c r="AI141" i="2"/>
  <c r="AM141" i="2"/>
  <c r="W142" i="2"/>
  <c r="X145" i="2"/>
  <c r="W146" i="2"/>
  <c r="AI161" i="2"/>
  <c r="W161" i="2"/>
  <c r="Y161" i="2"/>
  <c r="AL161" i="2"/>
  <c r="AL162" i="2"/>
  <c r="V162" i="2"/>
  <c r="Y162" i="2"/>
  <c r="AM162" i="2"/>
  <c r="AI165" i="2"/>
  <c r="W165" i="2"/>
  <c r="Y165" i="2"/>
  <c r="AL165" i="2"/>
  <c r="AL166" i="2"/>
  <c r="V166" i="2"/>
  <c r="Y166" i="2"/>
  <c r="AM166" i="2"/>
  <c r="AI169" i="2"/>
  <c r="W169" i="2"/>
  <c r="Y169" i="2"/>
  <c r="AL169" i="2"/>
  <c r="AL170" i="2"/>
  <c r="V170" i="2"/>
  <c r="Y170" i="2"/>
  <c r="AM170" i="2"/>
  <c r="AK173" i="2"/>
  <c r="Y173" i="2"/>
  <c r="Z173" i="2"/>
  <c r="AM173" i="2"/>
  <c r="AJ199" i="2"/>
  <c r="AK200" i="2"/>
  <c r="Y200" i="2"/>
  <c r="AI200" i="2"/>
  <c r="W200" i="2"/>
  <c r="Z200" i="2"/>
  <c r="AI144" i="2"/>
  <c r="W144" i="2"/>
  <c r="Y144" i="2"/>
  <c r="AL144" i="2"/>
  <c r="AL145" i="2"/>
  <c r="V145" i="2"/>
  <c r="Y145" i="2"/>
  <c r="AI148" i="2"/>
  <c r="W148" i="2"/>
  <c r="Y148" i="2"/>
  <c r="AL148" i="2"/>
  <c r="AL149" i="2"/>
  <c r="V149" i="2"/>
  <c r="Y149" i="2"/>
  <c r="AI152" i="2"/>
  <c r="W152" i="2"/>
  <c r="Y152" i="2"/>
  <c r="AL152" i="2"/>
  <c r="AL153" i="2"/>
  <c r="V153" i="2"/>
  <c r="Y153" i="2"/>
  <c r="AI156" i="2"/>
  <c r="W156" i="2"/>
  <c r="Y156" i="2"/>
  <c r="AL156" i="2"/>
  <c r="AL157" i="2"/>
  <c r="V157" i="2"/>
  <c r="Y157" i="2"/>
  <c r="AM157" i="2"/>
  <c r="Z161" i="2"/>
  <c r="AI162" i="2"/>
  <c r="AK163" i="2"/>
  <c r="Y163" i="2"/>
  <c r="Z163" i="2"/>
  <c r="AM163" i="2"/>
  <c r="Z165" i="2"/>
  <c r="AI166" i="2"/>
  <c r="AK167" i="2"/>
  <c r="Y167" i="2"/>
  <c r="Z167" i="2"/>
  <c r="AM167" i="2"/>
  <c r="Z169" i="2"/>
  <c r="AI170" i="2"/>
  <c r="V173" i="2"/>
  <c r="AI173" i="2"/>
  <c r="Z177" i="2"/>
  <c r="AM180" i="2"/>
  <c r="AM184" i="2"/>
  <c r="Z185" i="2"/>
  <c r="Z193" i="2"/>
  <c r="AM196" i="2"/>
  <c r="AJ200" i="2"/>
  <c r="AU224" i="2"/>
  <c r="AW224" i="2" s="1"/>
  <c r="AU228" i="2"/>
  <c r="AW228" i="2" s="1"/>
  <c r="AU232" i="2"/>
  <c r="AW232" i="2" s="1"/>
  <c r="AU236" i="2"/>
  <c r="AW236" i="2" s="1"/>
  <c r="AU240" i="2"/>
  <c r="AW240" i="2" s="1"/>
  <c r="AU244" i="2"/>
  <c r="AW244" i="2" s="1"/>
  <c r="AU248" i="2"/>
  <c r="AW248" i="2" s="1"/>
  <c r="AU252" i="2"/>
  <c r="AW252" i="2" s="1"/>
  <c r="AU256" i="2"/>
  <c r="AW256" i="2" s="1"/>
  <c r="AU260" i="2"/>
  <c r="AW260" i="2" s="1"/>
  <c r="AU264" i="2"/>
  <c r="AW264" i="2" s="1"/>
  <c r="AU268" i="2"/>
  <c r="AW268" i="2" s="1"/>
  <c r="AU272" i="2"/>
  <c r="AW272" i="2" s="1"/>
  <c r="AU276" i="2"/>
  <c r="AW276" i="2" s="1"/>
  <c r="AU280" i="2"/>
  <c r="AW280" i="2" s="1"/>
  <c r="AU284" i="2"/>
  <c r="AW284" i="2" s="1"/>
  <c r="AU288" i="2"/>
  <c r="AW288" i="2" s="1"/>
  <c r="AT289" i="2"/>
  <c r="AV289" i="2" s="1"/>
  <c r="AU292" i="2"/>
  <c r="AW292" i="2" s="1"/>
  <c r="AT293" i="2"/>
  <c r="AV293" i="2" s="1"/>
  <c r="AT300" i="2"/>
  <c r="AV300" i="2" s="1"/>
  <c r="AT301" i="2"/>
  <c r="AV301" i="2" s="1"/>
  <c r="AT308" i="2"/>
  <c r="AV308" i="2" s="1"/>
  <c r="AT309" i="2"/>
  <c r="AV309" i="2" s="1"/>
  <c r="AT316" i="2"/>
  <c r="AV316" i="2" s="1"/>
  <c r="AL106" i="2"/>
  <c r="V106" i="2"/>
  <c r="Y106" i="2"/>
  <c r="AI109" i="2"/>
  <c r="W109" i="2"/>
  <c r="Y109" i="2"/>
  <c r="AL109" i="2"/>
  <c r="AL110" i="2"/>
  <c r="V110" i="2"/>
  <c r="Y110" i="2"/>
  <c r="AI113" i="2"/>
  <c r="W113" i="2"/>
  <c r="Y113" i="2"/>
  <c r="AL113" i="2"/>
  <c r="AL114" i="2"/>
  <c r="V114" i="2"/>
  <c r="Y114" i="2"/>
  <c r="AI117" i="2"/>
  <c r="W117" i="2"/>
  <c r="Y117" i="2"/>
  <c r="AL117" i="2"/>
  <c r="AL118" i="2"/>
  <c r="V118" i="2"/>
  <c r="Y118" i="2"/>
  <c r="AI121" i="2"/>
  <c r="W121" i="2"/>
  <c r="Y121" i="2"/>
  <c r="AL121" i="2"/>
  <c r="AL122" i="2"/>
  <c r="V122" i="2"/>
  <c r="Y122" i="2"/>
  <c r="AI125" i="2"/>
  <c r="W125" i="2"/>
  <c r="Y125" i="2"/>
  <c r="AL125" i="2"/>
  <c r="AL126" i="2"/>
  <c r="V126" i="2"/>
  <c r="Y126" i="2"/>
  <c r="AK128" i="2"/>
  <c r="Y128" i="2"/>
  <c r="AK132" i="2"/>
  <c r="Y132" i="2"/>
  <c r="AK136" i="2"/>
  <c r="Y136" i="2"/>
  <c r="AU138" i="2"/>
  <c r="AW138" i="2" s="1"/>
  <c r="AK142" i="2"/>
  <c r="Y142" i="2"/>
  <c r="Z144" i="2"/>
  <c r="AI145" i="2"/>
  <c r="AK146" i="2"/>
  <c r="Y146" i="2"/>
  <c r="Z146" i="2"/>
  <c r="AM146" i="2"/>
  <c r="Z148" i="2"/>
  <c r="AI149" i="2"/>
  <c r="AK150" i="2"/>
  <c r="Y150" i="2"/>
  <c r="Z150" i="2"/>
  <c r="AM150" i="2"/>
  <c r="Z152" i="2"/>
  <c r="AI153" i="2"/>
  <c r="AK154" i="2"/>
  <c r="Y154" i="2"/>
  <c r="Z154" i="2"/>
  <c r="AM154" i="2"/>
  <c r="Z156" i="2"/>
  <c r="AS157" i="2"/>
  <c r="AI157" i="2"/>
  <c r="AK158" i="2"/>
  <c r="Y158" i="2"/>
  <c r="Z158" i="2"/>
  <c r="AM158" i="2"/>
  <c r="AT160" i="2"/>
  <c r="AV160" i="2" s="1"/>
  <c r="V161" i="2"/>
  <c r="AJ161" i="2"/>
  <c r="W162" i="2"/>
  <c r="AJ162" i="2"/>
  <c r="V163" i="2"/>
  <c r="AI163" i="2"/>
  <c r="AJ164" i="2"/>
  <c r="V165" i="2"/>
  <c r="AJ165" i="2"/>
  <c r="W166" i="2"/>
  <c r="AJ166" i="2"/>
  <c r="V167" i="2"/>
  <c r="AI167" i="2"/>
  <c r="V169" i="2"/>
  <c r="AJ169" i="2"/>
  <c r="W170" i="2"/>
  <c r="AJ170" i="2"/>
  <c r="Z172" i="2"/>
  <c r="W173" i="2"/>
  <c r="AJ173" i="2"/>
  <c r="AS174" i="2"/>
  <c r="Z174" i="2"/>
  <c r="AI176" i="2"/>
  <c r="W176" i="2"/>
  <c r="Y176" i="2"/>
  <c r="AL176" i="2"/>
  <c r="AL177" i="2"/>
  <c r="V177" i="2"/>
  <c r="Y177" i="2"/>
  <c r="AM177" i="2"/>
  <c r="AI180" i="2"/>
  <c r="W180" i="2"/>
  <c r="Y180" i="2"/>
  <c r="AL180" i="2"/>
  <c r="AL181" i="2"/>
  <c r="V181" i="2"/>
  <c r="Y181" i="2"/>
  <c r="AM181" i="2"/>
  <c r="AI184" i="2"/>
  <c r="W184" i="2"/>
  <c r="Y184" i="2"/>
  <c r="AL184" i="2"/>
  <c r="AL185" i="2"/>
  <c r="V185" i="2"/>
  <c r="Y185" i="2"/>
  <c r="AM185" i="2"/>
  <c r="AI188" i="2"/>
  <c r="W188" i="2"/>
  <c r="Y188" i="2"/>
  <c r="AL188" i="2"/>
  <c r="AL189" i="2"/>
  <c r="V189" i="2"/>
  <c r="Y189" i="2"/>
  <c r="AM189" i="2"/>
  <c r="AI192" i="2"/>
  <c r="W192" i="2"/>
  <c r="Y192" i="2"/>
  <c r="AL192" i="2"/>
  <c r="AL193" i="2"/>
  <c r="V193" i="2"/>
  <c r="Y193" i="2"/>
  <c r="AM193" i="2"/>
  <c r="AI196" i="2"/>
  <c r="W196" i="2"/>
  <c r="Y196" i="2"/>
  <c r="AL196" i="2"/>
  <c r="AL197" i="2"/>
  <c r="V197" i="2"/>
  <c r="Y197" i="2"/>
  <c r="AM197" i="2"/>
  <c r="AM198" i="2"/>
  <c r="AS198" i="2"/>
  <c r="V200" i="2"/>
  <c r="AL200" i="2"/>
  <c r="AS201" i="2"/>
  <c r="AM202" i="2"/>
  <c r="Z203" i="2"/>
  <c r="AT207" i="2"/>
  <c r="AV207" i="2" s="1"/>
  <c r="AU210" i="2"/>
  <c r="AW210" i="2" s="1"/>
  <c r="AU214" i="2"/>
  <c r="AW214" i="2" s="1"/>
  <c r="AU218" i="2"/>
  <c r="AW218" i="2" s="1"/>
  <c r="AU222" i="2"/>
  <c r="AW222" i="2" s="1"/>
  <c r="AU226" i="2"/>
  <c r="AW226" i="2" s="1"/>
  <c r="AU230" i="2"/>
  <c r="AW230" i="2" s="1"/>
  <c r="AU234" i="2"/>
  <c r="AW234" i="2" s="1"/>
  <c r="AU238" i="2"/>
  <c r="AW238" i="2" s="1"/>
  <c r="AU242" i="2"/>
  <c r="AW242" i="2" s="1"/>
  <c r="AU246" i="2"/>
  <c r="AW246" i="2" s="1"/>
  <c r="AU250" i="2"/>
  <c r="AW250" i="2" s="1"/>
  <c r="AU254" i="2"/>
  <c r="AW254" i="2" s="1"/>
  <c r="AU258" i="2"/>
  <c r="AW258" i="2" s="1"/>
  <c r="AU262" i="2"/>
  <c r="AW262" i="2" s="1"/>
  <c r="AU266" i="2"/>
  <c r="AW266" i="2" s="1"/>
  <c r="AU270" i="2"/>
  <c r="AW270" i="2" s="1"/>
  <c r="AU274" i="2"/>
  <c r="AW274" i="2" s="1"/>
  <c r="AU278" i="2"/>
  <c r="AW278" i="2" s="1"/>
  <c r="AU282" i="2"/>
  <c r="AW282" i="2" s="1"/>
  <c r="AU286" i="2"/>
  <c r="AW286" i="2" s="1"/>
  <c r="AU290" i="2"/>
  <c r="AW290" i="2" s="1"/>
  <c r="AU299" i="2"/>
  <c r="AW299" i="2" s="1"/>
  <c r="AU307" i="2"/>
  <c r="AW307" i="2" s="1"/>
  <c r="AU315" i="2"/>
  <c r="AW315" i="2" s="1"/>
  <c r="AL76" i="2"/>
  <c r="V76" i="2"/>
  <c r="Y76" i="2"/>
  <c r="AI79" i="2"/>
  <c r="W79" i="2"/>
  <c r="Y79" i="2"/>
  <c r="AL79" i="2"/>
  <c r="AL80" i="2"/>
  <c r="V80" i="2"/>
  <c r="Y80" i="2"/>
  <c r="AI83" i="2"/>
  <c r="W83" i="2"/>
  <c r="Y83" i="2"/>
  <c r="AL83" i="2"/>
  <c r="AL84" i="2"/>
  <c r="V84" i="2"/>
  <c r="Y84" i="2"/>
  <c r="AI87" i="2"/>
  <c r="W87" i="2"/>
  <c r="Y87" i="2"/>
  <c r="AL87" i="2"/>
  <c r="AL88" i="2"/>
  <c r="V88" i="2"/>
  <c r="Y88" i="2"/>
  <c r="AI91" i="2"/>
  <c r="W91" i="2"/>
  <c r="Y91" i="2"/>
  <c r="AL91" i="2"/>
  <c r="AL92" i="2"/>
  <c r="V92" i="2"/>
  <c r="Y92" i="2"/>
  <c r="AI95" i="2"/>
  <c r="W95" i="2"/>
  <c r="Y95" i="2"/>
  <c r="AL95" i="2"/>
  <c r="AL96" i="2"/>
  <c r="V96" i="2"/>
  <c r="Y96" i="2"/>
  <c r="AI99" i="2"/>
  <c r="W99" i="2"/>
  <c r="Y99" i="2"/>
  <c r="AL99" i="2"/>
  <c r="AL100" i="2"/>
  <c r="V100" i="2"/>
  <c r="Y100" i="2"/>
  <c r="AI103" i="2"/>
  <c r="W103" i="2"/>
  <c r="Y103" i="2"/>
  <c r="AL103" i="2"/>
  <c r="AL104" i="2"/>
  <c r="V104" i="2"/>
  <c r="Y104" i="2"/>
  <c r="AI106" i="2"/>
  <c r="AK107" i="2"/>
  <c r="Y107" i="2"/>
  <c r="Z107" i="2"/>
  <c r="AM107" i="2"/>
  <c r="Z109" i="2"/>
  <c r="AI110" i="2"/>
  <c r="AK111" i="2"/>
  <c r="Y111" i="2"/>
  <c r="Z111" i="2"/>
  <c r="AM111" i="2"/>
  <c r="Z113" i="2"/>
  <c r="AI114" i="2"/>
  <c r="AK115" i="2"/>
  <c r="Y115" i="2"/>
  <c r="Z115" i="2"/>
  <c r="AM115" i="2"/>
  <c r="Z117" i="2"/>
  <c r="AI118" i="2"/>
  <c r="AK119" i="2"/>
  <c r="Y119" i="2"/>
  <c r="Z119" i="2"/>
  <c r="AM119" i="2"/>
  <c r="Z121" i="2"/>
  <c r="AI122" i="2"/>
  <c r="AK123" i="2"/>
  <c r="Y123" i="2"/>
  <c r="Z123" i="2"/>
  <c r="AM123" i="2"/>
  <c r="Z125" i="2"/>
  <c r="AI126" i="2"/>
  <c r="V128" i="2"/>
  <c r="AI128" i="2"/>
  <c r="V132" i="2"/>
  <c r="AI132" i="2"/>
  <c r="V136" i="2"/>
  <c r="AI136" i="2"/>
  <c r="V142" i="2"/>
  <c r="AI142" i="2"/>
  <c r="V144" i="2"/>
  <c r="AJ144" i="2"/>
  <c r="W145" i="2"/>
  <c r="AJ145" i="2"/>
  <c r="V146" i="2"/>
  <c r="AI146" i="2"/>
  <c r="V148" i="2"/>
  <c r="AJ148" i="2"/>
  <c r="W149" i="2"/>
  <c r="AJ149" i="2"/>
  <c r="V150" i="2"/>
  <c r="AI150" i="2"/>
  <c r="V152" i="2"/>
  <c r="AJ152" i="2"/>
  <c r="W153" i="2"/>
  <c r="AJ153" i="2"/>
  <c r="V154" i="2"/>
  <c r="AI154" i="2"/>
  <c r="V156" i="2"/>
  <c r="AJ156" i="2"/>
  <c r="W157" i="2"/>
  <c r="AJ157" i="2"/>
  <c r="V158" i="2"/>
  <c r="AI158" i="2"/>
  <c r="AM161" i="2"/>
  <c r="X161" i="2"/>
  <c r="AK161" i="2"/>
  <c r="Z162" i="2"/>
  <c r="X162" i="2"/>
  <c r="AK162" i="2"/>
  <c r="W163" i="2"/>
  <c r="AJ163" i="2"/>
  <c r="AS164" i="2"/>
  <c r="Z164" i="2"/>
  <c r="AM165" i="2"/>
  <c r="X165" i="2"/>
  <c r="AK165" i="2"/>
  <c r="Z166" i="2"/>
  <c r="X166" i="2"/>
  <c r="AK166" i="2"/>
  <c r="W167" i="2"/>
  <c r="AJ167" i="2"/>
  <c r="AS168" i="2"/>
  <c r="Z168" i="2"/>
  <c r="AM169" i="2"/>
  <c r="X169" i="2"/>
  <c r="AK169" i="2"/>
  <c r="Z170" i="2"/>
  <c r="X170" i="2"/>
  <c r="AK170" i="2"/>
  <c r="AL172" i="2"/>
  <c r="V172" i="2"/>
  <c r="Y172" i="2"/>
  <c r="AM172" i="2"/>
  <c r="X173" i="2"/>
  <c r="AL173" i="2"/>
  <c r="Z176" i="2"/>
  <c r="AS177" i="2"/>
  <c r="AI177" i="2"/>
  <c r="AK178" i="2"/>
  <c r="Y178" i="2"/>
  <c r="Z178" i="2"/>
  <c r="AM178" i="2"/>
  <c r="Z180" i="2"/>
  <c r="AS181" i="2"/>
  <c r="AI181" i="2"/>
  <c r="AK182" i="2"/>
  <c r="Y182" i="2"/>
  <c r="Z182" i="2"/>
  <c r="AM182" i="2"/>
  <c r="Z184" i="2"/>
  <c r="AS185" i="2"/>
  <c r="AI185" i="2"/>
  <c r="AK186" i="2"/>
  <c r="Y186" i="2"/>
  <c r="Z186" i="2"/>
  <c r="AM186" i="2"/>
  <c r="Z188" i="2"/>
  <c r="AS189" i="2"/>
  <c r="AI189" i="2"/>
  <c r="AK190" i="2"/>
  <c r="Y190" i="2"/>
  <c r="Z190" i="2"/>
  <c r="AM190" i="2"/>
  <c r="Z192" i="2"/>
  <c r="AS193" i="2"/>
  <c r="AI193" i="2"/>
  <c r="AK194" i="2"/>
  <c r="Y194" i="2"/>
  <c r="Z194" i="2"/>
  <c r="AM194" i="2"/>
  <c r="Z196" i="2"/>
  <c r="AS197" i="2"/>
  <c r="AI197" i="2"/>
  <c r="AI198" i="2"/>
  <c r="AK198" i="2"/>
  <c r="Y198" i="2"/>
  <c r="Z198" i="2"/>
  <c r="AM200" i="2"/>
  <c r="X200" i="2"/>
  <c r="AM201" i="2"/>
  <c r="AI202" i="2"/>
  <c r="W202" i="2"/>
  <c r="AK202" i="2"/>
  <c r="Y202" i="2"/>
  <c r="AJ202" i="2"/>
  <c r="AM203" i="2"/>
  <c r="AU206" i="2"/>
  <c r="AW206" i="2" s="1"/>
  <c r="AT296" i="2"/>
  <c r="AV296" i="2" s="1"/>
  <c r="AT297" i="2"/>
  <c r="AV297" i="2" s="1"/>
  <c r="AT304" i="2"/>
  <c r="AV304" i="2" s="1"/>
  <c r="AT305" i="2"/>
  <c r="AV305" i="2" s="1"/>
  <c r="AT312" i="2"/>
  <c r="AV312" i="2" s="1"/>
  <c r="AT313" i="2"/>
  <c r="AV313" i="2" s="1"/>
  <c r="X64" i="2"/>
  <c r="X68" i="2"/>
  <c r="X74" i="2"/>
  <c r="X78" i="2"/>
  <c r="X82" i="2"/>
  <c r="X86" i="2"/>
  <c r="X90" i="2"/>
  <c r="X94" i="2"/>
  <c r="X98" i="2"/>
  <c r="X102" i="2"/>
  <c r="X108" i="2"/>
  <c r="X112" i="2"/>
  <c r="X116" i="2"/>
  <c r="X120" i="2"/>
  <c r="X124" i="2"/>
  <c r="X129" i="2"/>
  <c r="X133" i="2"/>
  <c r="X137" i="2"/>
  <c r="X139" i="2"/>
  <c r="X143" i="2"/>
  <c r="X147" i="2"/>
  <c r="X151" i="2"/>
  <c r="X155" i="2"/>
  <c r="X159" i="2"/>
  <c r="X164" i="2"/>
  <c r="X168" i="2"/>
  <c r="X174" i="2"/>
  <c r="X179" i="2"/>
  <c r="X183" i="2"/>
  <c r="X187" i="2"/>
  <c r="X191" i="2"/>
  <c r="X195" i="2"/>
  <c r="X199" i="2"/>
  <c r="V201" i="2"/>
  <c r="AL201" i="2"/>
  <c r="AS202" i="2"/>
  <c r="X203" i="2"/>
  <c r="AT295" i="2"/>
  <c r="AV295" i="2" s="1"/>
  <c r="AT299" i="2"/>
  <c r="AV299" i="2" s="1"/>
  <c r="AT303" i="2"/>
  <c r="AV303" i="2" s="1"/>
  <c r="AT307" i="2"/>
  <c r="AV307" i="2" s="1"/>
  <c r="AT311" i="2"/>
  <c r="AV311" i="2" s="1"/>
  <c r="AT315" i="2"/>
  <c r="AV315" i="2" s="1"/>
  <c r="AU318" i="2"/>
  <c r="AW318" i="2" s="1"/>
  <c r="AU322" i="2"/>
  <c r="AW322" i="2" s="1"/>
  <c r="AU326" i="2"/>
  <c r="AW326" i="2" s="1"/>
  <c r="AU330" i="2"/>
  <c r="AW330" i="2" s="1"/>
  <c r="AU334" i="2"/>
  <c r="AW334" i="2" s="1"/>
  <c r="AU338" i="2"/>
  <c r="AW338" i="2" s="1"/>
  <c r="X201" i="2"/>
  <c r="AU344" i="2"/>
  <c r="AW344" i="2" s="1"/>
  <c r="AU348" i="2"/>
  <c r="AW348" i="2" s="1"/>
  <c r="AU352" i="2"/>
  <c r="AW352" i="2" s="1"/>
  <c r="AU356" i="2"/>
  <c r="AW356" i="2" s="1"/>
  <c r="AU360" i="2"/>
  <c r="AW360" i="2" s="1"/>
  <c r="AU364" i="2"/>
  <c r="AW364" i="2" s="1"/>
  <c r="AU368" i="2"/>
  <c r="AW368" i="2" s="1"/>
  <c r="AU372" i="2"/>
  <c r="AW372" i="2" s="1"/>
  <c r="AU376" i="2"/>
  <c r="AW376" i="2" s="1"/>
  <c r="AU380" i="2"/>
  <c r="AW380" i="2" s="1"/>
  <c r="AU384" i="2"/>
  <c r="AW384" i="2" s="1"/>
  <c r="AU388" i="2"/>
  <c r="AW388" i="2" s="1"/>
  <c r="AU392" i="2"/>
  <c r="AW392" i="2" s="1"/>
  <c r="AU396" i="2"/>
  <c r="AW396" i="2" s="1"/>
  <c r="AU400" i="2"/>
  <c r="AW400" i="2" s="1"/>
  <c r="AU404" i="2"/>
  <c r="AW404" i="2" s="1"/>
  <c r="AU408" i="2"/>
  <c r="AW408" i="2" s="1"/>
  <c r="AU412" i="2"/>
  <c r="AW412" i="2" s="1"/>
  <c r="AU416" i="2"/>
  <c r="AW416" i="2" s="1"/>
  <c r="AU420" i="2"/>
  <c r="AW420" i="2" s="1"/>
  <c r="AU424" i="2"/>
  <c r="AW424" i="2" s="1"/>
  <c r="AU428" i="2"/>
  <c r="AW428" i="2" s="1"/>
  <c r="AU432" i="2"/>
  <c r="AW432" i="2" s="1"/>
  <c r="AU436" i="2"/>
  <c r="AW436" i="2" s="1"/>
  <c r="AU440" i="2"/>
  <c r="AW440" i="2" s="1"/>
  <c r="AU444" i="2"/>
  <c r="AW444" i="2" s="1"/>
  <c r="AU448" i="2"/>
  <c r="AW448" i="2" s="1"/>
  <c r="AU452" i="2"/>
  <c r="AW452" i="2" s="1"/>
  <c r="AU456" i="2"/>
  <c r="AW456" i="2" s="1"/>
  <c r="AU460" i="2"/>
  <c r="AW460" i="2" s="1"/>
  <c r="AU464" i="2"/>
  <c r="AW464" i="2" s="1"/>
  <c r="AU468" i="2"/>
  <c r="AW468" i="2" s="1"/>
  <c r="AU472" i="2"/>
  <c r="AW472" i="2" s="1"/>
  <c r="AU476" i="2"/>
  <c r="AW476" i="2" s="1"/>
  <c r="AU480" i="2"/>
  <c r="AW480" i="2" s="1"/>
  <c r="AU484" i="2"/>
  <c r="AW484" i="2" s="1"/>
  <c r="AU488" i="2"/>
  <c r="AW488" i="2" s="1"/>
  <c r="AU492" i="2"/>
  <c r="AW492" i="2" s="1"/>
  <c r="AU496" i="2"/>
  <c r="AW496" i="2" s="1"/>
  <c r="AU500" i="2"/>
  <c r="AW500" i="2" s="1"/>
  <c r="AU504" i="2"/>
  <c r="AW504" i="2" s="1"/>
  <c r="AU508" i="2"/>
  <c r="AW508" i="2" s="1"/>
  <c r="AU512" i="2"/>
  <c r="AW512" i="2" s="1"/>
  <c r="AU516" i="2"/>
  <c r="AW516" i="2" s="1"/>
  <c r="AU520" i="2"/>
  <c r="AW520" i="2" s="1"/>
  <c r="AU524" i="2"/>
  <c r="AW524" i="2" s="1"/>
  <c r="AU528" i="2"/>
  <c r="AW528" i="2" s="1"/>
  <c r="AU532" i="2"/>
  <c r="AW532" i="2" s="1"/>
  <c r="AU536" i="2"/>
  <c r="AW536" i="2" s="1"/>
  <c r="AU540" i="2"/>
  <c r="AW540" i="2" s="1"/>
  <c r="AU544" i="2"/>
  <c r="AW544" i="2" s="1"/>
  <c r="AU548" i="2"/>
  <c r="AW548" i="2" s="1"/>
  <c r="AU552" i="2"/>
  <c r="AW552" i="2" s="1"/>
  <c r="AU556" i="2"/>
  <c r="AW556" i="2" s="1"/>
  <c r="AU560" i="2"/>
  <c r="AW560" i="2" s="1"/>
  <c r="AU564" i="2"/>
  <c r="AW564" i="2" s="1"/>
  <c r="AU568" i="2"/>
  <c r="AW568" i="2" s="1"/>
  <c r="AU572" i="2"/>
  <c r="AW572" i="2" s="1"/>
  <c r="AU576" i="2"/>
  <c r="AW576" i="2" s="1"/>
  <c r="AU580" i="2"/>
  <c r="AW580" i="2" s="1"/>
  <c r="AU584" i="2"/>
  <c r="AW584" i="2" s="1"/>
  <c r="AU588" i="2"/>
  <c r="AW588" i="2" s="1"/>
  <c r="AU592" i="2"/>
  <c r="AW592" i="2" s="1"/>
  <c r="AU596" i="2"/>
  <c r="AW596" i="2" s="1"/>
  <c r="K72" i="3"/>
  <c r="K109" i="6"/>
  <c r="K59" i="6"/>
  <c r="L120" i="6" s="1"/>
  <c r="AM7" i="5"/>
  <c r="AU7" i="5" s="1"/>
  <c r="AW7" i="5" s="1"/>
  <c r="U7" i="5"/>
  <c r="AS7" i="5" s="1"/>
  <c r="V35" i="5"/>
  <c r="W35" i="5"/>
  <c r="AD35" i="5"/>
  <c r="W45" i="5"/>
  <c r="V45" i="5"/>
  <c r="AD45" i="5"/>
  <c r="AM46" i="5"/>
  <c r="AU46" i="5" s="1"/>
  <c r="AW46" i="5" s="1"/>
  <c r="U46" i="5"/>
  <c r="AS46" i="5" s="1"/>
  <c r="W46" i="5"/>
  <c r="AD46" i="5"/>
  <c r="AM54" i="5"/>
  <c r="AU54" i="5" s="1"/>
  <c r="AW54" i="5" s="1"/>
  <c r="U54" i="5"/>
  <c r="AS54" i="5" s="1"/>
  <c r="W54" i="5"/>
  <c r="V54" i="5"/>
  <c r="AD54" i="5"/>
  <c r="Z67" i="5"/>
  <c r="AM67" i="5"/>
  <c r="AU67" i="5" s="1"/>
  <c r="AW67" i="5" s="1"/>
  <c r="U67" i="5"/>
  <c r="AS67" i="5" s="1"/>
  <c r="V11" i="5"/>
  <c r="W11" i="5"/>
  <c r="AD11" i="5"/>
  <c r="AU12" i="5"/>
  <c r="AW12" i="5" s="1"/>
  <c r="V15" i="5"/>
  <c r="W15" i="5"/>
  <c r="AD15" i="5"/>
  <c r="AU16" i="5"/>
  <c r="AW16" i="5" s="1"/>
  <c r="V19" i="5"/>
  <c r="W19" i="5"/>
  <c r="AD19" i="5"/>
  <c r="AU20" i="5"/>
  <c r="AW20" i="5" s="1"/>
  <c r="AU23" i="5"/>
  <c r="AW23" i="5" s="1"/>
  <c r="AM25" i="5"/>
  <c r="AU25" i="5" s="1"/>
  <c r="AW25" i="5" s="1"/>
  <c r="U25" i="5"/>
  <c r="AS25" i="5" s="1"/>
  <c r="U35" i="5"/>
  <c r="AS35" i="5" s="1"/>
  <c r="AU39" i="5"/>
  <c r="AW39" i="5" s="1"/>
  <c r="V41" i="5"/>
  <c r="AT41" i="5" s="1"/>
  <c r="AV41" i="5" s="1"/>
  <c r="U41" i="5"/>
  <c r="AS41" i="5" s="1"/>
  <c r="W41" i="5"/>
  <c r="U45" i="5"/>
  <c r="AS45" i="5" s="1"/>
  <c r="V46" i="5"/>
  <c r="W49" i="5"/>
  <c r="V49" i="5"/>
  <c r="U49" i="5"/>
  <c r="AS49" i="5" s="1"/>
  <c r="AD49" i="5"/>
  <c r="AT56" i="5"/>
  <c r="AV56" i="5" s="1"/>
  <c r="AM57" i="5"/>
  <c r="AU57" i="5" s="1"/>
  <c r="AW57" i="5" s="1"/>
  <c r="Z57" i="5"/>
  <c r="AT57" i="5" s="1"/>
  <c r="AV57" i="5" s="1"/>
  <c r="U57" i="5"/>
  <c r="AS57" i="5" s="1"/>
  <c r="AU84" i="5"/>
  <c r="AW84" i="5" s="1"/>
  <c r="W7" i="5"/>
  <c r="AT7" i="5" s="1"/>
  <c r="AV7" i="5" s="1"/>
  <c r="AD21" i="5"/>
  <c r="AT21" i="5" s="1"/>
  <c r="AV21" i="5" s="1"/>
  <c r="AT24" i="5"/>
  <c r="AV24" i="5" s="1"/>
  <c r="V33" i="5"/>
  <c r="W33" i="5"/>
  <c r="AD33" i="5"/>
  <c r="AM35" i="5"/>
  <c r="AU35" i="5" s="1"/>
  <c r="AW35" i="5" s="1"/>
  <c r="V37" i="5"/>
  <c r="W37" i="5"/>
  <c r="AD37" i="5"/>
  <c r="AU38" i="5"/>
  <c r="AW38" i="5" s="1"/>
  <c r="AT40" i="5"/>
  <c r="AV40" i="5" s="1"/>
  <c r="AD41" i="5"/>
  <c r="AM45" i="5"/>
  <c r="AU45" i="5" s="1"/>
  <c r="AW45" i="5" s="1"/>
  <c r="AM49" i="5"/>
  <c r="AU49" i="5" s="1"/>
  <c r="AW49" i="5" s="1"/>
  <c r="W53" i="5"/>
  <c r="V53" i="5"/>
  <c r="U53" i="5"/>
  <c r="AS53" i="5" s="1"/>
  <c r="AD53" i="5"/>
  <c r="AU69" i="5"/>
  <c r="AW69" i="5" s="1"/>
  <c r="AU80" i="5"/>
  <c r="AW80" i="5" s="1"/>
  <c r="AD7" i="5"/>
  <c r="AT9" i="5"/>
  <c r="AV9" i="5" s="1"/>
  <c r="AU10" i="5"/>
  <c r="AW10" i="5" s="1"/>
  <c r="V13" i="5"/>
  <c r="W13" i="5"/>
  <c r="AD13" i="5"/>
  <c r="AU14" i="5"/>
  <c r="AW14" i="5" s="1"/>
  <c r="V17" i="5"/>
  <c r="W17" i="5"/>
  <c r="AD17" i="5"/>
  <c r="AU18" i="5"/>
  <c r="AW18" i="5" s="1"/>
  <c r="AM21" i="5"/>
  <c r="AU21" i="5" s="1"/>
  <c r="AW21" i="5" s="1"/>
  <c r="V23" i="5"/>
  <c r="U23" i="5"/>
  <c r="AS23" i="5" s="1"/>
  <c r="W23" i="5"/>
  <c r="AM41" i="5"/>
  <c r="AU41" i="5" s="1"/>
  <c r="AW41" i="5" s="1"/>
  <c r="V43" i="5"/>
  <c r="U43" i="5"/>
  <c r="AS43" i="5" s="1"/>
  <c r="W43" i="5"/>
  <c r="AM50" i="5"/>
  <c r="AU50" i="5" s="1"/>
  <c r="AW50" i="5" s="1"/>
  <c r="U50" i="5"/>
  <c r="AS50" i="5" s="1"/>
  <c r="W50" i="5"/>
  <c r="AD50" i="5"/>
  <c r="AM53" i="5"/>
  <c r="AU53" i="5" s="1"/>
  <c r="AW53" i="5" s="1"/>
  <c r="Z60" i="5"/>
  <c r="AT60" i="5" s="1"/>
  <c r="AV60" i="5" s="1"/>
  <c r="U60" i="5"/>
  <c r="AS60" i="5" s="1"/>
  <c r="AM60" i="5"/>
  <c r="AU60" i="5" s="1"/>
  <c r="AW60" i="5" s="1"/>
  <c r="C66" i="6"/>
  <c r="C5" i="6"/>
  <c r="AT25" i="5"/>
  <c r="AV25" i="5" s="1"/>
  <c r="U27" i="5"/>
  <c r="AS27" i="5" s="1"/>
  <c r="AM27" i="5"/>
  <c r="AU27" i="5" s="1"/>
  <c r="AW27" i="5" s="1"/>
  <c r="AT29" i="5"/>
  <c r="AV29" i="5" s="1"/>
  <c r="AM29" i="5"/>
  <c r="AU29" i="5" s="1"/>
  <c r="AW29" i="5" s="1"/>
  <c r="U47" i="5"/>
  <c r="AS47" i="5" s="1"/>
  <c r="U51" i="5"/>
  <c r="AS51" i="5" s="1"/>
  <c r="U55" i="5"/>
  <c r="AS55" i="5" s="1"/>
  <c r="AT58" i="5"/>
  <c r="AV58" i="5" s="1"/>
  <c r="AM58" i="5"/>
  <c r="AU58" i="5" s="1"/>
  <c r="AW58" i="5" s="1"/>
  <c r="AU64" i="5"/>
  <c r="AW64" i="5" s="1"/>
  <c r="AM65" i="5"/>
  <c r="AU65" i="5" s="1"/>
  <c r="AW65" i="5" s="1"/>
  <c r="AT67" i="5"/>
  <c r="AV67" i="5" s="1"/>
  <c r="Z68" i="5"/>
  <c r="AT68" i="5" s="1"/>
  <c r="AV68" i="5" s="1"/>
  <c r="U68" i="5"/>
  <c r="AS68" i="5" s="1"/>
  <c r="AM68" i="5"/>
  <c r="AU68" i="5" s="1"/>
  <c r="AW68" i="5" s="1"/>
  <c r="AT75" i="5"/>
  <c r="AV75" i="5" s="1"/>
  <c r="AT79" i="5"/>
  <c r="AV79" i="5" s="1"/>
  <c r="AT87" i="5"/>
  <c r="AV87" i="5" s="1"/>
  <c r="AT95" i="5"/>
  <c r="AV95" i="5" s="1"/>
  <c r="AU104" i="5"/>
  <c r="AW104" i="5" s="1"/>
  <c r="AT118" i="5"/>
  <c r="AV118" i="5" s="1"/>
  <c r="Z174" i="5"/>
  <c r="AT174" i="5" s="1"/>
  <c r="AV174" i="5" s="1"/>
  <c r="U174" i="5"/>
  <c r="AS174" i="5" s="1"/>
  <c r="AM174" i="5"/>
  <c r="AU174" i="5" s="1"/>
  <c r="AW174" i="5" s="1"/>
  <c r="Z59" i="5"/>
  <c r="AT59" i="5" s="1"/>
  <c r="AV59" i="5" s="1"/>
  <c r="AM59" i="5"/>
  <c r="AU59" i="5" s="1"/>
  <c r="AW59" i="5" s="1"/>
  <c r="AT63" i="5"/>
  <c r="AV63" i="5" s="1"/>
  <c r="Z66" i="5"/>
  <c r="AT66" i="5" s="1"/>
  <c r="AV66" i="5" s="1"/>
  <c r="U66" i="5"/>
  <c r="AS66" i="5" s="1"/>
  <c r="Z69" i="5"/>
  <c r="AT69" i="5" s="1"/>
  <c r="AV69" i="5" s="1"/>
  <c r="U69" i="5"/>
  <c r="AS69" i="5" s="1"/>
  <c r="AU88" i="5"/>
  <c r="AW88" i="5" s="1"/>
  <c r="Z134" i="5"/>
  <c r="AT134" i="5" s="1"/>
  <c r="AV134" i="5" s="1"/>
  <c r="U134" i="5"/>
  <c r="AS134" i="5" s="1"/>
  <c r="AM134" i="5"/>
  <c r="AU134" i="5" s="1"/>
  <c r="AW134" i="5" s="1"/>
  <c r="AM47" i="5"/>
  <c r="AU47" i="5" s="1"/>
  <c r="AW47" i="5" s="1"/>
  <c r="AM48" i="5"/>
  <c r="AU48" i="5" s="1"/>
  <c r="AW48" i="5" s="1"/>
  <c r="U48" i="5"/>
  <c r="AS48" i="5" s="1"/>
  <c r="AM51" i="5"/>
  <c r="AU51" i="5" s="1"/>
  <c r="AW51" i="5" s="1"/>
  <c r="AM52" i="5"/>
  <c r="AU52" i="5" s="1"/>
  <c r="AW52" i="5" s="1"/>
  <c r="U52" i="5"/>
  <c r="AS52" i="5" s="1"/>
  <c r="U58" i="5"/>
  <c r="AS58" i="5" s="1"/>
  <c r="U59" i="5"/>
  <c r="AS59" i="5" s="1"/>
  <c r="Z61" i="5"/>
  <c r="AT61" i="5" s="1"/>
  <c r="AV61" i="5" s="1"/>
  <c r="U61" i="5"/>
  <c r="AS61" i="5" s="1"/>
  <c r="Z64" i="5"/>
  <c r="AT64" i="5" s="1"/>
  <c r="AV64" i="5" s="1"/>
  <c r="U64" i="5"/>
  <c r="AS64" i="5" s="1"/>
  <c r="U65" i="5"/>
  <c r="AS65" i="5" s="1"/>
  <c r="AM66" i="5"/>
  <c r="AU66" i="5" s="1"/>
  <c r="AW66" i="5" s="1"/>
  <c r="AM69" i="5"/>
  <c r="AT99" i="5"/>
  <c r="AV99" i="5" s="1"/>
  <c r="AT110" i="5"/>
  <c r="AV110" i="5" s="1"/>
  <c r="Z62" i="5"/>
  <c r="AT62" i="5" s="1"/>
  <c r="AV62" i="5" s="1"/>
  <c r="U62" i="5"/>
  <c r="AS62" i="5" s="1"/>
  <c r="AT65" i="5"/>
  <c r="AV65" i="5" s="1"/>
  <c r="AT70" i="5"/>
  <c r="AV70" i="5" s="1"/>
  <c r="AU79" i="5"/>
  <c r="AW79" i="5" s="1"/>
  <c r="AU83" i="5"/>
  <c r="AW83" i="5" s="1"/>
  <c r="AU87" i="5"/>
  <c r="AW87" i="5" s="1"/>
  <c r="AU91" i="5"/>
  <c r="AW91" i="5" s="1"/>
  <c r="AU96" i="5"/>
  <c r="AW96" i="5" s="1"/>
  <c r="AT103" i="5"/>
  <c r="AV103" i="5" s="1"/>
  <c r="Z107" i="5"/>
  <c r="AT107" i="5" s="1"/>
  <c r="AV107" i="5" s="1"/>
  <c r="AM107" i="5"/>
  <c r="AU107" i="5" s="1"/>
  <c r="AW107" i="5" s="1"/>
  <c r="U107" i="5"/>
  <c r="AS107" i="5" s="1"/>
  <c r="AU108" i="5"/>
  <c r="AW108" i="5" s="1"/>
  <c r="AU116" i="5"/>
  <c r="AW116" i="5" s="1"/>
  <c r="AU124" i="5"/>
  <c r="AW124" i="5" s="1"/>
  <c r="Z135" i="5"/>
  <c r="AT135" i="5" s="1"/>
  <c r="AV135" i="5" s="1"/>
  <c r="U135" i="5"/>
  <c r="AS135" i="5" s="1"/>
  <c r="AM135" i="5"/>
  <c r="AU135" i="5" s="1"/>
  <c r="AW135" i="5" s="1"/>
  <c r="AM175" i="5"/>
  <c r="AU175" i="5" s="1"/>
  <c r="AW175" i="5" s="1"/>
  <c r="Z175" i="5"/>
  <c r="AT175" i="5" s="1"/>
  <c r="AV175" i="5" s="1"/>
  <c r="U175" i="5"/>
  <c r="AS175" i="5" s="1"/>
  <c r="AM186" i="5"/>
  <c r="AU186" i="5" s="1"/>
  <c r="AW186" i="5" s="1"/>
  <c r="Z186" i="5"/>
  <c r="AT186" i="5" s="1"/>
  <c r="AV186" i="5" s="1"/>
  <c r="U186" i="5"/>
  <c r="AS186" i="5" s="1"/>
  <c r="AM187" i="5"/>
  <c r="AU187" i="5" s="1"/>
  <c r="AW187" i="5" s="1"/>
  <c r="Z187" i="5"/>
  <c r="AT187" i="5" s="1"/>
  <c r="AV187" i="5" s="1"/>
  <c r="U187" i="5"/>
  <c r="AS187" i="5" s="1"/>
  <c r="AT73" i="5"/>
  <c r="AV73" i="5" s="1"/>
  <c r="AT77" i="5"/>
  <c r="AV77" i="5" s="1"/>
  <c r="AT81" i="5"/>
  <c r="AV81" i="5" s="1"/>
  <c r="AT85" i="5"/>
  <c r="AV85" i="5" s="1"/>
  <c r="AU106" i="5"/>
  <c r="AW106" i="5" s="1"/>
  <c r="AU110" i="5"/>
  <c r="AW110" i="5" s="1"/>
  <c r="AU118" i="5"/>
  <c r="AW118" i="5" s="1"/>
  <c r="AU126" i="5"/>
  <c r="AW126" i="5" s="1"/>
  <c r="Z173" i="5"/>
  <c r="AT173" i="5" s="1"/>
  <c r="AV173" i="5" s="1"/>
  <c r="U173" i="5"/>
  <c r="AS173" i="5" s="1"/>
  <c r="AM173" i="5"/>
  <c r="AU173" i="5" s="1"/>
  <c r="AW173" i="5" s="1"/>
  <c r="AT181" i="5"/>
  <c r="AV181" i="5" s="1"/>
  <c r="AM182" i="5"/>
  <c r="AU182" i="5" s="1"/>
  <c r="AW182" i="5" s="1"/>
  <c r="Z182" i="5"/>
  <c r="AT182" i="5" s="1"/>
  <c r="AV182" i="5" s="1"/>
  <c r="U182" i="5"/>
  <c r="AS182" i="5" s="1"/>
  <c r="AM183" i="5"/>
  <c r="AU183" i="5" s="1"/>
  <c r="AW183" i="5" s="1"/>
  <c r="Z183" i="5"/>
  <c r="AT183" i="5" s="1"/>
  <c r="AV183" i="5" s="1"/>
  <c r="U183" i="5"/>
  <c r="AS183" i="5" s="1"/>
  <c r="AM198" i="5"/>
  <c r="AU198" i="5" s="1"/>
  <c r="AW198" i="5" s="1"/>
  <c r="U198" i="5"/>
  <c r="AS198" i="5" s="1"/>
  <c r="Z198" i="5"/>
  <c r="AT198" i="5" s="1"/>
  <c r="AV198" i="5" s="1"/>
  <c r="AT189" i="5"/>
  <c r="AV189" i="5" s="1"/>
  <c r="AM190" i="5"/>
  <c r="AU190" i="5" s="1"/>
  <c r="AW190" i="5" s="1"/>
  <c r="Z190" i="5"/>
  <c r="AT190" i="5" s="1"/>
  <c r="AV190" i="5" s="1"/>
  <c r="U190" i="5"/>
  <c r="AS190" i="5" s="1"/>
  <c r="AM191" i="5"/>
  <c r="AU191" i="5" s="1"/>
  <c r="AW191" i="5" s="1"/>
  <c r="Z191" i="5"/>
  <c r="AT191" i="5" s="1"/>
  <c r="AV191" i="5" s="1"/>
  <c r="U191" i="5"/>
  <c r="AS191" i="5" s="1"/>
  <c r="Z172" i="5"/>
  <c r="AT172" i="5" s="1"/>
  <c r="AV172" i="5" s="1"/>
  <c r="U172" i="5"/>
  <c r="AS172" i="5" s="1"/>
  <c r="AM172" i="5"/>
  <c r="AU172" i="5" s="1"/>
  <c r="AW172" i="5" s="1"/>
  <c r="AT177" i="5"/>
  <c r="AV177" i="5" s="1"/>
  <c r="AM178" i="5"/>
  <c r="AU178" i="5" s="1"/>
  <c r="AW178" i="5" s="1"/>
  <c r="Z178" i="5"/>
  <c r="AT178" i="5" s="1"/>
  <c r="AV178" i="5" s="1"/>
  <c r="U178" i="5"/>
  <c r="AS178" i="5" s="1"/>
  <c r="AM179" i="5"/>
  <c r="AU179" i="5" s="1"/>
  <c r="AW179" i="5" s="1"/>
  <c r="Z179" i="5"/>
  <c r="AT179" i="5" s="1"/>
  <c r="AV179" i="5" s="1"/>
  <c r="U179" i="5"/>
  <c r="AS179" i="5" s="1"/>
  <c r="AT90" i="5"/>
  <c r="AV90" i="5" s="1"/>
  <c r="AT94" i="5"/>
  <c r="AV94" i="5" s="1"/>
  <c r="AT98" i="5"/>
  <c r="AV98" i="5" s="1"/>
  <c r="AM109" i="5"/>
  <c r="AU109" i="5" s="1"/>
  <c r="AW109" i="5" s="1"/>
  <c r="AM111" i="5"/>
  <c r="AU111" i="5" s="1"/>
  <c r="AW111" i="5" s="1"/>
  <c r="AM113" i="5"/>
  <c r="AU113" i="5" s="1"/>
  <c r="AW113" i="5" s="1"/>
  <c r="AM115" i="5"/>
  <c r="AU115" i="5" s="1"/>
  <c r="AW115" i="5" s="1"/>
  <c r="AM117" i="5"/>
  <c r="AU117" i="5" s="1"/>
  <c r="AW117" i="5" s="1"/>
  <c r="AM119" i="5"/>
  <c r="AU119" i="5" s="1"/>
  <c r="AW119" i="5" s="1"/>
  <c r="AM121" i="5"/>
  <c r="AU121" i="5" s="1"/>
  <c r="AW121" i="5" s="1"/>
  <c r="AM123" i="5"/>
  <c r="AU123" i="5" s="1"/>
  <c r="AW123" i="5" s="1"/>
  <c r="AM125" i="5"/>
  <c r="AU125" i="5" s="1"/>
  <c r="AW125" i="5" s="1"/>
  <c r="AM127" i="5"/>
  <c r="AU127" i="5" s="1"/>
  <c r="AW127" i="5" s="1"/>
  <c r="AM129" i="5"/>
  <c r="AU129" i="5" s="1"/>
  <c r="AW129" i="5" s="1"/>
  <c r="AM131" i="5"/>
  <c r="AU131" i="5" s="1"/>
  <c r="AW131" i="5" s="1"/>
  <c r="AM133" i="5"/>
  <c r="AU133" i="5" s="1"/>
  <c r="AW133" i="5" s="1"/>
  <c r="AU137" i="5"/>
  <c r="AW137" i="5" s="1"/>
  <c r="AT142" i="5"/>
  <c r="AV142" i="5" s="1"/>
  <c r="AT146" i="5"/>
  <c r="AV146" i="5" s="1"/>
  <c r="AT150" i="5"/>
  <c r="AV150" i="5" s="1"/>
  <c r="AT154" i="5"/>
  <c r="AV154" i="5" s="1"/>
  <c r="AT170" i="5"/>
  <c r="AV170" i="5" s="1"/>
  <c r="AU171" i="5"/>
  <c r="AW171" i="5" s="1"/>
  <c r="AT197" i="5"/>
  <c r="AV197" i="5" s="1"/>
  <c r="AT140" i="5"/>
  <c r="AV140" i="5" s="1"/>
  <c r="AT144" i="5"/>
  <c r="AV144" i="5" s="1"/>
  <c r="AT148" i="5"/>
  <c r="AV148" i="5" s="1"/>
  <c r="AT152" i="5"/>
  <c r="AV152" i="5" s="1"/>
  <c r="AT156" i="5"/>
  <c r="AV156" i="5" s="1"/>
  <c r="AT160" i="5"/>
  <c r="AV160" i="5" s="1"/>
  <c r="AT164" i="5"/>
  <c r="AV164" i="5" s="1"/>
  <c r="AT168" i="5"/>
  <c r="AV168" i="5" s="1"/>
  <c r="AM193" i="5"/>
  <c r="AU193" i="5" s="1"/>
  <c r="AW193" i="5" s="1"/>
  <c r="U193" i="5"/>
  <c r="AS193" i="5" s="1"/>
  <c r="Z193" i="5"/>
  <c r="AT193" i="5" s="1"/>
  <c r="AV193" i="5" s="1"/>
  <c r="AM194" i="5"/>
  <c r="AU194" i="5" s="1"/>
  <c r="AW194" i="5" s="1"/>
  <c r="U194" i="5"/>
  <c r="AS194" i="5" s="1"/>
  <c r="AM202" i="5"/>
  <c r="AU202" i="5" s="1"/>
  <c r="AW202" i="5" s="1"/>
  <c r="U202" i="5"/>
  <c r="AS202" i="5" s="1"/>
  <c r="Z202" i="5"/>
  <c r="AT202" i="5" s="1"/>
  <c r="AV202" i="5" s="1"/>
  <c r="AM197" i="5"/>
  <c r="AU197" i="5" s="1"/>
  <c r="AW197" i="5" s="1"/>
  <c r="U197" i="5"/>
  <c r="AS197" i="5" s="1"/>
  <c r="AM201" i="5"/>
  <c r="AU201" i="5" s="1"/>
  <c r="AW201" i="5" s="1"/>
  <c r="U201" i="5"/>
  <c r="AS201" i="5" s="1"/>
  <c r="P71" i="6"/>
  <c r="K65" i="6"/>
  <c r="P10" i="6"/>
  <c r="AM192" i="5"/>
  <c r="AU192" i="5" s="1"/>
  <c r="AW192" i="5" s="1"/>
  <c r="U192" i="5"/>
  <c r="AS192" i="5" s="1"/>
  <c r="AM196" i="5"/>
  <c r="AU196" i="5" s="1"/>
  <c r="AW196" i="5" s="1"/>
  <c r="U196" i="5"/>
  <c r="AS196" i="5" s="1"/>
  <c r="Z197" i="5"/>
  <c r="AM200" i="5"/>
  <c r="AU200" i="5" s="1"/>
  <c r="AW200" i="5" s="1"/>
  <c r="U200" i="5"/>
  <c r="AS200" i="5" s="1"/>
  <c r="Z201" i="5"/>
  <c r="AT201" i="5" s="1"/>
  <c r="AV201" i="5" s="1"/>
  <c r="U176" i="5"/>
  <c r="AS176" i="5" s="1"/>
  <c r="U180" i="5"/>
  <c r="AS180" i="5" s="1"/>
  <c r="U184" i="5"/>
  <c r="AS184" i="5" s="1"/>
  <c r="U188" i="5"/>
  <c r="AS188" i="5" s="1"/>
  <c r="Z192" i="5"/>
  <c r="AT192" i="5" s="1"/>
  <c r="AV192" i="5" s="1"/>
  <c r="AM195" i="5"/>
  <c r="AU195" i="5" s="1"/>
  <c r="AW195" i="5" s="1"/>
  <c r="U195" i="5"/>
  <c r="AS195" i="5" s="1"/>
  <c r="Z196" i="5"/>
  <c r="AT196" i="5" s="1"/>
  <c r="AV196" i="5" s="1"/>
  <c r="AM199" i="5"/>
  <c r="AU199" i="5" s="1"/>
  <c r="AW199" i="5" s="1"/>
  <c r="U199" i="5"/>
  <c r="AS199" i="5" s="1"/>
  <c r="Z200" i="5"/>
  <c r="AT200" i="5" s="1"/>
  <c r="AV200" i="5" s="1"/>
  <c r="AM203" i="5"/>
  <c r="AU203" i="5" s="1"/>
  <c r="AW203" i="5" s="1"/>
  <c r="U203" i="5"/>
  <c r="AS203" i="5" s="1"/>
  <c r="AU74" i="2" l="1"/>
  <c r="AW74" i="2" s="1"/>
  <c r="AT50" i="5"/>
  <c r="AV50" i="5" s="1"/>
  <c r="AT43" i="5"/>
  <c r="AV43" i="5" s="1"/>
  <c r="AT23" i="5"/>
  <c r="AV23" i="5" s="1"/>
  <c r="AU143" i="2"/>
  <c r="AW143" i="2" s="1"/>
  <c r="AT54" i="5"/>
  <c r="AV54" i="5" s="1"/>
  <c r="AU174" i="2"/>
  <c r="AW174" i="2" s="1"/>
  <c r="AU137" i="2"/>
  <c r="AW137" i="2" s="1"/>
  <c r="AT174" i="2"/>
  <c r="AV174" i="2" s="1"/>
  <c r="AU47" i="2"/>
  <c r="AW47" i="2" s="1"/>
  <c r="AU42" i="2"/>
  <c r="AW42" i="2" s="1"/>
  <c r="AU94" i="2"/>
  <c r="AW94" i="2" s="1"/>
  <c r="AT86" i="2"/>
  <c r="AV86" i="2" s="1"/>
  <c r="AU462" i="2"/>
  <c r="AW462" i="2" s="1"/>
  <c r="AT462" i="2"/>
  <c r="AV462" i="2" s="1"/>
  <c r="AU59" i="2"/>
  <c r="AW59" i="2" s="1"/>
  <c r="AU168" i="2"/>
  <c r="AW168" i="2" s="1"/>
  <c r="AT51" i="5"/>
  <c r="AV51" i="5" s="1"/>
  <c r="AT28" i="5"/>
  <c r="AV28" i="5" s="1"/>
  <c r="AT112" i="2"/>
  <c r="AV112" i="2" s="1"/>
  <c r="AT199" i="2"/>
  <c r="AV199" i="2" s="1"/>
  <c r="AU147" i="2"/>
  <c r="AW147" i="2" s="1"/>
  <c r="AU116" i="2"/>
  <c r="AW116" i="2" s="1"/>
  <c r="AT94" i="2"/>
  <c r="AV94" i="2" s="1"/>
  <c r="AT83" i="2"/>
  <c r="AV83" i="2" s="1"/>
  <c r="AU185" i="2"/>
  <c r="AW185" i="2" s="1"/>
  <c r="AT88" i="2"/>
  <c r="AV88" i="2" s="1"/>
  <c r="AT87" i="2"/>
  <c r="AV87" i="2" s="1"/>
  <c r="AT203" i="2"/>
  <c r="AV203" i="2" s="1"/>
  <c r="AT16" i="2"/>
  <c r="AV16" i="2" s="1"/>
  <c r="AT183" i="2"/>
  <c r="AV183" i="2" s="1"/>
  <c r="AT116" i="2"/>
  <c r="AV116" i="2" s="1"/>
  <c r="AT82" i="2"/>
  <c r="AV82" i="2" s="1"/>
  <c r="AT202" i="2"/>
  <c r="AV202" i="2" s="1"/>
  <c r="AU198" i="2"/>
  <c r="AW198" i="2" s="1"/>
  <c r="AT186" i="2"/>
  <c r="AV186" i="2" s="1"/>
  <c r="AT121" i="2"/>
  <c r="AV121" i="2" s="1"/>
  <c r="AU117" i="2"/>
  <c r="AW117" i="2" s="1"/>
  <c r="AT159" i="2"/>
  <c r="AV159" i="2" s="1"/>
  <c r="AU114" i="2"/>
  <c r="AW114" i="2" s="1"/>
  <c r="AT81" i="2"/>
  <c r="AV81" i="2" s="1"/>
  <c r="AU61" i="2"/>
  <c r="AW61" i="2" s="1"/>
  <c r="AT12" i="2"/>
  <c r="AV12" i="2" s="1"/>
  <c r="AT60" i="2"/>
  <c r="AV60" i="2" s="1"/>
  <c r="AU122" i="2"/>
  <c r="AW122" i="2" s="1"/>
  <c r="AT189" i="2"/>
  <c r="AV189" i="2" s="1"/>
  <c r="AT74" i="2"/>
  <c r="AV74" i="2" s="1"/>
  <c r="AT7" i="2"/>
  <c r="AV7" i="2" s="1"/>
  <c r="AU60" i="2"/>
  <c r="AW60" i="2" s="1"/>
  <c r="AT188" i="2"/>
  <c r="AV188" i="2" s="1"/>
  <c r="AT178" i="2"/>
  <c r="AV178" i="2" s="1"/>
  <c r="AU176" i="2"/>
  <c r="AW176" i="2" s="1"/>
  <c r="AU109" i="2"/>
  <c r="AW109" i="2" s="1"/>
  <c r="AT107" i="2"/>
  <c r="AV107" i="2" s="1"/>
  <c r="AU101" i="2"/>
  <c r="AW101" i="2" s="1"/>
  <c r="AU92" i="2"/>
  <c r="AW92" i="2" s="1"/>
  <c r="AT49" i="2"/>
  <c r="AV49" i="2" s="1"/>
  <c r="AT44" i="2"/>
  <c r="AV44" i="2" s="1"/>
  <c r="AT194" i="2"/>
  <c r="AV194" i="2" s="1"/>
  <c r="AT134" i="2"/>
  <c r="AV134" i="2" s="1"/>
  <c r="AT129" i="2"/>
  <c r="AV129" i="2" s="1"/>
  <c r="AT78" i="2"/>
  <c r="AV78" i="2" s="1"/>
  <c r="AT59" i="2"/>
  <c r="AV59" i="2" s="1"/>
  <c r="AT23" i="2"/>
  <c r="AV23" i="2" s="1"/>
  <c r="AT21" i="2"/>
  <c r="AV21" i="2" s="1"/>
  <c r="AU17" i="2"/>
  <c r="AW17" i="2" s="1"/>
  <c r="AU124" i="2"/>
  <c r="AW124" i="2" s="1"/>
  <c r="AU86" i="2"/>
  <c r="AW86" i="2" s="1"/>
  <c r="AT187" i="2"/>
  <c r="AV187" i="2" s="1"/>
  <c r="AT168" i="2"/>
  <c r="AV168" i="2" s="1"/>
  <c r="AT120" i="2"/>
  <c r="AV120" i="2" s="1"/>
  <c r="AT84" i="2"/>
  <c r="AV84" i="2" s="1"/>
  <c r="AU28" i="2"/>
  <c r="AW28" i="2" s="1"/>
  <c r="AU75" i="2"/>
  <c r="AW75" i="2" s="1"/>
  <c r="AT195" i="2"/>
  <c r="AV195" i="2" s="1"/>
  <c r="AT179" i="2"/>
  <c r="AV179" i="2" s="1"/>
  <c r="AT164" i="2"/>
  <c r="AV164" i="2" s="1"/>
  <c r="AU154" i="2"/>
  <c r="AW154" i="2" s="1"/>
  <c r="AU146" i="2"/>
  <c r="AW146" i="2" s="1"/>
  <c r="AU136" i="2"/>
  <c r="AW136" i="2" s="1"/>
  <c r="AU128" i="2"/>
  <c r="AW128" i="2" s="1"/>
  <c r="AU106" i="2"/>
  <c r="AW106" i="2" s="1"/>
  <c r="AT96" i="2"/>
  <c r="AV96" i="2" s="1"/>
  <c r="AT95" i="2"/>
  <c r="AV95" i="2" s="1"/>
  <c r="AT92" i="2"/>
  <c r="AV92" i="2" s="1"/>
  <c r="AT91" i="2"/>
  <c r="AV91" i="2" s="1"/>
  <c r="AU196" i="2"/>
  <c r="AW196" i="2" s="1"/>
  <c r="AT184" i="2"/>
  <c r="AV184" i="2" s="1"/>
  <c r="AT181" i="2"/>
  <c r="AV181" i="2" s="1"/>
  <c r="AT180" i="2"/>
  <c r="AV180" i="2" s="1"/>
  <c r="AT176" i="2"/>
  <c r="AV176" i="2" s="1"/>
  <c r="AU121" i="2"/>
  <c r="AW121" i="2" s="1"/>
  <c r="AU148" i="2"/>
  <c r="AW148" i="2" s="1"/>
  <c r="AT111" i="2"/>
  <c r="AV111" i="2" s="1"/>
  <c r="AT67" i="2"/>
  <c r="AV67" i="2" s="1"/>
  <c r="AT11" i="2"/>
  <c r="AV11" i="2" s="1"/>
  <c r="AT182" i="2"/>
  <c r="AV182" i="2" s="1"/>
  <c r="AT198" i="2"/>
  <c r="AV198" i="2" s="1"/>
  <c r="AT155" i="2"/>
  <c r="AV155" i="2" s="1"/>
  <c r="AT47" i="2"/>
  <c r="AV47" i="2" s="1"/>
  <c r="AT17" i="2"/>
  <c r="AV17" i="2" s="1"/>
  <c r="AT62" i="2"/>
  <c r="AV62" i="2" s="1"/>
  <c r="AT58" i="2"/>
  <c r="AV58" i="2" s="1"/>
  <c r="AU52" i="2"/>
  <c r="AW52" i="2" s="1"/>
  <c r="AU50" i="2"/>
  <c r="AW50" i="2" s="1"/>
  <c r="AU43" i="2"/>
  <c r="AW43" i="2" s="1"/>
  <c r="AT14" i="2"/>
  <c r="AV14" i="2" s="1"/>
  <c r="AU10" i="2"/>
  <c r="AW10" i="2" s="1"/>
  <c r="AT130" i="2"/>
  <c r="AV130" i="2" s="1"/>
  <c r="AT163" i="2"/>
  <c r="AV163" i="2" s="1"/>
  <c r="AT125" i="2"/>
  <c r="AV125" i="2" s="1"/>
  <c r="AT119" i="2"/>
  <c r="AV119" i="2" s="1"/>
  <c r="AU80" i="2"/>
  <c r="AW80" i="2" s="1"/>
  <c r="AT108" i="2"/>
  <c r="AV108" i="2" s="1"/>
  <c r="AT90" i="2"/>
  <c r="AV90" i="2" s="1"/>
  <c r="AT99" i="2"/>
  <c r="AV99" i="2" s="1"/>
  <c r="AU184" i="2"/>
  <c r="AW184" i="2" s="1"/>
  <c r="AT113" i="2"/>
  <c r="AV113" i="2" s="1"/>
  <c r="AU161" i="2"/>
  <c r="AW161" i="2" s="1"/>
  <c r="AU129" i="2"/>
  <c r="AW129" i="2" s="1"/>
  <c r="AT77" i="2"/>
  <c r="AV77" i="2" s="1"/>
  <c r="AT68" i="2"/>
  <c r="AV68" i="2" s="1"/>
  <c r="AT64" i="2"/>
  <c r="AV64" i="2" s="1"/>
  <c r="AU13" i="2"/>
  <c r="AW13" i="2" s="1"/>
  <c r="AU178" i="2"/>
  <c r="AW178" i="2" s="1"/>
  <c r="AU199" i="2"/>
  <c r="AW199" i="2" s="1"/>
  <c r="AT137" i="2"/>
  <c r="AV137" i="2" s="1"/>
  <c r="AT123" i="2"/>
  <c r="AV123" i="2" s="1"/>
  <c r="AT101" i="2"/>
  <c r="AV101" i="2" s="1"/>
  <c r="AT54" i="2"/>
  <c r="AV54" i="2" s="1"/>
  <c r="AT50" i="2"/>
  <c r="AV50" i="2" s="1"/>
  <c r="AT46" i="2"/>
  <c r="AV46" i="2" s="1"/>
  <c r="AT22" i="2"/>
  <c r="AV22" i="2" s="1"/>
  <c r="AU56" i="2"/>
  <c r="AW56" i="2" s="1"/>
  <c r="AT109" i="2"/>
  <c r="AV109" i="2" s="1"/>
  <c r="AT151" i="2"/>
  <c r="AV151" i="2" s="1"/>
  <c r="AU158" i="2"/>
  <c r="AW158" i="2" s="1"/>
  <c r="AU150" i="2"/>
  <c r="AW150" i="2" s="1"/>
  <c r="AU132" i="2"/>
  <c r="AW132" i="2" s="1"/>
  <c r="AU126" i="2"/>
  <c r="AW126" i="2" s="1"/>
  <c r="AU118" i="2"/>
  <c r="AW118" i="2" s="1"/>
  <c r="AU110" i="2"/>
  <c r="AW110" i="2" s="1"/>
  <c r="AT103" i="2"/>
  <c r="AV103" i="2" s="1"/>
  <c r="AU99" i="2"/>
  <c r="AW99" i="2" s="1"/>
  <c r="AT80" i="2"/>
  <c r="AV80" i="2" s="1"/>
  <c r="AT79" i="2"/>
  <c r="AV79" i="2" s="1"/>
  <c r="AT76" i="2"/>
  <c r="AV76" i="2" s="1"/>
  <c r="AT196" i="2"/>
  <c r="AV196" i="2" s="1"/>
  <c r="AU113" i="2"/>
  <c r="AW113" i="2" s="1"/>
  <c r="AU173" i="2"/>
  <c r="AW173" i="2" s="1"/>
  <c r="AU166" i="2"/>
  <c r="AW166" i="2" s="1"/>
  <c r="AU156" i="2"/>
  <c r="AW156" i="2" s="1"/>
  <c r="AU131" i="2"/>
  <c r="AW131" i="2" s="1"/>
  <c r="AT20" i="2"/>
  <c r="AV20" i="2" s="1"/>
  <c r="AT190" i="2"/>
  <c r="AV190" i="2" s="1"/>
  <c r="AT133" i="2"/>
  <c r="AV133" i="2" s="1"/>
  <c r="AT147" i="2"/>
  <c r="AV147" i="2" s="1"/>
  <c r="AT124" i="2"/>
  <c r="AV124" i="2" s="1"/>
  <c r="AT93" i="2"/>
  <c r="AV93" i="2" s="1"/>
  <c r="AU88" i="2"/>
  <c r="AW88" i="2" s="1"/>
  <c r="AT51" i="2"/>
  <c r="AV51" i="2" s="1"/>
  <c r="AT9" i="2"/>
  <c r="AV9" i="2" s="1"/>
  <c r="AT41" i="2"/>
  <c r="AV41" i="2" s="1"/>
  <c r="AT18" i="2"/>
  <c r="AV18" i="2" s="1"/>
  <c r="AU48" i="2"/>
  <c r="AW48" i="2" s="1"/>
  <c r="AU36" i="2"/>
  <c r="AW36" i="2" s="1"/>
  <c r="AU33" i="2"/>
  <c r="AW33" i="2" s="1"/>
  <c r="AU30" i="2"/>
  <c r="AW30" i="2" s="1"/>
  <c r="AU24" i="2"/>
  <c r="AW24" i="2" s="1"/>
  <c r="U18" i="3"/>
  <c r="P10" i="3"/>
  <c r="O10" i="3" s="1"/>
  <c r="AU167" i="2"/>
  <c r="AW167" i="2" s="1"/>
  <c r="AT161" i="2"/>
  <c r="AV161" i="2" s="1"/>
  <c r="AU152" i="2"/>
  <c r="AW152" i="2" s="1"/>
  <c r="AU144" i="2"/>
  <c r="AW144" i="2" s="1"/>
  <c r="AT75" i="2"/>
  <c r="AV75" i="2" s="1"/>
  <c r="AU70" i="2"/>
  <c r="AW70" i="2" s="1"/>
  <c r="AU9" i="2"/>
  <c r="AW9" i="2" s="1"/>
  <c r="AT66" i="2"/>
  <c r="AV66" i="2" s="1"/>
  <c r="AU54" i="2"/>
  <c r="AW54" i="2" s="1"/>
  <c r="AU46" i="2"/>
  <c r="AW46" i="2" s="1"/>
  <c r="AT140" i="2"/>
  <c r="AV140" i="2" s="1"/>
  <c r="AT139" i="2"/>
  <c r="AV139" i="2" s="1"/>
  <c r="AU115" i="2"/>
  <c r="AW115" i="2" s="1"/>
  <c r="AU40" i="2"/>
  <c r="AW40" i="2" s="1"/>
  <c r="AU15" i="2"/>
  <c r="AW15" i="2" s="1"/>
  <c r="AT117" i="2"/>
  <c r="AV117" i="2" s="1"/>
  <c r="AU133" i="2"/>
  <c r="AW133" i="2" s="1"/>
  <c r="AT192" i="2"/>
  <c r="AV192" i="2" s="1"/>
  <c r="N10" i="6"/>
  <c r="J10" i="6"/>
  <c r="F10" i="6"/>
  <c r="B10" i="6"/>
  <c r="M10" i="6"/>
  <c r="I10" i="6"/>
  <c r="E10" i="6"/>
  <c r="L10" i="6"/>
  <c r="H10" i="6"/>
  <c r="D10" i="6"/>
  <c r="G10" i="6"/>
  <c r="C10" i="6"/>
  <c r="P11" i="6"/>
  <c r="K10" i="6"/>
  <c r="AT49" i="5"/>
  <c r="AV49" i="5" s="1"/>
  <c r="AT201" i="2"/>
  <c r="AV201" i="2" s="1"/>
  <c r="AU189" i="2"/>
  <c r="AW189" i="2" s="1"/>
  <c r="AT154" i="2"/>
  <c r="AV154" i="2" s="1"/>
  <c r="AT152" i="2"/>
  <c r="AV152" i="2" s="1"/>
  <c r="AT146" i="2"/>
  <c r="AV146" i="2" s="1"/>
  <c r="AT144" i="2"/>
  <c r="AV144" i="2" s="1"/>
  <c r="AT136" i="2"/>
  <c r="AV136" i="2" s="1"/>
  <c r="AT128" i="2"/>
  <c r="AV128" i="2" s="1"/>
  <c r="AT100" i="2"/>
  <c r="AV100" i="2" s="1"/>
  <c r="AU95" i="2"/>
  <c r="AW95" i="2" s="1"/>
  <c r="AU91" i="2"/>
  <c r="AW91" i="2" s="1"/>
  <c r="AU87" i="2"/>
  <c r="AW87" i="2" s="1"/>
  <c r="AU83" i="2"/>
  <c r="AW83" i="2" s="1"/>
  <c r="AU79" i="2"/>
  <c r="AW79" i="2" s="1"/>
  <c r="AT197" i="2"/>
  <c r="AV197" i="2" s="1"/>
  <c r="AU180" i="2"/>
  <c r="AW180" i="2" s="1"/>
  <c r="AT177" i="2"/>
  <c r="AV177" i="2" s="1"/>
  <c r="AT167" i="2"/>
  <c r="AV167" i="2" s="1"/>
  <c r="AT165" i="2"/>
  <c r="AV165" i="2" s="1"/>
  <c r="AU153" i="2"/>
  <c r="AW153" i="2" s="1"/>
  <c r="AU145" i="2"/>
  <c r="AW145" i="2" s="1"/>
  <c r="AT126" i="2"/>
  <c r="AV126" i="2" s="1"/>
  <c r="AT122" i="2"/>
  <c r="AV122" i="2" s="1"/>
  <c r="AT118" i="2"/>
  <c r="AV118" i="2" s="1"/>
  <c r="AT114" i="2"/>
  <c r="AV114" i="2" s="1"/>
  <c r="AT110" i="2"/>
  <c r="AV110" i="2" s="1"/>
  <c r="AT106" i="2"/>
  <c r="AV106" i="2" s="1"/>
  <c r="AT173" i="2"/>
  <c r="AV173" i="2" s="1"/>
  <c r="AT170" i="2"/>
  <c r="AV170" i="2" s="1"/>
  <c r="AT97" i="2"/>
  <c r="AV97" i="2" s="1"/>
  <c r="AU67" i="2"/>
  <c r="AW67" i="2" s="1"/>
  <c r="AT61" i="2"/>
  <c r="AV61" i="2" s="1"/>
  <c r="AT57" i="2"/>
  <c r="AV57" i="2" s="1"/>
  <c r="AT53" i="2"/>
  <c r="AV53" i="2" s="1"/>
  <c r="AT40" i="2"/>
  <c r="AV40" i="2" s="1"/>
  <c r="AT37" i="2"/>
  <c r="AV37" i="2" s="1"/>
  <c r="AT35" i="2"/>
  <c r="AV35" i="2" s="1"/>
  <c r="AT33" i="2"/>
  <c r="AV33" i="2" s="1"/>
  <c r="AT31" i="2"/>
  <c r="AV31" i="2" s="1"/>
  <c r="AT29" i="2"/>
  <c r="AV29" i="2" s="1"/>
  <c r="AT27" i="2"/>
  <c r="AV27" i="2" s="1"/>
  <c r="AT25" i="2"/>
  <c r="AV25" i="2" s="1"/>
  <c r="AU66" i="2"/>
  <c r="AW66" i="2" s="1"/>
  <c r="AT48" i="2"/>
  <c r="AV48" i="2" s="1"/>
  <c r="AU21" i="2"/>
  <c r="AW21" i="2" s="1"/>
  <c r="AU164" i="2"/>
  <c r="AW164" i="2" s="1"/>
  <c r="AU182" i="2"/>
  <c r="AW182" i="2" s="1"/>
  <c r="AU194" i="2"/>
  <c r="AW194" i="2" s="1"/>
  <c r="AU151" i="2"/>
  <c r="AW151" i="2" s="1"/>
  <c r="AU201" i="2"/>
  <c r="AW201" i="2" s="1"/>
  <c r="AU82" i="2"/>
  <c r="AW82" i="2" s="1"/>
  <c r="AT98" i="2"/>
  <c r="AV98" i="2" s="1"/>
  <c r="AT89" i="2"/>
  <c r="AV89" i="2" s="1"/>
  <c r="AU84" i="2"/>
  <c r="AW84" i="2" s="1"/>
  <c r="AU77" i="2"/>
  <c r="AW77" i="2" s="1"/>
  <c r="AT70" i="2"/>
  <c r="AV70" i="2" s="1"/>
  <c r="AU65" i="2"/>
  <c r="AW65" i="2" s="1"/>
  <c r="AU41" i="2"/>
  <c r="AW41" i="2" s="1"/>
  <c r="AU57" i="2"/>
  <c r="AW57" i="2" s="1"/>
  <c r="AU44" i="2"/>
  <c r="AW44" i="2" s="1"/>
  <c r="AU37" i="2"/>
  <c r="AW37" i="2" s="1"/>
  <c r="AU35" i="2"/>
  <c r="AW35" i="2" s="1"/>
  <c r="AU31" i="2"/>
  <c r="AW31" i="2" s="1"/>
  <c r="AU193" i="2"/>
  <c r="AW193" i="2" s="1"/>
  <c r="AU177" i="2"/>
  <c r="AW177" i="2" s="1"/>
  <c r="AT172" i="2"/>
  <c r="AV172" i="2" s="1"/>
  <c r="AU142" i="2"/>
  <c r="AW142" i="2" s="1"/>
  <c r="AT104" i="2"/>
  <c r="AV104" i="2" s="1"/>
  <c r="AT193" i="2"/>
  <c r="AV193" i="2" s="1"/>
  <c r="AU157" i="2"/>
  <c r="AW157" i="2" s="1"/>
  <c r="AU125" i="2"/>
  <c r="AW125" i="2" s="1"/>
  <c r="AU170" i="2"/>
  <c r="AW170" i="2" s="1"/>
  <c r="AU162" i="2"/>
  <c r="AW162" i="2" s="1"/>
  <c r="AU169" i="2"/>
  <c r="AW169" i="2" s="1"/>
  <c r="AT166" i="2"/>
  <c r="AV166" i="2" s="1"/>
  <c r="AT141" i="2"/>
  <c r="AV141" i="2" s="1"/>
  <c r="AT115" i="2"/>
  <c r="AV115" i="2" s="1"/>
  <c r="AU85" i="2"/>
  <c r="AW85" i="2" s="1"/>
  <c r="AU76" i="2"/>
  <c r="AW76" i="2" s="1"/>
  <c r="AU71" i="2"/>
  <c r="AW71" i="2" s="1"/>
  <c r="AT65" i="2"/>
  <c r="AV65" i="2" s="1"/>
  <c r="AT8" i="2"/>
  <c r="AV8" i="2" s="1"/>
  <c r="AU119" i="2"/>
  <c r="AW119" i="2" s="1"/>
  <c r="AU81" i="2"/>
  <c r="AW81" i="2" s="1"/>
  <c r="AU73" i="2"/>
  <c r="AW73" i="2" s="1"/>
  <c r="AT56" i="2"/>
  <c r="AV56" i="2" s="1"/>
  <c r="AU186" i="2"/>
  <c r="AW186" i="2" s="1"/>
  <c r="AU203" i="2"/>
  <c r="AW203" i="2" s="1"/>
  <c r="AU155" i="2"/>
  <c r="AW155" i="2" s="1"/>
  <c r="AU108" i="2"/>
  <c r="AW108" i="2" s="1"/>
  <c r="AT191" i="2"/>
  <c r="AV191" i="2" s="1"/>
  <c r="AT102" i="2"/>
  <c r="AV102" i="2" s="1"/>
  <c r="AT135" i="2"/>
  <c r="AV135" i="2" s="1"/>
  <c r="AU107" i="2"/>
  <c r="AW107" i="2" s="1"/>
  <c r="AU100" i="2"/>
  <c r="AW100" i="2" s="1"/>
  <c r="AU69" i="2"/>
  <c r="AW69" i="2" s="1"/>
  <c r="AT55" i="2"/>
  <c r="AV55" i="2" s="1"/>
  <c r="AU96" i="2"/>
  <c r="AW96" i="2" s="1"/>
  <c r="AT85" i="2"/>
  <c r="AV85" i="2" s="1"/>
  <c r="AU62" i="2"/>
  <c r="AW62" i="2" s="1"/>
  <c r="AU49" i="2"/>
  <c r="AW49" i="2" s="1"/>
  <c r="AU38" i="2"/>
  <c r="AW38" i="2" s="1"/>
  <c r="AU32" i="2"/>
  <c r="AW32" i="2" s="1"/>
  <c r="AU27" i="2"/>
  <c r="AW27" i="2" s="1"/>
  <c r="AU25" i="2"/>
  <c r="AW25" i="2" s="1"/>
  <c r="AU23" i="2"/>
  <c r="AW23" i="2" s="1"/>
  <c r="AT17" i="5"/>
  <c r="AV17" i="5" s="1"/>
  <c r="AT13" i="5"/>
  <c r="AV13" i="5" s="1"/>
  <c r="AT37" i="5"/>
  <c r="AV37" i="5" s="1"/>
  <c r="AT19" i="5"/>
  <c r="AV19" i="5" s="1"/>
  <c r="AT15" i="5"/>
  <c r="AV15" i="5" s="1"/>
  <c r="AT11" i="5"/>
  <c r="AV11" i="5" s="1"/>
  <c r="B71" i="6"/>
  <c r="J71" i="6"/>
  <c r="AD71" i="6" s="1"/>
  <c r="AF71" i="6" s="1"/>
  <c r="P72" i="6"/>
  <c r="D71" i="6"/>
  <c r="AC71" i="6" s="1"/>
  <c r="AE71" i="6" s="1"/>
  <c r="C71" i="6"/>
  <c r="AB71" i="6" s="1"/>
  <c r="AT53" i="5"/>
  <c r="AV53" i="5" s="1"/>
  <c r="AT33" i="5"/>
  <c r="AV33" i="5" s="1"/>
  <c r="AT46" i="5"/>
  <c r="AV46" i="5" s="1"/>
  <c r="AT45" i="5"/>
  <c r="AV45" i="5" s="1"/>
  <c r="AT35" i="5"/>
  <c r="AV35" i="5" s="1"/>
  <c r="AU202" i="2"/>
  <c r="AW202" i="2" s="1"/>
  <c r="AU197" i="2"/>
  <c r="AW197" i="2" s="1"/>
  <c r="AU181" i="2"/>
  <c r="AW181" i="2" s="1"/>
  <c r="AT158" i="2"/>
  <c r="AV158" i="2" s="1"/>
  <c r="AT156" i="2"/>
  <c r="AV156" i="2" s="1"/>
  <c r="AT150" i="2"/>
  <c r="AV150" i="2" s="1"/>
  <c r="AT148" i="2"/>
  <c r="AV148" i="2" s="1"/>
  <c r="AT142" i="2"/>
  <c r="AV142" i="2" s="1"/>
  <c r="AT132" i="2"/>
  <c r="AV132" i="2" s="1"/>
  <c r="AU103" i="2"/>
  <c r="AW103" i="2" s="1"/>
  <c r="AT200" i="2"/>
  <c r="AV200" i="2" s="1"/>
  <c r="AU192" i="2"/>
  <c r="AW192" i="2" s="1"/>
  <c r="AU188" i="2"/>
  <c r="AW188" i="2" s="1"/>
  <c r="AT185" i="2"/>
  <c r="AV185" i="2" s="1"/>
  <c r="AT169" i="2"/>
  <c r="AV169" i="2" s="1"/>
  <c r="AU163" i="2"/>
  <c r="AW163" i="2" s="1"/>
  <c r="AU149" i="2"/>
  <c r="AW149" i="2" s="1"/>
  <c r="AT157" i="2"/>
  <c r="AV157" i="2" s="1"/>
  <c r="AT153" i="2"/>
  <c r="AV153" i="2" s="1"/>
  <c r="AT149" i="2"/>
  <c r="AV149" i="2" s="1"/>
  <c r="AT145" i="2"/>
  <c r="AV145" i="2" s="1"/>
  <c r="AU200" i="2"/>
  <c r="AW200" i="2" s="1"/>
  <c r="AU165" i="2"/>
  <c r="AW165" i="2" s="1"/>
  <c r="AT162" i="2"/>
  <c r="AV162" i="2" s="1"/>
  <c r="AU141" i="2"/>
  <c r="AW141" i="2" s="1"/>
  <c r="AT131" i="2"/>
  <c r="AV131" i="2" s="1"/>
  <c r="AU123" i="2"/>
  <c r="AW123" i="2" s="1"/>
  <c r="AT71" i="2"/>
  <c r="AV71" i="2" s="1"/>
  <c r="AT69" i="2"/>
  <c r="AV69" i="2" s="1"/>
  <c r="AT38" i="2"/>
  <c r="AV38" i="2" s="1"/>
  <c r="AT36" i="2"/>
  <c r="AV36" i="2" s="1"/>
  <c r="AT34" i="2"/>
  <c r="AV34" i="2" s="1"/>
  <c r="AT32" i="2"/>
  <c r="AV32" i="2" s="1"/>
  <c r="AT30" i="2"/>
  <c r="AV30" i="2" s="1"/>
  <c r="AT28" i="2"/>
  <c r="AV28" i="2" s="1"/>
  <c r="AT26" i="2"/>
  <c r="AV26" i="2" s="1"/>
  <c r="AT24" i="2"/>
  <c r="AV24" i="2" s="1"/>
  <c r="AU20" i="2"/>
  <c r="AW20" i="2" s="1"/>
  <c r="AU16" i="2"/>
  <c r="AW16" i="2" s="1"/>
  <c r="AU134" i="2"/>
  <c r="AW134" i="2" s="1"/>
  <c r="AU104" i="2"/>
  <c r="AW104" i="2" s="1"/>
  <c r="AU97" i="2"/>
  <c r="AW97" i="2" s="1"/>
  <c r="AT73" i="2"/>
  <c r="AV73" i="2" s="1"/>
  <c r="AT52" i="2"/>
  <c r="AV52" i="2" s="1"/>
  <c r="AT43" i="2"/>
  <c r="AV43" i="2" s="1"/>
  <c r="AU172" i="2"/>
  <c r="AW172" i="2" s="1"/>
  <c r="AU190" i="2"/>
  <c r="AW190" i="2" s="1"/>
  <c r="AT143" i="2"/>
  <c r="AV143" i="2" s="1"/>
  <c r="AU112" i="2"/>
  <c r="AW112" i="2" s="1"/>
  <c r="AU179" i="2"/>
  <c r="AW179" i="2" s="1"/>
  <c r="AU195" i="2"/>
  <c r="AW195" i="2" s="1"/>
  <c r="AU90" i="2"/>
  <c r="AW90" i="2" s="1"/>
  <c r="AU135" i="2"/>
  <c r="AW135" i="2" s="1"/>
  <c r="AU93" i="2"/>
  <c r="AW93" i="2" s="1"/>
  <c r="AU68" i="2"/>
  <c r="AW68" i="2" s="1"/>
  <c r="AU58" i="2"/>
  <c r="AW58" i="2" s="1"/>
  <c r="AT42" i="2"/>
  <c r="AV42" i="2" s="1"/>
  <c r="AU140" i="2"/>
  <c r="AW140" i="2" s="1"/>
  <c r="AU130" i="2"/>
  <c r="AW130" i="2" s="1"/>
  <c r="AU111" i="2"/>
  <c r="AW111" i="2" s="1"/>
  <c r="AU89" i="2"/>
  <c r="AW89" i="2" s="1"/>
  <c r="AU53" i="2"/>
  <c r="AW53" i="2" s="1"/>
  <c r="AU34" i="2"/>
  <c r="AW34" i="2" s="1"/>
  <c r="AU29" i="2"/>
  <c r="AW29" i="2" s="1"/>
  <c r="AU26" i="2"/>
  <c r="AW26" i="2" s="1"/>
  <c r="AU19" i="2"/>
  <c r="AW19" i="2" s="1"/>
  <c r="N10" i="3" l="1"/>
  <c r="J10" i="3"/>
  <c r="F10" i="3"/>
  <c r="B10" i="3"/>
  <c r="M10" i="3"/>
  <c r="I10" i="3"/>
  <c r="E10" i="3"/>
  <c r="L10" i="3"/>
  <c r="H10" i="3"/>
  <c r="D10" i="3"/>
  <c r="K10" i="3"/>
  <c r="G10" i="3"/>
  <c r="C10" i="3"/>
  <c r="P78" i="3"/>
  <c r="C78" i="3" s="1"/>
  <c r="P11" i="3"/>
  <c r="O11" i="3" s="1"/>
  <c r="T19" i="3"/>
  <c r="U19" i="3" s="1"/>
  <c r="T20" i="3" s="1"/>
  <c r="U20" i="3" s="1"/>
  <c r="P7" i="3"/>
  <c r="P8" i="3" s="1"/>
  <c r="N11" i="6"/>
  <c r="J11" i="6"/>
  <c r="F11" i="6"/>
  <c r="B11" i="6"/>
  <c r="M11" i="6"/>
  <c r="I11" i="6"/>
  <c r="E11" i="6"/>
  <c r="L11" i="6"/>
  <c r="H11" i="6"/>
  <c r="D11" i="6"/>
  <c r="G11" i="6"/>
  <c r="C11" i="6"/>
  <c r="P12" i="6"/>
  <c r="K11" i="6"/>
  <c r="P73" i="6"/>
  <c r="D72" i="6"/>
  <c r="AC72" i="6" s="1"/>
  <c r="AE72" i="6" s="1"/>
  <c r="C72" i="6"/>
  <c r="AB72" i="6" s="1"/>
  <c r="B72" i="6"/>
  <c r="J72" i="6"/>
  <c r="AD72" i="6" s="1"/>
  <c r="AF72" i="6" s="1"/>
  <c r="P79" i="3" l="1"/>
  <c r="C79" i="3" s="1"/>
  <c r="D11" i="3"/>
  <c r="H11" i="3"/>
  <c r="L11" i="3"/>
  <c r="B11" i="3"/>
  <c r="G11" i="3"/>
  <c r="M11" i="3"/>
  <c r="C11" i="3"/>
  <c r="I11" i="3"/>
  <c r="N11" i="3"/>
  <c r="E11" i="3"/>
  <c r="J11" i="3"/>
  <c r="F11" i="3"/>
  <c r="K11" i="3"/>
  <c r="AC78" i="3"/>
  <c r="J78" i="3"/>
  <c r="AE78" i="3" s="1"/>
  <c r="AG78" i="3" s="1"/>
  <c r="D78" i="3"/>
  <c r="AD78" i="3" s="1"/>
  <c r="AF78" i="3" s="1"/>
  <c r="B78" i="3"/>
  <c r="P12" i="3"/>
  <c r="O12" i="3" s="1"/>
  <c r="B73" i="6"/>
  <c r="J73" i="6"/>
  <c r="AD73" i="6" s="1"/>
  <c r="AF73" i="6" s="1"/>
  <c r="P74" i="6"/>
  <c r="D73" i="6"/>
  <c r="AC73" i="6" s="1"/>
  <c r="AE73" i="6" s="1"/>
  <c r="C73" i="6"/>
  <c r="AB73" i="6" s="1"/>
  <c r="N12" i="6"/>
  <c r="J12" i="6"/>
  <c r="F12" i="6"/>
  <c r="B12" i="6"/>
  <c r="M12" i="6"/>
  <c r="I12" i="6"/>
  <c r="E12" i="6"/>
  <c r="L12" i="6"/>
  <c r="H12" i="6"/>
  <c r="D12" i="6"/>
  <c r="G12" i="6"/>
  <c r="C12" i="6"/>
  <c r="P13" i="6"/>
  <c r="K12" i="6"/>
  <c r="P80" i="3" l="1"/>
  <c r="C80" i="3" s="1"/>
  <c r="C12" i="3"/>
  <c r="G12" i="3"/>
  <c r="K12" i="3"/>
  <c r="E12" i="3"/>
  <c r="J12" i="3"/>
  <c r="F12" i="3"/>
  <c r="L12" i="3"/>
  <c r="B12" i="3"/>
  <c r="H12" i="3"/>
  <c r="M12" i="3"/>
  <c r="N12" i="3"/>
  <c r="D12" i="3"/>
  <c r="I12" i="3"/>
  <c r="AC79" i="3"/>
  <c r="B79" i="3"/>
  <c r="J79" i="3"/>
  <c r="AE79" i="3" s="1"/>
  <c r="AG79" i="3" s="1"/>
  <c r="D79" i="3"/>
  <c r="AD79" i="3" s="1"/>
  <c r="AF79" i="3" s="1"/>
  <c r="P13" i="3"/>
  <c r="O13" i="3" s="1"/>
  <c r="P75" i="6"/>
  <c r="D74" i="6"/>
  <c r="AC74" i="6" s="1"/>
  <c r="AE74" i="6" s="1"/>
  <c r="C74" i="6"/>
  <c r="AB74" i="6" s="1"/>
  <c r="B74" i="6"/>
  <c r="J74" i="6"/>
  <c r="AD74" i="6" s="1"/>
  <c r="AF74" i="6" s="1"/>
  <c r="N13" i="6"/>
  <c r="J13" i="6"/>
  <c r="F13" i="6"/>
  <c r="B13" i="6"/>
  <c r="M13" i="6"/>
  <c r="I13" i="6"/>
  <c r="E13" i="6"/>
  <c r="L13" i="6"/>
  <c r="H13" i="6"/>
  <c r="D13" i="6"/>
  <c r="G13" i="6"/>
  <c r="C13" i="6"/>
  <c r="P14" i="6"/>
  <c r="K13" i="6"/>
  <c r="P81" i="3" l="1"/>
  <c r="C81" i="3" s="1"/>
  <c r="B13" i="3"/>
  <c r="F13" i="3"/>
  <c r="J13" i="3"/>
  <c r="N13" i="3"/>
  <c r="C13" i="3"/>
  <c r="H13" i="3"/>
  <c r="M13" i="3"/>
  <c r="D13" i="3"/>
  <c r="I13" i="3"/>
  <c r="E13" i="3"/>
  <c r="K13" i="3"/>
  <c r="G13" i="3"/>
  <c r="L13" i="3"/>
  <c r="AC80" i="3"/>
  <c r="D80" i="3"/>
  <c r="AD80" i="3" s="1"/>
  <c r="AF80" i="3" s="1"/>
  <c r="B80" i="3"/>
  <c r="J80" i="3"/>
  <c r="AE80" i="3" s="1"/>
  <c r="AG80" i="3" s="1"/>
  <c r="P14" i="3"/>
  <c r="O14" i="3" s="1"/>
  <c r="N14" i="6"/>
  <c r="J14" i="6"/>
  <c r="F14" i="6"/>
  <c r="B14" i="6"/>
  <c r="P15" i="6"/>
  <c r="M14" i="6"/>
  <c r="I14" i="6"/>
  <c r="E14" i="6"/>
  <c r="L14" i="6"/>
  <c r="H14" i="6"/>
  <c r="D14" i="6"/>
  <c r="G14" i="6"/>
  <c r="C14" i="6"/>
  <c r="K14" i="6"/>
  <c r="B75" i="6"/>
  <c r="J75" i="6"/>
  <c r="AD75" i="6" s="1"/>
  <c r="AF75" i="6" s="1"/>
  <c r="P76" i="6"/>
  <c r="D75" i="6"/>
  <c r="AC75" i="6" s="1"/>
  <c r="AE75" i="6" s="1"/>
  <c r="C75" i="6"/>
  <c r="AB75" i="6" s="1"/>
  <c r="P82" i="3" l="1"/>
  <c r="C82" i="3" s="1"/>
  <c r="E14" i="3"/>
  <c r="I14" i="3"/>
  <c r="M14" i="3"/>
  <c r="F14" i="3"/>
  <c r="K14" i="3"/>
  <c r="B14" i="3"/>
  <c r="G14" i="3"/>
  <c r="L14" i="3"/>
  <c r="C14" i="3"/>
  <c r="H14" i="3"/>
  <c r="N14" i="3"/>
  <c r="J14" i="3"/>
  <c r="D14" i="3"/>
  <c r="AC81" i="3"/>
  <c r="J81" i="3"/>
  <c r="AE81" i="3" s="1"/>
  <c r="AG81" i="3" s="1"/>
  <c r="D81" i="3"/>
  <c r="AD81" i="3" s="1"/>
  <c r="AF81" i="3" s="1"/>
  <c r="B81" i="3"/>
  <c r="P15" i="3"/>
  <c r="O15" i="3" s="1"/>
  <c r="P77" i="6"/>
  <c r="D76" i="6"/>
  <c r="AC76" i="6" s="1"/>
  <c r="AE76" i="6" s="1"/>
  <c r="C76" i="6"/>
  <c r="AB76" i="6" s="1"/>
  <c r="B76" i="6"/>
  <c r="J76" i="6"/>
  <c r="AD76" i="6" s="1"/>
  <c r="AF76" i="6" s="1"/>
  <c r="P16" i="6"/>
  <c r="L15" i="6"/>
  <c r="H15" i="6"/>
  <c r="D15" i="6"/>
  <c r="K15" i="6"/>
  <c r="G15" i="6"/>
  <c r="C15" i="6"/>
  <c r="N15" i="6"/>
  <c r="J15" i="6"/>
  <c r="F15" i="6"/>
  <c r="B15" i="6"/>
  <c r="I15" i="6"/>
  <c r="E15" i="6"/>
  <c r="M15" i="6"/>
  <c r="P83" i="3" l="1"/>
  <c r="C83" i="3" s="1"/>
  <c r="D15" i="3"/>
  <c r="H15" i="3"/>
  <c r="L15" i="3"/>
  <c r="C15" i="3"/>
  <c r="I15" i="3"/>
  <c r="N15" i="3"/>
  <c r="E15" i="3"/>
  <c r="J15" i="3"/>
  <c r="F15" i="3"/>
  <c r="K15" i="3"/>
  <c r="B15" i="3"/>
  <c r="G15" i="3"/>
  <c r="M15" i="3"/>
  <c r="AC82" i="3"/>
  <c r="J82" i="3"/>
  <c r="AE82" i="3" s="1"/>
  <c r="AG82" i="3" s="1"/>
  <c r="D82" i="3"/>
  <c r="AD82" i="3" s="1"/>
  <c r="AF82" i="3" s="1"/>
  <c r="B82" i="3"/>
  <c r="P16" i="3"/>
  <c r="N16" i="6"/>
  <c r="P17" i="6"/>
  <c r="J16" i="6"/>
  <c r="F16" i="6"/>
  <c r="B16" i="6"/>
  <c r="M16" i="6"/>
  <c r="I16" i="6"/>
  <c r="E16" i="6"/>
  <c r="L16" i="6"/>
  <c r="H16" i="6"/>
  <c r="D16" i="6"/>
  <c r="K16" i="6"/>
  <c r="G16" i="6"/>
  <c r="C16" i="6"/>
  <c r="B77" i="6"/>
  <c r="J77" i="6"/>
  <c r="AD77" i="6" s="1"/>
  <c r="AF77" i="6" s="1"/>
  <c r="P78" i="6"/>
  <c r="D77" i="6"/>
  <c r="AC77" i="6" s="1"/>
  <c r="AE77" i="6" s="1"/>
  <c r="C77" i="6"/>
  <c r="AB77" i="6" s="1"/>
  <c r="P17" i="3" l="1"/>
  <c r="O17" i="3" s="1"/>
  <c r="O16" i="3"/>
  <c r="F17" i="3"/>
  <c r="J17" i="3"/>
  <c r="N17" i="3"/>
  <c r="D17" i="3"/>
  <c r="I17" i="3"/>
  <c r="E17" i="3"/>
  <c r="K17" i="3"/>
  <c r="G17" i="3"/>
  <c r="L17" i="3"/>
  <c r="M17" i="3"/>
  <c r="C17" i="3"/>
  <c r="H17" i="3"/>
  <c r="P84" i="3"/>
  <c r="C84" i="3" s="1"/>
  <c r="C16" i="3"/>
  <c r="G16" i="3"/>
  <c r="K16" i="3"/>
  <c r="F16" i="3"/>
  <c r="L16" i="3"/>
  <c r="B16" i="3"/>
  <c r="H16" i="3"/>
  <c r="M16" i="3"/>
  <c r="D16" i="3"/>
  <c r="I16" i="3"/>
  <c r="N16" i="3"/>
  <c r="E16" i="3"/>
  <c r="J16" i="3"/>
  <c r="AC83" i="3"/>
  <c r="B83" i="3"/>
  <c r="J83" i="3"/>
  <c r="AE83" i="3" s="1"/>
  <c r="AG83" i="3" s="1"/>
  <c r="D83" i="3"/>
  <c r="AD83" i="3" s="1"/>
  <c r="AF83" i="3" s="1"/>
  <c r="P79" i="6"/>
  <c r="D78" i="6"/>
  <c r="AC78" i="6" s="1"/>
  <c r="AE78" i="6" s="1"/>
  <c r="C78" i="6"/>
  <c r="AB78" i="6" s="1"/>
  <c r="B78" i="6"/>
  <c r="J78" i="6"/>
  <c r="AD78" i="6" s="1"/>
  <c r="AF78" i="6" s="1"/>
  <c r="L17" i="6"/>
  <c r="H17" i="6"/>
  <c r="D17" i="6"/>
  <c r="K17" i="6"/>
  <c r="P18" i="6"/>
  <c r="M17" i="6"/>
  <c r="F17" i="6"/>
  <c r="J17" i="6"/>
  <c r="E17" i="6"/>
  <c r="I17" i="6"/>
  <c r="C17" i="6"/>
  <c r="N17" i="6"/>
  <c r="G17" i="6"/>
  <c r="B17" i="6"/>
  <c r="P18" i="3"/>
  <c r="O18" i="3" s="1"/>
  <c r="B17" i="3" l="1"/>
  <c r="P85" i="3"/>
  <c r="C85" i="3" s="1"/>
  <c r="P86" i="3"/>
  <c r="C86" i="3" s="1"/>
  <c r="E18" i="3"/>
  <c r="I18" i="3"/>
  <c r="M18" i="3"/>
  <c r="B18" i="3"/>
  <c r="G18" i="3"/>
  <c r="L18" i="3"/>
  <c r="C18" i="3"/>
  <c r="H18" i="3"/>
  <c r="N18" i="3"/>
  <c r="D18" i="3"/>
  <c r="J18" i="3"/>
  <c r="F18" i="3"/>
  <c r="K18" i="3"/>
  <c r="AC84" i="3"/>
  <c r="D84" i="3"/>
  <c r="AD84" i="3" s="1"/>
  <c r="AF84" i="3" s="1"/>
  <c r="B84" i="3"/>
  <c r="J84" i="3"/>
  <c r="AE84" i="3" s="1"/>
  <c r="AG84" i="3" s="1"/>
  <c r="AC85" i="3"/>
  <c r="J85" i="3"/>
  <c r="AE85" i="3" s="1"/>
  <c r="AG85" i="3" s="1"/>
  <c r="D85" i="3"/>
  <c r="AD85" i="3" s="1"/>
  <c r="AF85" i="3" s="1"/>
  <c r="B85" i="3"/>
  <c r="P19" i="3"/>
  <c r="O19" i="3" s="1"/>
  <c r="N18" i="6"/>
  <c r="J18" i="6"/>
  <c r="F18" i="6"/>
  <c r="B18" i="6"/>
  <c r="P19" i="6"/>
  <c r="M18" i="6"/>
  <c r="I18" i="6"/>
  <c r="E18" i="6"/>
  <c r="G18" i="6"/>
  <c r="L18" i="6"/>
  <c r="D18" i="6"/>
  <c r="K18" i="6"/>
  <c r="C18" i="6"/>
  <c r="H18" i="6"/>
  <c r="B79" i="6"/>
  <c r="J79" i="6"/>
  <c r="AD79" i="6" s="1"/>
  <c r="AF79" i="6" s="1"/>
  <c r="P80" i="6"/>
  <c r="D79" i="6"/>
  <c r="AC79" i="6" s="1"/>
  <c r="AE79" i="6" s="1"/>
  <c r="C79" i="6"/>
  <c r="AB79" i="6" s="1"/>
  <c r="P87" i="3" l="1"/>
  <c r="C87" i="3" s="1"/>
  <c r="D19" i="3"/>
  <c r="H19" i="3"/>
  <c r="L19" i="3"/>
  <c r="E19" i="3"/>
  <c r="J19" i="3"/>
  <c r="F19" i="3"/>
  <c r="K19" i="3"/>
  <c r="B19" i="3"/>
  <c r="G19" i="3"/>
  <c r="M19" i="3"/>
  <c r="I19" i="3"/>
  <c r="N19" i="3"/>
  <c r="C19" i="3"/>
  <c r="J86" i="3"/>
  <c r="AE86" i="3" s="1"/>
  <c r="AG86" i="3" s="1"/>
  <c r="D86" i="3"/>
  <c r="AD86" i="3" s="1"/>
  <c r="AF86" i="3" s="1"/>
  <c r="AC86" i="3"/>
  <c r="B86" i="3"/>
  <c r="L19" i="6"/>
  <c r="H19" i="6"/>
  <c r="D19" i="6"/>
  <c r="K19" i="6"/>
  <c r="G19" i="6"/>
  <c r="C19" i="6"/>
  <c r="I19" i="6"/>
  <c r="N19" i="6"/>
  <c r="F19" i="6"/>
  <c r="P20" i="6"/>
  <c r="M19" i="6"/>
  <c r="E19" i="6"/>
  <c r="J19" i="6"/>
  <c r="B19" i="6"/>
  <c r="P81" i="6"/>
  <c r="D80" i="6"/>
  <c r="AC80" i="6" s="1"/>
  <c r="AE80" i="6" s="1"/>
  <c r="C80" i="6"/>
  <c r="AB80" i="6" s="1"/>
  <c r="B80" i="6"/>
  <c r="J80" i="6"/>
  <c r="AD80" i="6" s="1"/>
  <c r="AF80" i="6" s="1"/>
  <c r="P20" i="3"/>
  <c r="O20" i="3" s="1"/>
  <c r="P88" i="3" l="1"/>
  <c r="C88" i="3" s="1"/>
  <c r="C20" i="3"/>
  <c r="G20" i="3"/>
  <c r="K20" i="3"/>
  <c r="B20" i="3"/>
  <c r="H20" i="3"/>
  <c r="M20" i="3"/>
  <c r="D20" i="3"/>
  <c r="I20" i="3"/>
  <c r="N20" i="3"/>
  <c r="E20" i="3"/>
  <c r="J20" i="3"/>
  <c r="F20" i="3"/>
  <c r="L20" i="3"/>
  <c r="J87" i="3"/>
  <c r="AE87" i="3" s="1"/>
  <c r="AG87" i="3" s="1"/>
  <c r="D87" i="3"/>
  <c r="AD87" i="3" s="1"/>
  <c r="AF87" i="3" s="1"/>
  <c r="AC87" i="3"/>
  <c r="B87" i="3"/>
  <c r="P21" i="3"/>
  <c r="O21" i="3" s="1"/>
  <c r="B81" i="6"/>
  <c r="J81" i="6"/>
  <c r="AD81" i="6" s="1"/>
  <c r="AF81" i="6" s="1"/>
  <c r="P82" i="6"/>
  <c r="D81" i="6"/>
  <c r="AC81" i="6" s="1"/>
  <c r="AE81" i="6" s="1"/>
  <c r="C81" i="6"/>
  <c r="AB81" i="6" s="1"/>
  <c r="N20" i="6"/>
  <c r="J20" i="6"/>
  <c r="F20" i="6"/>
  <c r="B20" i="6"/>
  <c r="P21" i="6"/>
  <c r="M20" i="6"/>
  <c r="I20" i="6"/>
  <c r="E20" i="6"/>
  <c r="K20" i="6"/>
  <c r="C20" i="6"/>
  <c r="H20" i="6"/>
  <c r="G20" i="6"/>
  <c r="L20" i="6"/>
  <c r="D20" i="6"/>
  <c r="P89" i="3" l="1"/>
  <c r="C89" i="3" s="1"/>
  <c r="B21" i="3"/>
  <c r="F21" i="3"/>
  <c r="J21" i="3"/>
  <c r="N21" i="3"/>
  <c r="E21" i="3"/>
  <c r="K21" i="3"/>
  <c r="G21" i="3"/>
  <c r="L21" i="3"/>
  <c r="C21" i="3"/>
  <c r="H21" i="3"/>
  <c r="M21" i="3"/>
  <c r="D21" i="3"/>
  <c r="I21" i="3"/>
  <c r="J88" i="3"/>
  <c r="AE88" i="3" s="1"/>
  <c r="AG88" i="3" s="1"/>
  <c r="D88" i="3"/>
  <c r="AD88" i="3" s="1"/>
  <c r="AF88" i="3" s="1"/>
  <c r="AC88" i="3"/>
  <c r="B88" i="3"/>
  <c r="P83" i="6"/>
  <c r="D82" i="6"/>
  <c r="AC82" i="6" s="1"/>
  <c r="AE82" i="6" s="1"/>
  <c r="C82" i="6"/>
  <c r="AB82" i="6" s="1"/>
  <c r="B82" i="6"/>
  <c r="J82" i="6"/>
  <c r="AD82" i="6" s="1"/>
  <c r="AF82" i="6" s="1"/>
  <c r="L21" i="6"/>
  <c r="H21" i="6"/>
  <c r="D21" i="6"/>
  <c r="K21" i="6"/>
  <c r="G21" i="6"/>
  <c r="C21" i="6"/>
  <c r="P22" i="6"/>
  <c r="M21" i="6"/>
  <c r="E21" i="6"/>
  <c r="J21" i="6"/>
  <c r="B21" i="6"/>
  <c r="I21" i="6"/>
  <c r="N21" i="6"/>
  <c r="F21" i="6"/>
  <c r="P22" i="3"/>
  <c r="O22" i="3" s="1"/>
  <c r="P90" i="3" l="1"/>
  <c r="C90" i="3" s="1"/>
  <c r="E22" i="3"/>
  <c r="I22" i="3"/>
  <c r="M22" i="3"/>
  <c r="C22" i="3"/>
  <c r="H22" i="3"/>
  <c r="N22" i="3"/>
  <c r="D22" i="3"/>
  <c r="J22" i="3"/>
  <c r="F22" i="3"/>
  <c r="K22" i="3"/>
  <c r="L22" i="3"/>
  <c r="B22" i="3"/>
  <c r="G22" i="3"/>
  <c r="J89" i="3"/>
  <c r="AE89" i="3" s="1"/>
  <c r="AG89" i="3" s="1"/>
  <c r="D89" i="3"/>
  <c r="AD89" i="3" s="1"/>
  <c r="AF89" i="3" s="1"/>
  <c r="AC89" i="3"/>
  <c r="B89" i="3"/>
  <c r="P23" i="3"/>
  <c r="O23" i="3" s="1"/>
  <c r="N22" i="6"/>
  <c r="J22" i="6"/>
  <c r="F22" i="6"/>
  <c r="B22" i="6"/>
  <c r="P23" i="6"/>
  <c r="M22" i="6"/>
  <c r="I22" i="6"/>
  <c r="E22" i="6"/>
  <c r="G22" i="6"/>
  <c r="L22" i="6"/>
  <c r="D22" i="6"/>
  <c r="K22" i="6"/>
  <c r="C22" i="6"/>
  <c r="H22" i="6"/>
  <c r="B83" i="6"/>
  <c r="J83" i="6"/>
  <c r="AD83" i="6" s="1"/>
  <c r="AF83" i="6" s="1"/>
  <c r="P84" i="6"/>
  <c r="D83" i="6"/>
  <c r="AC83" i="6" s="1"/>
  <c r="AE83" i="6" s="1"/>
  <c r="C83" i="6"/>
  <c r="AB83" i="6" s="1"/>
  <c r="P91" i="3" l="1"/>
  <c r="C91" i="3" s="1"/>
  <c r="D23" i="3"/>
  <c r="H23" i="3"/>
  <c r="L23" i="3"/>
  <c r="F23" i="3"/>
  <c r="K23" i="3"/>
  <c r="B23" i="3"/>
  <c r="G23" i="3"/>
  <c r="M23" i="3"/>
  <c r="C23" i="3"/>
  <c r="I23" i="3"/>
  <c r="N23" i="3"/>
  <c r="E23" i="3"/>
  <c r="J23" i="3"/>
  <c r="J90" i="3"/>
  <c r="AE90" i="3" s="1"/>
  <c r="AG90" i="3" s="1"/>
  <c r="D90" i="3"/>
  <c r="AD90" i="3" s="1"/>
  <c r="AF90" i="3" s="1"/>
  <c r="AC90" i="3"/>
  <c r="B90" i="3"/>
  <c r="P85" i="6"/>
  <c r="D84" i="6"/>
  <c r="AC84" i="6" s="1"/>
  <c r="AE84" i="6" s="1"/>
  <c r="C84" i="6"/>
  <c r="AB84" i="6" s="1"/>
  <c r="B84" i="6"/>
  <c r="J84" i="6"/>
  <c r="AD84" i="6" s="1"/>
  <c r="AF84" i="6" s="1"/>
  <c r="L23" i="6"/>
  <c r="H23" i="6"/>
  <c r="D23" i="6"/>
  <c r="K23" i="6"/>
  <c r="G23" i="6"/>
  <c r="C23" i="6"/>
  <c r="I23" i="6"/>
  <c r="N23" i="6"/>
  <c r="F23" i="6"/>
  <c r="P24" i="6"/>
  <c r="M23" i="6"/>
  <c r="E23" i="6"/>
  <c r="B23" i="6"/>
  <c r="J23" i="6"/>
  <c r="P24" i="3"/>
  <c r="O24" i="3" s="1"/>
  <c r="P92" i="3" l="1"/>
  <c r="C92" i="3" s="1"/>
  <c r="C24" i="3"/>
  <c r="G24" i="3"/>
  <c r="K24" i="3"/>
  <c r="D24" i="3"/>
  <c r="I24" i="3"/>
  <c r="N24" i="3"/>
  <c r="E24" i="3"/>
  <c r="J24" i="3"/>
  <c r="F24" i="3"/>
  <c r="L24" i="3"/>
  <c r="H24" i="3"/>
  <c r="M24" i="3"/>
  <c r="B24" i="3"/>
  <c r="J91" i="3"/>
  <c r="AE91" i="3" s="1"/>
  <c r="AG91" i="3" s="1"/>
  <c r="D91" i="3"/>
  <c r="AD91" i="3" s="1"/>
  <c r="AF91" i="3" s="1"/>
  <c r="AC91" i="3"/>
  <c r="B91" i="3"/>
  <c r="N24" i="6"/>
  <c r="J24" i="6"/>
  <c r="F24" i="6"/>
  <c r="B24" i="6"/>
  <c r="P25" i="6"/>
  <c r="M24" i="6"/>
  <c r="I24" i="6"/>
  <c r="E24" i="6"/>
  <c r="K24" i="6"/>
  <c r="C24" i="6"/>
  <c r="H24" i="6"/>
  <c r="G24" i="6"/>
  <c r="L24" i="6"/>
  <c r="D24" i="6"/>
  <c r="P25" i="3"/>
  <c r="O25" i="3" s="1"/>
  <c r="B85" i="6"/>
  <c r="J85" i="6"/>
  <c r="AD85" i="6" s="1"/>
  <c r="AF85" i="6" s="1"/>
  <c r="P86" i="6"/>
  <c r="D85" i="6"/>
  <c r="AC85" i="6" s="1"/>
  <c r="AE85" i="6" s="1"/>
  <c r="C85" i="6"/>
  <c r="AB85" i="6" s="1"/>
  <c r="P93" i="3" l="1"/>
  <c r="C93" i="3" s="1"/>
  <c r="B25" i="3"/>
  <c r="F25" i="3"/>
  <c r="J25" i="3"/>
  <c r="N25" i="3"/>
  <c r="G25" i="3"/>
  <c r="L25" i="3"/>
  <c r="C25" i="3"/>
  <c r="H25" i="3"/>
  <c r="M25" i="3"/>
  <c r="D25" i="3"/>
  <c r="I25" i="3"/>
  <c r="E25" i="3"/>
  <c r="K25" i="3"/>
  <c r="J92" i="3"/>
  <c r="AE92" i="3" s="1"/>
  <c r="AG92" i="3" s="1"/>
  <c r="D92" i="3"/>
  <c r="AD92" i="3" s="1"/>
  <c r="AF92" i="3" s="1"/>
  <c r="AC92" i="3"/>
  <c r="B92" i="3"/>
  <c r="P87" i="6"/>
  <c r="D86" i="6"/>
  <c r="AC86" i="6" s="1"/>
  <c r="AE86" i="6" s="1"/>
  <c r="C86" i="6"/>
  <c r="AB86" i="6" s="1"/>
  <c r="B86" i="6"/>
  <c r="J86" i="6"/>
  <c r="AD86" i="6" s="1"/>
  <c r="AF86" i="6" s="1"/>
  <c r="L25" i="6"/>
  <c r="H25" i="6"/>
  <c r="D25" i="6"/>
  <c r="K25" i="6"/>
  <c r="G25" i="6"/>
  <c r="C25" i="6"/>
  <c r="P26" i="6"/>
  <c r="M25" i="6"/>
  <c r="E25" i="6"/>
  <c r="J25" i="6"/>
  <c r="B25" i="6"/>
  <c r="I25" i="6"/>
  <c r="F25" i="6"/>
  <c r="N25" i="6"/>
  <c r="P26" i="3"/>
  <c r="O26" i="3" s="1"/>
  <c r="P94" i="3" l="1"/>
  <c r="C94" i="3" s="1"/>
  <c r="E26" i="3"/>
  <c r="I26" i="3"/>
  <c r="M26" i="3"/>
  <c r="D26" i="3"/>
  <c r="J26" i="3"/>
  <c r="F26" i="3"/>
  <c r="K26" i="3"/>
  <c r="B26" i="3"/>
  <c r="G26" i="3"/>
  <c r="L26" i="3"/>
  <c r="C26" i="3"/>
  <c r="H26" i="3"/>
  <c r="N26" i="3"/>
  <c r="J93" i="3"/>
  <c r="AE93" i="3" s="1"/>
  <c r="AG93" i="3" s="1"/>
  <c r="D93" i="3"/>
  <c r="AD93" i="3" s="1"/>
  <c r="AF93" i="3" s="1"/>
  <c r="AC93" i="3"/>
  <c r="B93" i="3"/>
  <c r="N26" i="6"/>
  <c r="J26" i="6"/>
  <c r="F26" i="6"/>
  <c r="B26" i="6"/>
  <c r="P27" i="6"/>
  <c r="M26" i="6"/>
  <c r="I26" i="6"/>
  <c r="E26" i="6"/>
  <c r="G26" i="6"/>
  <c r="L26" i="6"/>
  <c r="D26" i="6"/>
  <c r="K26" i="6"/>
  <c r="C26" i="6"/>
  <c r="H26" i="6"/>
  <c r="P27" i="3"/>
  <c r="O27" i="3" s="1"/>
  <c r="B87" i="6"/>
  <c r="J87" i="6"/>
  <c r="AD87" i="6" s="1"/>
  <c r="AF87" i="6" s="1"/>
  <c r="P88" i="6"/>
  <c r="D87" i="6"/>
  <c r="AC87" i="6" s="1"/>
  <c r="AE87" i="6" s="1"/>
  <c r="C87" i="6"/>
  <c r="AB87" i="6" s="1"/>
  <c r="P95" i="3" l="1"/>
  <c r="C95" i="3" s="1"/>
  <c r="D27" i="3"/>
  <c r="B27" i="3"/>
  <c r="G27" i="3"/>
  <c r="K27" i="3"/>
  <c r="C27" i="3"/>
  <c r="H27" i="3"/>
  <c r="L27" i="3"/>
  <c r="E27" i="3"/>
  <c r="I27" i="3"/>
  <c r="M27" i="3"/>
  <c r="J27" i="3"/>
  <c r="N27" i="3"/>
  <c r="F27" i="3"/>
  <c r="J94" i="3"/>
  <c r="AE94" i="3" s="1"/>
  <c r="AG94" i="3" s="1"/>
  <c r="D94" i="3"/>
  <c r="AD94" i="3" s="1"/>
  <c r="AF94" i="3" s="1"/>
  <c r="AC94" i="3"/>
  <c r="B94" i="3"/>
  <c r="P89" i="6"/>
  <c r="D88" i="6"/>
  <c r="AC88" i="6" s="1"/>
  <c r="AE88" i="6" s="1"/>
  <c r="C88" i="6"/>
  <c r="AB88" i="6" s="1"/>
  <c r="B88" i="6"/>
  <c r="J88" i="6"/>
  <c r="AD88" i="6" s="1"/>
  <c r="AF88" i="6" s="1"/>
  <c r="P28" i="3"/>
  <c r="O28" i="3" s="1"/>
  <c r="L27" i="6"/>
  <c r="H27" i="6"/>
  <c r="D27" i="6"/>
  <c r="K27" i="6"/>
  <c r="G27" i="6"/>
  <c r="C27" i="6"/>
  <c r="I27" i="6"/>
  <c r="N27" i="6"/>
  <c r="F27" i="6"/>
  <c r="M27" i="6"/>
  <c r="E27" i="6"/>
  <c r="J27" i="6"/>
  <c r="B27" i="6"/>
  <c r="P28" i="6"/>
  <c r="P96" i="3" l="1"/>
  <c r="C96" i="3" s="1"/>
  <c r="B28" i="3"/>
  <c r="F28" i="3"/>
  <c r="J28" i="3"/>
  <c r="N28" i="3"/>
  <c r="C28" i="3"/>
  <c r="G28" i="3"/>
  <c r="K28" i="3"/>
  <c r="D28" i="3"/>
  <c r="H28" i="3"/>
  <c r="L28" i="3"/>
  <c r="M28" i="3"/>
  <c r="E28" i="3"/>
  <c r="I28" i="3"/>
  <c r="J95" i="3"/>
  <c r="AE95" i="3" s="1"/>
  <c r="AG95" i="3" s="1"/>
  <c r="D95" i="3"/>
  <c r="AD95" i="3" s="1"/>
  <c r="AF95" i="3" s="1"/>
  <c r="AC95" i="3"/>
  <c r="B95" i="3"/>
  <c r="N28" i="6"/>
  <c r="J28" i="6"/>
  <c r="F28" i="6"/>
  <c r="B28" i="6"/>
  <c r="P29" i="6"/>
  <c r="M28" i="6"/>
  <c r="I28" i="6"/>
  <c r="E28" i="6"/>
  <c r="L28" i="6"/>
  <c r="K28" i="6"/>
  <c r="C28" i="6"/>
  <c r="H28" i="6"/>
  <c r="G28" i="6"/>
  <c r="D28" i="6"/>
  <c r="P29" i="3"/>
  <c r="O29" i="3" s="1"/>
  <c r="B89" i="6"/>
  <c r="J89" i="6"/>
  <c r="AD89" i="6" s="1"/>
  <c r="AF89" i="6" s="1"/>
  <c r="P90" i="6"/>
  <c r="D89" i="6"/>
  <c r="AC89" i="6" s="1"/>
  <c r="AE89" i="6" s="1"/>
  <c r="C89" i="6"/>
  <c r="AB89" i="6" s="1"/>
  <c r="E29" i="3" l="1"/>
  <c r="I29" i="3"/>
  <c r="M29" i="3"/>
  <c r="B29" i="3"/>
  <c r="F29" i="3"/>
  <c r="J29" i="3"/>
  <c r="N29" i="3"/>
  <c r="C29" i="3"/>
  <c r="G29" i="3"/>
  <c r="K29" i="3"/>
  <c r="D29" i="3"/>
  <c r="H29" i="3"/>
  <c r="L29" i="3"/>
  <c r="J96" i="3"/>
  <c r="AE96" i="3" s="1"/>
  <c r="AG96" i="3" s="1"/>
  <c r="D96" i="3"/>
  <c r="AD96" i="3" s="1"/>
  <c r="AF96" i="3" s="1"/>
  <c r="AC96" i="3"/>
  <c r="B96" i="3"/>
  <c r="P97" i="3"/>
  <c r="C97" i="3" s="1"/>
  <c r="P91" i="6"/>
  <c r="D90" i="6"/>
  <c r="AC90" i="6" s="1"/>
  <c r="AE90" i="6" s="1"/>
  <c r="C90" i="6"/>
  <c r="AB90" i="6" s="1"/>
  <c r="B90" i="6"/>
  <c r="J90" i="6"/>
  <c r="AD90" i="6" s="1"/>
  <c r="AF90" i="6" s="1"/>
  <c r="P30" i="3"/>
  <c r="O30" i="3" s="1"/>
  <c r="L29" i="6"/>
  <c r="H29" i="6"/>
  <c r="D29" i="6"/>
  <c r="K29" i="6"/>
  <c r="G29" i="6"/>
  <c r="C29" i="6"/>
  <c r="N29" i="6"/>
  <c r="J29" i="6"/>
  <c r="F29" i="6"/>
  <c r="B29" i="6"/>
  <c r="P30" i="6"/>
  <c r="M29" i="6"/>
  <c r="I29" i="6"/>
  <c r="E29" i="6"/>
  <c r="P98" i="3" l="1"/>
  <c r="C98" i="3" s="1"/>
  <c r="D30" i="3"/>
  <c r="H30" i="3"/>
  <c r="L30" i="3"/>
  <c r="E30" i="3"/>
  <c r="I30" i="3"/>
  <c r="M30" i="3"/>
  <c r="B30" i="3"/>
  <c r="F30" i="3"/>
  <c r="J30" i="3"/>
  <c r="N30" i="3"/>
  <c r="C30" i="3"/>
  <c r="G30" i="3"/>
  <c r="K30" i="3"/>
  <c r="J97" i="3"/>
  <c r="AE97" i="3" s="1"/>
  <c r="AG97" i="3" s="1"/>
  <c r="D97" i="3"/>
  <c r="AD97" i="3" s="1"/>
  <c r="AF97" i="3" s="1"/>
  <c r="AC97" i="3"/>
  <c r="B97" i="3"/>
  <c r="N30" i="6"/>
  <c r="J30" i="6"/>
  <c r="F30" i="6"/>
  <c r="B30" i="6"/>
  <c r="P31" i="6"/>
  <c r="M30" i="6"/>
  <c r="I30" i="6"/>
  <c r="E30" i="6"/>
  <c r="L30" i="6"/>
  <c r="H30" i="6"/>
  <c r="D30" i="6"/>
  <c r="K30" i="6"/>
  <c r="G30" i="6"/>
  <c r="C30" i="6"/>
  <c r="P31" i="3"/>
  <c r="O31" i="3" s="1"/>
  <c r="B91" i="6"/>
  <c r="J91" i="6"/>
  <c r="AD91" i="6" s="1"/>
  <c r="AF91" i="6" s="1"/>
  <c r="P92" i="6"/>
  <c r="D91" i="6"/>
  <c r="AC91" i="6" s="1"/>
  <c r="AE91" i="6" s="1"/>
  <c r="C91" i="6"/>
  <c r="AB91" i="6" s="1"/>
  <c r="P99" i="3" l="1"/>
  <c r="C99" i="3" s="1"/>
  <c r="C31" i="3"/>
  <c r="G31" i="3"/>
  <c r="K31" i="3"/>
  <c r="D31" i="3"/>
  <c r="H31" i="3"/>
  <c r="L31" i="3"/>
  <c r="E31" i="3"/>
  <c r="I31" i="3"/>
  <c r="M31" i="3"/>
  <c r="F31" i="3"/>
  <c r="J31" i="3"/>
  <c r="N31" i="3"/>
  <c r="B31" i="3"/>
  <c r="J98" i="3"/>
  <c r="AE98" i="3" s="1"/>
  <c r="AG98" i="3" s="1"/>
  <c r="D98" i="3"/>
  <c r="AD98" i="3" s="1"/>
  <c r="AF98" i="3" s="1"/>
  <c r="AC98" i="3"/>
  <c r="B98" i="3"/>
  <c r="P93" i="6"/>
  <c r="D92" i="6"/>
  <c r="AC92" i="6" s="1"/>
  <c r="AE92" i="6" s="1"/>
  <c r="C92" i="6"/>
  <c r="AB92" i="6" s="1"/>
  <c r="B92" i="6"/>
  <c r="J92" i="6"/>
  <c r="AD92" i="6" s="1"/>
  <c r="AF92" i="6" s="1"/>
  <c r="P32" i="3"/>
  <c r="O32" i="3" s="1"/>
  <c r="L31" i="6"/>
  <c r="H31" i="6"/>
  <c r="D31" i="6"/>
  <c r="K31" i="6"/>
  <c r="G31" i="6"/>
  <c r="C31" i="6"/>
  <c r="N31" i="6"/>
  <c r="J31" i="6"/>
  <c r="F31" i="6"/>
  <c r="B31" i="6"/>
  <c r="P32" i="6"/>
  <c r="M31" i="6"/>
  <c r="I31" i="6"/>
  <c r="E31" i="6"/>
  <c r="P100" i="3" l="1"/>
  <c r="C100" i="3" s="1"/>
  <c r="B32" i="3"/>
  <c r="F32" i="3"/>
  <c r="J32" i="3"/>
  <c r="N32" i="3"/>
  <c r="C32" i="3"/>
  <c r="G32" i="3"/>
  <c r="K32" i="3"/>
  <c r="D32" i="3"/>
  <c r="H32" i="3"/>
  <c r="L32" i="3"/>
  <c r="I32" i="3"/>
  <c r="M32" i="3"/>
  <c r="E32" i="3"/>
  <c r="J99" i="3"/>
  <c r="AE99" i="3" s="1"/>
  <c r="AG99" i="3" s="1"/>
  <c r="D99" i="3"/>
  <c r="AD99" i="3" s="1"/>
  <c r="AF99" i="3" s="1"/>
  <c r="AC99" i="3"/>
  <c r="B99" i="3"/>
  <c r="N32" i="6"/>
  <c r="J32" i="6"/>
  <c r="F32" i="6"/>
  <c r="B32" i="6"/>
  <c r="P33" i="6"/>
  <c r="M32" i="6"/>
  <c r="I32" i="6"/>
  <c r="E32" i="6"/>
  <c r="L32" i="6"/>
  <c r="H32" i="6"/>
  <c r="D32" i="6"/>
  <c r="C32" i="6"/>
  <c r="K32" i="6"/>
  <c r="G32" i="6"/>
  <c r="P33" i="3"/>
  <c r="O33" i="3" s="1"/>
  <c r="B93" i="6"/>
  <c r="J93" i="6"/>
  <c r="AD93" i="6" s="1"/>
  <c r="AF93" i="6" s="1"/>
  <c r="P94" i="6"/>
  <c r="D93" i="6"/>
  <c r="AC93" i="6" s="1"/>
  <c r="AE93" i="6" s="1"/>
  <c r="C93" i="6"/>
  <c r="AB93" i="6" s="1"/>
  <c r="P101" i="3" l="1"/>
  <c r="C101" i="3" s="1"/>
  <c r="E33" i="3"/>
  <c r="I33" i="3"/>
  <c r="M33" i="3"/>
  <c r="B33" i="3"/>
  <c r="F33" i="3"/>
  <c r="J33" i="3"/>
  <c r="N33" i="3"/>
  <c r="C33" i="3"/>
  <c r="G33" i="3"/>
  <c r="K33" i="3"/>
  <c r="L33" i="3"/>
  <c r="D33" i="3"/>
  <c r="H33" i="3"/>
  <c r="J100" i="3"/>
  <c r="AE100" i="3" s="1"/>
  <c r="AG100" i="3" s="1"/>
  <c r="D100" i="3"/>
  <c r="AD100" i="3" s="1"/>
  <c r="AF100" i="3" s="1"/>
  <c r="AC100" i="3"/>
  <c r="B100" i="3"/>
  <c r="P95" i="6"/>
  <c r="D94" i="6"/>
  <c r="AC94" i="6" s="1"/>
  <c r="AE94" i="6" s="1"/>
  <c r="C94" i="6"/>
  <c r="AB94" i="6" s="1"/>
  <c r="B94" i="6"/>
  <c r="J94" i="6"/>
  <c r="AD94" i="6" s="1"/>
  <c r="AF94" i="6" s="1"/>
  <c r="P34" i="3"/>
  <c r="O34" i="3" s="1"/>
  <c r="L33" i="6"/>
  <c r="H33" i="6"/>
  <c r="D33" i="6"/>
  <c r="K33" i="6"/>
  <c r="G33" i="6"/>
  <c r="C33" i="6"/>
  <c r="N33" i="6"/>
  <c r="J33" i="6"/>
  <c r="F33" i="6"/>
  <c r="B33" i="6"/>
  <c r="E33" i="6"/>
  <c r="P34" i="6"/>
  <c r="M33" i="6"/>
  <c r="I33" i="6"/>
  <c r="P102" i="3" l="1"/>
  <c r="C102" i="3" s="1"/>
  <c r="D34" i="3"/>
  <c r="H34" i="3"/>
  <c r="L34" i="3"/>
  <c r="E34" i="3"/>
  <c r="I34" i="3"/>
  <c r="M34" i="3"/>
  <c r="B34" i="3"/>
  <c r="F34" i="3"/>
  <c r="J34" i="3"/>
  <c r="N34" i="3"/>
  <c r="C34" i="3"/>
  <c r="G34" i="3"/>
  <c r="K34" i="3"/>
  <c r="J101" i="3"/>
  <c r="AE101" i="3" s="1"/>
  <c r="AG101" i="3" s="1"/>
  <c r="D101" i="3"/>
  <c r="AD101" i="3" s="1"/>
  <c r="AF101" i="3" s="1"/>
  <c r="AC101" i="3"/>
  <c r="B101" i="3"/>
  <c r="N34" i="6"/>
  <c r="J34" i="6"/>
  <c r="F34" i="6"/>
  <c r="B34" i="6"/>
  <c r="P35" i="6"/>
  <c r="M34" i="6"/>
  <c r="I34" i="6"/>
  <c r="E34" i="6"/>
  <c r="L34" i="6"/>
  <c r="H34" i="6"/>
  <c r="D34" i="6"/>
  <c r="G34" i="6"/>
  <c r="C34" i="6"/>
  <c r="K34" i="6"/>
  <c r="P35" i="3"/>
  <c r="O35" i="3" s="1"/>
  <c r="B95" i="6"/>
  <c r="J95" i="6"/>
  <c r="AD95" i="6" s="1"/>
  <c r="AF95" i="6" s="1"/>
  <c r="P96" i="6"/>
  <c r="D95" i="6"/>
  <c r="AC95" i="6" s="1"/>
  <c r="AE95" i="6" s="1"/>
  <c r="C95" i="6"/>
  <c r="AB95" i="6" s="1"/>
  <c r="P103" i="3" l="1"/>
  <c r="C103" i="3" s="1"/>
  <c r="C35" i="3"/>
  <c r="G35" i="3"/>
  <c r="D35" i="3"/>
  <c r="H35" i="3"/>
  <c r="L35" i="3"/>
  <c r="E35" i="3"/>
  <c r="I35" i="3"/>
  <c r="M35" i="3"/>
  <c r="B35" i="3"/>
  <c r="N35" i="3"/>
  <c r="F35" i="3"/>
  <c r="J35" i="3"/>
  <c r="K35" i="3"/>
  <c r="J102" i="3"/>
  <c r="AE102" i="3" s="1"/>
  <c r="AG102" i="3" s="1"/>
  <c r="D102" i="3"/>
  <c r="AD102" i="3" s="1"/>
  <c r="AF102" i="3" s="1"/>
  <c r="AC102" i="3"/>
  <c r="B102" i="3"/>
  <c r="P97" i="6"/>
  <c r="D96" i="6"/>
  <c r="AC96" i="6" s="1"/>
  <c r="AE96" i="6" s="1"/>
  <c r="C96" i="6"/>
  <c r="AB96" i="6" s="1"/>
  <c r="B96" i="6"/>
  <c r="J96" i="6"/>
  <c r="AD96" i="6" s="1"/>
  <c r="AF96" i="6" s="1"/>
  <c r="P36" i="3"/>
  <c r="O36" i="3" s="1"/>
  <c r="L35" i="6"/>
  <c r="H35" i="6"/>
  <c r="D35" i="6"/>
  <c r="K35" i="6"/>
  <c r="G35" i="6"/>
  <c r="C35" i="6"/>
  <c r="N35" i="6"/>
  <c r="J35" i="6"/>
  <c r="F35" i="6"/>
  <c r="B35" i="6"/>
  <c r="I35" i="6"/>
  <c r="E35" i="6"/>
  <c r="M35" i="6"/>
  <c r="P36" i="6"/>
  <c r="P104" i="3" l="1"/>
  <c r="C104" i="3" s="1"/>
  <c r="C36" i="3"/>
  <c r="G36" i="3"/>
  <c r="K36" i="3"/>
  <c r="D36" i="3"/>
  <c r="H36" i="3"/>
  <c r="L36" i="3"/>
  <c r="I36" i="3"/>
  <c r="B36" i="3"/>
  <c r="J36" i="3"/>
  <c r="E36" i="3"/>
  <c r="M36" i="3"/>
  <c r="F36" i="3"/>
  <c r="N36" i="3"/>
  <c r="J103" i="3"/>
  <c r="AE103" i="3" s="1"/>
  <c r="AG103" i="3" s="1"/>
  <c r="D103" i="3"/>
  <c r="AD103" i="3" s="1"/>
  <c r="AF103" i="3" s="1"/>
  <c r="AC103" i="3"/>
  <c r="B103" i="3"/>
  <c r="P37" i="3"/>
  <c r="O37" i="3" s="1"/>
  <c r="N36" i="6"/>
  <c r="J36" i="6"/>
  <c r="F36" i="6"/>
  <c r="B36" i="6"/>
  <c r="P37" i="6"/>
  <c r="M36" i="6"/>
  <c r="I36" i="6"/>
  <c r="E36" i="6"/>
  <c r="L36" i="6"/>
  <c r="H36" i="6"/>
  <c r="D36" i="6"/>
  <c r="K36" i="6"/>
  <c r="G36" i="6"/>
  <c r="C36" i="6"/>
  <c r="B97" i="6"/>
  <c r="J97" i="6"/>
  <c r="AD97" i="6" s="1"/>
  <c r="AF97" i="6" s="1"/>
  <c r="P98" i="6"/>
  <c r="D97" i="6"/>
  <c r="AC97" i="6" s="1"/>
  <c r="AE97" i="6" s="1"/>
  <c r="C97" i="6"/>
  <c r="AB97" i="6" s="1"/>
  <c r="P105" i="3" l="1"/>
  <c r="C105" i="3" s="1"/>
  <c r="B37" i="3"/>
  <c r="F37" i="3"/>
  <c r="C37" i="3"/>
  <c r="G37" i="3"/>
  <c r="K37" i="3"/>
  <c r="D37" i="3"/>
  <c r="J37" i="3"/>
  <c r="E37" i="3"/>
  <c r="L37" i="3"/>
  <c r="H37" i="3"/>
  <c r="M37" i="3"/>
  <c r="I37" i="3"/>
  <c r="N37" i="3"/>
  <c r="J104" i="3"/>
  <c r="AE104" i="3" s="1"/>
  <c r="AG104" i="3" s="1"/>
  <c r="D104" i="3"/>
  <c r="AI104" i="3" s="1"/>
  <c r="AC104" i="3"/>
  <c r="B104" i="3"/>
  <c r="P99" i="6"/>
  <c r="D98" i="6"/>
  <c r="AC98" i="6" s="1"/>
  <c r="AE98" i="6" s="1"/>
  <c r="C98" i="6"/>
  <c r="AB98" i="6" s="1"/>
  <c r="B98" i="6"/>
  <c r="J98" i="6"/>
  <c r="AD98" i="6" s="1"/>
  <c r="AF98" i="6" s="1"/>
  <c r="L37" i="6"/>
  <c r="H37" i="6"/>
  <c r="D37" i="6"/>
  <c r="K37" i="6"/>
  <c r="G37" i="6"/>
  <c r="C37" i="6"/>
  <c r="N37" i="6"/>
  <c r="J37" i="6"/>
  <c r="F37" i="6"/>
  <c r="B37" i="6"/>
  <c r="P38" i="6"/>
  <c r="M37" i="6"/>
  <c r="I37" i="6"/>
  <c r="E37" i="6"/>
  <c r="P38" i="3"/>
  <c r="O38" i="3" s="1"/>
  <c r="AD104" i="3" l="1"/>
  <c r="AF104" i="3" s="1"/>
  <c r="P106" i="3"/>
  <c r="C106" i="3" s="1"/>
  <c r="B38" i="3"/>
  <c r="F38" i="3"/>
  <c r="J38" i="3"/>
  <c r="N38" i="3"/>
  <c r="C38" i="3"/>
  <c r="G38" i="3"/>
  <c r="K38" i="3"/>
  <c r="D38" i="3"/>
  <c r="H38" i="3"/>
  <c r="L38" i="3"/>
  <c r="E38" i="3"/>
  <c r="I38" i="3"/>
  <c r="M38" i="3"/>
  <c r="J105" i="3"/>
  <c r="AE105" i="3" s="1"/>
  <c r="AG105" i="3" s="1"/>
  <c r="D105" i="3"/>
  <c r="AD105" i="3" s="1"/>
  <c r="AF105" i="3" s="1"/>
  <c r="AC105" i="3"/>
  <c r="B105" i="3"/>
  <c r="N38" i="6"/>
  <c r="J38" i="6"/>
  <c r="F38" i="6"/>
  <c r="B38" i="6"/>
  <c r="P39" i="6"/>
  <c r="M38" i="6"/>
  <c r="I38" i="6"/>
  <c r="E38" i="6"/>
  <c r="L38" i="6"/>
  <c r="H38" i="6"/>
  <c r="D38" i="6"/>
  <c r="K38" i="6"/>
  <c r="G38" i="6"/>
  <c r="C38" i="6"/>
  <c r="P39" i="3"/>
  <c r="B99" i="6"/>
  <c r="J99" i="6"/>
  <c r="AD99" i="6" s="1"/>
  <c r="AF99" i="6" s="1"/>
  <c r="P100" i="6"/>
  <c r="D99" i="6"/>
  <c r="AC99" i="6" s="1"/>
  <c r="AE99" i="6" s="1"/>
  <c r="C99" i="6"/>
  <c r="AB99" i="6" s="1"/>
  <c r="F39" i="3" l="1"/>
  <c r="O39" i="3"/>
  <c r="P107" i="3"/>
  <c r="C107" i="3" s="1"/>
  <c r="E39" i="3"/>
  <c r="I39" i="3"/>
  <c r="M39" i="3"/>
  <c r="B39" i="3"/>
  <c r="J39" i="3"/>
  <c r="N39" i="3"/>
  <c r="C39" i="3"/>
  <c r="G39" i="3"/>
  <c r="K39" i="3"/>
  <c r="D39" i="3"/>
  <c r="H39" i="3"/>
  <c r="L39" i="3"/>
  <c r="J106" i="3"/>
  <c r="AE106" i="3" s="1"/>
  <c r="AG106" i="3" s="1"/>
  <c r="D106" i="3"/>
  <c r="AD106" i="3" s="1"/>
  <c r="AF106" i="3" s="1"/>
  <c r="AC106" i="3"/>
  <c r="B106" i="3"/>
  <c r="P40" i="3"/>
  <c r="O40" i="3" s="1"/>
  <c r="L39" i="6"/>
  <c r="H39" i="6"/>
  <c r="D39" i="6"/>
  <c r="K39" i="6"/>
  <c r="G39" i="6"/>
  <c r="C39" i="6"/>
  <c r="N39" i="6"/>
  <c r="J39" i="6"/>
  <c r="F39" i="6"/>
  <c r="B39" i="6"/>
  <c r="P40" i="6"/>
  <c r="M39" i="6"/>
  <c r="I39" i="6"/>
  <c r="E39" i="6"/>
  <c r="P101" i="6"/>
  <c r="D100" i="6"/>
  <c r="AC100" i="6" s="1"/>
  <c r="AE100" i="6" s="1"/>
  <c r="C100" i="6"/>
  <c r="AB100" i="6" s="1"/>
  <c r="B100" i="6"/>
  <c r="J100" i="6"/>
  <c r="AD100" i="6" s="1"/>
  <c r="AF100" i="6" s="1"/>
  <c r="P108" i="3" l="1"/>
  <c r="C108" i="3" s="1"/>
  <c r="D40" i="3"/>
  <c r="H40" i="3"/>
  <c r="L40" i="3"/>
  <c r="E40" i="3"/>
  <c r="I40" i="3"/>
  <c r="M40" i="3"/>
  <c r="B40" i="3"/>
  <c r="F40" i="3"/>
  <c r="J40" i="3"/>
  <c r="N40" i="3"/>
  <c r="C40" i="3"/>
  <c r="G40" i="3"/>
  <c r="K40" i="3"/>
  <c r="J107" i="3"/>
  <c r="AE107" i="3" s="1"/>
  <c r="AG107" i="3" s="1"/>
  <c r="D107" i="3"/>
  <c r="AD107" i="3" s="1"/>
  <c r="AF107" i="3" s="1"/>
  <c r="AC107" i="3"/>
  <c r="B107" i="3"/>
  <c r="B101" i="6"/>
  <c r="J101" i="6"/>
  <c r="AD101" i="6" s="1"/>
  <c r="AF101" i="6" s="1"/>
  <c r="P102" i="6"/>
  <c r="D101" i="6"/>
  <c r="AC101" i="6" s="1"/>
  <c r="AE101" i="6" s="1"/>
  <c r="C101" i="6"/>
  <c r="AB101" i="6" s="1"/>
  <c r="P41" i="6"/>
  <c r="N40" i="6"/>
  <c r="J40" i="6"/>
  <c r="F40" i="6"/>
  <c r="B40" i="6"/>
  <c r="M40" i="6"/>
  <c r="I40" i="6"/>
  <c r="E40" i="6"/>
  <c r="L40" i="6"/>
  <c r="H40" i="6"/>
  <c r="D40" i="6"/>
  <c r="C40" i="6"/>
  <c r="K40" i="6"/>
  <c r="G40" i="6"/>
  <c r="P41" i="3"/>
  <c r="O41" i="3" s="1"/>
  <c r="P109" i="3" l="1"/>
  <c r="C109" i="3" s="1"/>
  <c r="C41" i="3"/>
  <c r="G41" i="3"/>
  <c r="K41" i="3"/>
  <c r="D41" i="3"/>
  <c r="H41" i="3"/>
  <c r="L41" i="3"/>
  <c r="E41" i="3"/>
  <c r="I41" i="3"/>
  <c r="M41" i="3"/>
  <c r="B41" i="3"/>
  <c r="F41" i="3"/>
  <c r="J41" i="3"/>
  <c r="N41" i="3"/>
  <c r="J108" i="3"/>
  <c r="AE108" i="3" s="1"/>
  <c r="AG108" i="3" s="1"/>
  <c r="D108" i="3"/>
  <c r="AD108" i="3" s="1"/>
  <c r="AF108" i="3" s="1"/>
  <c r="AC108" i="3"/>
  <c r="B108" i="3"/>
  <c r="D102" i="6"/>
  <c r="AC102" i="6" s="1"/>
  <c r="AE102" i="6" s="1"/>
  <c r="C102" i="6"/>
  <c r="AB102" i="6" s="1"/>
  <c r="B102" i="6"/>
  <c r="J102" i="6"/>
  <c r="AD102" i="6" s="1"/>
  <c r="AF102" i="6" s="1"/>
  <c r="L41" i="6"/>
  <c r="H41" i="6"/>
  <c r="D41" i="6"/>
  <c r="J41" i="6"/>
  <c r="E41" i="6"/>
  <c r="N41" i="6"/>
  <c r="I41" i="6"/>
  <c r="C41" i="6"/>
  <c r="M41" i="6"/>
  <c r="G41" i="6"/>
  <c r="B41" i="6"/>
  <c r="F41" i="6"/>
  <c r="K41" i="6"/>
  <c r="J109" i="3" l="1"/>
  <c r="AE109" i="3" s="1"/>
  <c r="AG109" i="3" s="1"/>
  <c r="D109" i="3"/>
  <c r="AD109" i="3" s="1"/>
  <c r="AF109" i="3" s="1"/>
  <c r="AC109" i="3"/>
  <c r="B109" i="3"/>
</calcChain>
</file>

<file path=xl/sharedStrings.xml><?xml version="1.0" encoding="utf-8"?>
<sst xmlns="http://schemas.openxmlformats.org/spreadsheetml/2006/main" count="17733" uniqueCount="1266">
  <si>
    <t>PEMERINTAH KABUPATEN TEMANGGUNG</t>
  </si>
  <si>
    <t>DINAS PENDIDIKAN, PEMUDA DAN OLAHRAGA</t>
  </si>
  <si>
    <t>SMP NEGERI 1 TLOGOMULYO</t>
  </si>
  <si>
    <t>Jl. Tlogomulyo km.3 Tanjungsari Tlogomulyo Temanggung 56263</t>
  </si>
  <si>
    <t>Telp. (0293) 4901828</t>
  </si>
  <si>
    <t>RAPOR PESERTA DIDIK</t>
  </si>
  <si>
    <t>Satuan Pendidikan</t>
  </si>
  <si>
    <t>:</t>
  </si>
  <si>
    <t>TOTAL</t>
  </si>
  <si>
    <t>ISIKAN TUJUAN PEMBELAJARAN DISINI :</t>
  </si>
  <si>
    <t>Nama Kepala Sekolah</t>
  </si>
  <si>
    <t>Yuliana Dewi Maritawati, S.Pd.,M.Pd</t>
  </si>
  <si>
    <t>TP.1</t>
  </si>
  <si>
    <t>NIP</t>
  </si>
  <si>
    <t>19680216 199802 2 001</t>
  </si>
  <si>
    <t>TP.2</t>
  </si>
  <si>
    <t>Nama Guru Mapel</t>
  </si>
  <si>
    <t>SUGENG TRIBOWO, S.Pd</t>
  </si>
  <si>
    <t>TP.3</t>
  </si>
  <si>
    <t>TP.4</t>
  </si>
  <si>
    <t>Mata Pelajaran</t>
  </si>
  <si>
    <t>Bahasa Indonesia</t>
  </si>
  <si>
    <t>TP.5</t>
  </si>
  <si>
    <t>Fase</t>
  </si>
  <si>
    <t>D</t>
  </si>
  <si>
    <t>TP.6</t>
  </si>
  <si>
    <t>Kelas/ Semester</t>
  </si>
  <si>
    <t>9 D</t>
  </si>
  <si>
    <t>/ 1</t>
  </si>
  <si>
    <t>TP.7</t>
  </si>
  <si>
    <t>Tahun Pelajaran</t>
  </si>
  <si>
    <t>2022/2023</t>
  </si>
  <si>
    <t>TP.8</t>
  </si>
  <si>
    <t>TAHUN 2023</t>
  </si>
  <si>
    <t>NO</t>
  </si>
  <si>
    <t>NAMA</t>
  </si>
  <si>
    <t>NISN</t>
  </si>
  <si>
    <t>NIS</t>
  </si>
  <si>
    <t>KELAS</t>
  </si>
  <si>
    <t>TP. 1</t>
  </si>
  <si>
    <t>TP. 2</t>
  </si>
  <si>
    <t>TP. 3</t>
  </si>
  <si>
    <t>TP. 4</t>
  </si>
  <si>
    <t>TP. 5</t>
  </si>
  <si>
    <t>TP. 6</t>
  </si>
  <si>
    <t>TP. 7</t>
  </si>
  <si>
    <t>TP. 8</t>
  </si>
  <si>
    <t>PTS</t>
  </si>
  <si>
    <t>ASAS</t>
  </si>
  <si>
    <t>BOBOT</t>
  </si>
  <si>
    <t>rerata</t>
  </si>
  <si>
    <t>ISIKAN BATAS ATAS</t>
  </si>
  <si>
    <t>ADITYA FALAH AL GHANI</t>
  </si>
  <si>
    <t>7 A</t>
  </si>
  <si>
    <t>Aga Hendra Fabregas</t>
  </si>
  <si>
    <t>AHMAD ALFIN HUDAYANA</t>
  </si>
  <si>
    <t>ARISCHA VALENT DINAR CANTIKA</t>
  </si>
  <si>
    <t>AZIZAH NUR LAELASARI</t>
  </si>
  <si>
    <t>ELHAN ALI FRASCHA</t>
  </si>
  <si>
    <t>ERDHA AL-ASHFA</t>
  </si>
  <si>
    <t>FAKHRY MUBAROK</t>
  </si>
  <si>
    <t>FATAH MAULANA</t>
  </si>
  <si>
    <t>FIRDA AULIA SYAHMINA</t>
  </si>
  <si>
    <t>IKA SEPTIYANA</t>
  </si>
  <si>
    <t>Imam Dwi Prasetyo</t>
  </si>
  <si>
    <t>KEVIN ALDIANSYAH</t>
  </si>
  <si>
    <t>KHAURA KAYLA AFKAR</t>
  </si>
  <si>
    <t>MAELLA HASNA AMELLIA</t>
  </si>
  <si>
    <t>MINNATI ROSDA</t>
  </si>
  <si>
    <t>MUHAMMAD FARID RAIHAN</t>
  </si>
  <si>
    <t>MUKHAMMAD SYAIFUDIN ALZAM</t>
  </si>
  <si>
    <t>NAILA DWI RIZKIA</t>
  </si>
  <si>
    <t>NINDI MISSFA</t>
  </si>
  <si>
    <t>RASYA RISKY NUGROHO</t>
  </si>
  <si>
    <t>Reydesta Frizza Saputra</t>
  </si>
  <si>
    <t>SETIA AYU PRIHANDINI</t>
  </si>
  <si>
    <t>SETYO AJI PAMUNGKAS</t>
  </si>
  <si>
    <t>SHABRINA AZKA AULIA</t>
  </si>
  <si>
    <t>TAUFIK ABDUL HADI</t>
  </si>
  <si>
    <t>TYAN BAGUS PRIHANTORO</t>
  </si>
  <si>
    <t>VERISCHA AYU PRADITA</t>
  </si>
  <si>
    <t>Willy Satya Pradana</t>
  </si>
  <si>
    <t>YOGI JAYA PRATAMA</t>
  </si>
  <si>
    <t>YULIA NURUL HANIFAH</t>
  </si>
  <si>
    <t>ADISTA VIVIA ANGGREINI</t>
  </si>
  <si>
    <t>7 B</t>
  </si>
  <si>
    <t>AHMAD WAFA KHARIS</t>
  </si>
  <si>
    <t>ANANDA RAFKA PRADIKA</t>
  </si>
  <si>
    <t>ANFIAN ARAFINO</t>
  </si>
  <si>
    <t>Anggreani Astuti</t>
  </si>
  <si>
    <t>ANGGUN OKTAVIA</t>
  </si>
  <si>
    <t>ARZUNA RAHAYU ISTINA HANDAYANI</t>
  </si>
  <si>
    <t>CHAERUL NAJMA SYARIF</t>
  </si>
  <si>
    <t>DAFIN GALIH SAPUTRA</t>
  </si>
  <si>
    <t>DIAS KHOIRUL FADLY</t>
  </si>
  <si>
    <t>FARRAS FITO IBRAHIM</t>
  </si>
  <si>
    <t>FEBIANA ANUGRAHENI PUTRI</t>
  </si>
  <si>
    <t>FELLITA PUTRI ANGGRAENI</t>
  </si>
  <si>
    <t>HAFIST DANAR SYAH REZA</t>
  </si>
  <si>
    <t>IQBAL MUHAMMAD GHUFRON</t>
  </si>
  <si>
    <t>LAURENZIA NOVITA ARNES</t>
  </si>
  <si>
    <t>LUTVIA TALITA AZAHRA</t>
  </si>
  <si>
    <t>M NUR FARHAN RAMADHAN</t>
  </si>
  <si>
    <t>MUHAMMAD IRWAN KHUSAINI</t>
  </si>
  <si>
    <t>MUHAMMAD SYAFI'UNNI'AM</t>
  </si>
  <si>
    <t>MUHAMMAD TEGAR NUR PAMUNGKAS</t>
  </si>
  <si>
    <t>NATHAN INDRA DEPUTRA</t>
  </si>
  <si>
    <t>NAZIFA HUSNA HASANAH</t>
  </si>
  <si>
    <t>NEIZA GHAIDA PUTRI</t>
  </si>
  <si>
    <t>NUR IKA HALIMAH ASSYAH DYAH</t>
  </si>
  <si>
    <t>PUTRI FEBRIA ARBIYANTI</t>
  </si>
  <si>
    <t>RENDI RANDIKA</t>
  </si>
  <si>
    <t>RIDHO DWI NUGROHO</t>
  </si>
  <si>
    <t>TRISTAN ALDIANSYAH</t>
  </si>
  <si>
    <t>VELY RIZKY ANJANY</t>
  </si>
  <si>
    <t>WAKHIDATUL MEISYA RIZKI</t>
  </si>
  <si>
    <t>YAHYA HARTA ADJI</t>
  </si>
  <si>
    <t>AHMAD FARHAN</t>
  </si>
  <si>
    <t>7 C</t>
  </si>
  <si>
    <t>ALLISYA FLAURA KHAIRUNESYA</t>
  </si>
  <si>
    <t>ANDHIKA ABIMANYU</t>
  </si>
  <si>
    <t>Aptri Dama Aulia</t>
  </si>
  <si>
    <t>ASSHIFA PUTRI NILAMSARI</t>
  </si>
  <si>
    <t>BIMANTARA TRI BUANA</t>
  </si>
  <si>
    <t>DAVIN EKO PRASETYO</t>
  </si>
  <si>
    <t>DIMAS FAQIH ANWARI</t>
  </si>
  <si>
    <t>ERLANGGA REZHA SAPUTRA</t>
  </si>
  <si>
    <t>FARAH WAFIRROSYIDA</t>
  </si>
  <si>
    <t>FAZA INTAN MAULA</t>
  </si>
  <si>
    <t>FERDIAN SURYA RAMADHAN</t>
  </si>
  <si>
    <t>FLORENTINA PUTRI</t>
  </si>
  <si>
    <t>GHYFTA AYU QWANZA SAUSAN</t>
  </si>
  <si>
    <t>HAFIIZA FATWA DEV'ANINDYA</t>
  </si>
  <si>
    <t>JALU EMERALDI LUKITO</t>
  </si>
  <si>
    <t>JONI WIDYATMOKO</t>
  </si>
  <si>
    <t>LINTANG ARKA ABIMANYU</t>
  </si>
  <si>
    <t>LUNA APRILIAWATI</t>
  </si>
  <si>
    <t>MUCHAMMAD ZIDHAN MAULANA</t>
  </si>
  <si>
    <t>MUHAMMAD WAHYU LISTIYO</t>
  </si>
  <si>
    <t>RAFA TRI HERFIAN</t>
  </si>
  <si>
    <t>REIHAN YANUAR LEKSONO</t>
  </si>
  <si>
    <t>RESTU SYAHWA ANDINI</t>
  </si>
  <si>
    <t>REVA ARDIAN PRATAMA</t>
  </si>
  <si>
    <t>SAFIRA RISTA SARI</t>
  </si>
  <si>
    <t>SERLY NOFI INDAH LESTARI</t>
  </si>
  <si>
    <t>SYAFA KHAIRUNNISA</t>
  </si>
  <si>
    <t>SYAFIRA RAHMAWATI</t>
  </si>
  <si>
    <t>Velisha Yuliya Ariyanti</t>
  </si>
  <si>
    <t>ZAHRA PUTRI WULANDARI</t>
  </si>
  <si>
    <t>ZIDANE EZA ABIMANYU</t>
  </si>
  <si>
    <t>ADELIA PUTRI APRILIA</t>
  </si>
  <si>
    <t>7 D</t>
  </si>
  <si>
    <t>AHMAD KHADAFI RAMADHAN</t>
  </si>
  <si>
    <t>Alam Maarif</t>
  </si>
  <si>
    <t>ANGEL SYAFIRA RAMADHAN</t>
  </si>
  <si>
    <t>AVRILLISTYA BUNGA CHAIRUNISA</t>
  </si>
  <si>
    <t>AZZAM RASYID MUWAFFAQ</t>
  </si>
  <si>
    <t>CITRA OKTAVIA SAQUIN</t>
  </si>
  <si>
    <t>DANISH ZAIDAN PRATAMA</t>
  </si>
  <si>
    <t>DAVA NOVANDIRA AREZA PUTRA</t>
  </si>
  <si>
    <t>DENIS NOVA ADITYA</t>
  </si>
  <si>
    <t>DEVI FITRIYANI</t>
  </si>
  <si>
    <t>FERGIZZA ARYA SETYARI</t>
  </si>
  <si>
    <t>FERI ARDIAN</t>
  </si>
  <si>
    <t>Galang Putra Anugrah</t>
  </si>
  <si>
    <t>GERIO ALKA GUSPRATAMA</t>
  </si>
  <si>
    <t>HELMY MAULANA RISQI</t>
  </si>
  <si>
    <t>JESIKA SULISTIYA NINGSIH</t>
  </si>
  <si>
    <t>KAKA ARYA PUTRA</t>
  </si>
  <si>
    <t>LIA FEBRIYANTI</t>
  </si>
  <si>
    <t>MAULID FAJAR RAHAYU</t>
  </si>
  <si>
    <t>MUHAMMAD AFAN ALFAID</t>
  </si>
  <si>
    <t>MUHAMMAD FAIRUZ ARGYA SANJAYA</t>
  </si>
  <si>
    <t>MUHAMMAD LEBDO HANGGARJITO</t>
  </si>
  <si>
    <t>NABILA PUTRI NUR FIRDAUS</t>
  </si>
  <si>
    <t>NOVENSIA NUJA MUZAKI</t>
  </si>
  <si>
    <t>PUTRI DWI WULANDARI</t>
  </si>
  <si>
    <t>RAFY ARUL KURNIAWAN</t>
  </si>
  <si>
    <t>RIRIN AMBARWATI</t>
  </si>
  <si>
    <t>SAID RAZIQ</t>
  </si>
  <si>
    <t>SYAFA NABILA</t>
  </si>
  <si>
    <t>TYASNUR PRIYANTI</t>
  </si>
  <si>
    <t>ULYA ELINA FAZA</t>
  </si>
  <si>
    <t>ADELIA NOVITA ERLIEZ</t>
  </si>
  <si>
    <t>7 E</t>
  </si>
  <si>
    <t>AHMAD WAHYU WIDAYAT</t>
  </si>
  <si>
    <t>ALVIAN PANDU PRATAMA</t>
  </si>
  <si>
    <t>Anies Maria</t>
  </si>
  <si>
    <t>APRILYANA KEISHA MAHARANI</t>
  </si>
  <si>
    <t>AQILA NAYA KANZA BILLA</t>
  </si>
  <si>
    <t>ASHILAH MAULIDA AZZAHRA</t>
  </si>
  <si>
    <t>AULIA ZAHRA BUDIMAN</t>
  </si>
  <si>
    <t>AVIYAN MARISKA</t>
  </si>
  <si>
    <t>DAVID ALGIFARI</t>
  </si>
  <si>
    <t>DENA SHANDY JULIAN'S PRATAMA</t>
  </si>
  <si>
    <t>DEVITRI AISYAHRANI</t>
  </si>
  <si>
    <t>DYAN MEYLIANA PUTRI</t>
  </si>
  <si>
    <t>FEBRIAN BAGUS BINTORO</t>
  </si>
  <si>
    <t>GENDHIS KIRANI LARASATI</t>
  </si>
  <si>
    <t>HIBBAN NUR ADNAN</t>
  </si>
  <si>
    <t>KAFA GANDHI PUTRA</t>
  </si>
  <si>
    <t>KARA AULIA NISA'</t>
  </si>
  <si>
    <t>MAHFUDL SODIQ</t>
  </si>
  <si>
    <t>MUHAMAD BAGAS PRATAMA</t>
  </si>
  <si>
    <t>MUHAMMAD ERZA ARKADIYAN</t>
  </si>
  <si>
    <t>MUHAMMAD FARID AL SAFIK</t>
  </si>
  <si>
    <t>NADHIFATUZZULFA</t>
  </si>
  <si>
    <t>NIKO ADI WINATA</t>
  </si>
  <si>
    <t>NURWAHYONO</t>
  </si>
  <si>
    <t>PANDU DARMA CAHYA IBRAHIM</t>
  </si>
  <si>
    <t>RAGIL DYA SETIAWAN</t>
  </si>
  <si>
    <t>RESZKY FAHREZA</t>
  </si>
  <si>
    <t>STEVEN YUDHISTIRA</t>
  </si>
  <si>
    <t>VALENCIA HAIDAR DZAKI</t>
  </si>
  <si>
    <t>VERIANA</t>
  </si>
  <si>
    <t>ZAHWA CLARISA JASMINE</t>
  </si>
  <si>
    <t>ADINDA RIZQY NUR AQILLA RIDA</t>
  </si>
  <si>
    <t>7 F</t>
  </si>
  <si>
    <t>AHMAD FAZA MAHENDRA</t>
  </si>
  <si>
    <t>ALYSIA SEKAR KINASIH</t>
  </si>
  <si>
    <t>ANASTASYA ZAMRADA RAMADHANI</t>
  </si>
  <si>
    <t>Awang Aristi Setyaji</t>
  </si>
  <si>
    <t>AYU AJENG ROHAYATI</t>
  </si>
  <si>
    <t>AYUMNA NADA NAZHIFA</t>
  </si>
  <si>
    <t>BREVAN WAHYU ELNANDO</t>
  </si>
  <si>
    <t>DAVIN NUGI PRATAMA</t>
  </si>
  <si>
    <t>FIRMAN HAMNDANI</t>
  </si>
  <si>
    <t>FLORENCE ZUEY KOESUMA</t>
  </si>
  <si>
    <t>GALANG SATRIA YUDA</t>
  </si>
  <si>
    <t>HEDISTYA ILHAM DWI ATMAJA</t>
  </si>
  <si>
    <t>JESICA MAHADEWI OKTAVIA</t>
  </si>
  <si>
    <t>MANGGAR QEISYA AYU SITA</t>
  </si>
  <si>
    <t>MUCHAMAD RAFLI AL GHOZALI</t>
  </si>
  <si>
    <t>MUHAMAD CHAFIDURROHMAN</t>
  </si>
  <si>
    <t>MUHAMAD SLAMET ALPHINO</t>
  </si>
  <si>
    <t>MUHAMMAD BADRUSSOFA</t>
  </si>
  <si>
    <t>Muhammad Iqbal Al Fatikh</t>
  </si>
  <si>
    <t>MUHAMMAD ROFIKUL AMIN</t>
  </si>
  <si>
    <t>NATASYA AURORA DEVARTHA</t>
  </si>
  <si>
    <t>NUR AZIZAH</t>
  </si>
  <si>
    <t>PRISKA AULIA RAMADANI</t>
  </si>
  <si>
    <t>REGINA OKTAPUNISA</t>
  </si>
  <si>
    <t>REHAN PRASTYO</t>
  </si>
  <si>
    <t>RENDI DWI YANTO</t>
  </si>
  <si>
    <t>RIYO PRASETIO SUBEKTI</t>
  </si>
  <si>
    <t>SAPUTRA DAVIN FARDHANI</t>
  </si>
  <si>
    <t>SASKIA KARIMATUL BAROROH</t>
  </si>
  <si>
    <t>ZAHRA AULIA PUTRI</t>
  </si>
  <si>
    <t>ZAHWA MAWADA AQMALA</t>
  </si>
  <si>
    <t>ADINDA ZUHRUFI RAMADHANI</t>
  </si>
  <si>
    <t>7 G</t>
  </si>
  <si>
    <t>AHMAD ANWARUL KAFI</t>
  </si>
  <si>
    <t>AISSYAH ISTIARIZMA</t>
  </si>
  <si>
    <t>ALYA FITRIANI</t>
  </si>
  <si>
    <t>ANANDITA PRATAMA</t>
  </si>
  <si>
    <t>ANDIEN REVALINA SASKI</t>
  </si>
  <si>
    <t>ANINDA PUTRI LISTIYANI</t>
  </si>
  <si>
    <t>ARJUNA ALDIANO SUDI</t>
  </si>
  <si>
    <t>Aulia Nur Hafizah</t>
  </si>
  <si>
    <t>BIMANTORO ARI DARMAWAN</t>
  </si>
  <si>
    <t>CINTYA SARI</t>
  </si>
  <si>
    <t>DAANISH ADE SATRIA</t>
  </si>
  <si>
    <t>DWI SINTA AWANG RAMADHAN</t>
  </si>
  <si>
    <t>HASAN AFANDY</t>
  </si>
  <si>
    <t>IMAM LUTFAN HAMIZAN</t>
  </si>
  <si>
    <t>KHARISMA DEWI AISYAH</t>
  </si>
  <si>
    <t>MAR' ATTUS SHOLICHAH ISTIANTO</t>
  </si>
  <si>
    <t>MUHAMMAD AMANIAL FAZA</t>
  </si>
  <si>
    <t>Muhammad Radifqy Al Hafidz</t>
  </si>
  <si>
    <t>PANJI RAMANDANI</t>
  </si>
  <si>
    <t>Pinggir Okisinta Maulida Handayani</t>
  </si>
  <si>
    <t>RADIT WIYAHYA</t>
  </si>
  <si>
    <t>Rendra Rama Dwi Putra</t>
  </si>
  <si>
    <t>RIFQI DWI SATRIO</t>
  </si>
  <si>
    <t>RONKA ABBI PRATAMA</t>
  </si>
  <si>
    <t>SHAZKIA ASFA BETSEBA</t>
  </si>
  <si>
    <t>SIDQI AMIRRUL IKHSAN</t>
  </si>
  <si>
    <t>SODIKIN</t>
  </si>
  <si>
    <t>Tabah Ari Fando</t>
  </si>
  <si>
    <t>ULY ISNA QURILJANAH</t>
  </si>
  <si>
    <t>VINA BAROATUL KHUSNIA</t>
  </si>
  <si>
    <t>VITA DWI NASIKHAH</t>
  </si>
  <si>
    <t>AFRIANSYAH AZIZ NUGROHO</t>
  </si>
  <si>
    <t>8 A</t>
  </si>
  <si>
    <t>AINUR RAMA FITRANTO</t>
  </si>
  <si>
    <t>AKBAR YOGA PRATAMA</t>
  </si>
  <si>
    <t>ALI MUSONIF</t>
  </si>
  <si>
    <t>ARGA AFRI SANDI HAQIKI</t>
  </si>
  <si>
    <t>CHAIRA BRILLIANT ANAJOSI</t>
  </si>
  <si>
    <t>DANIAL FARRAS HAMIZAN</t>
  </si>
  <si>
    <t>DENIE KURNIAWAN</t>
  </si>
  <si>
    <t>DICKY MUHAMMAD ARIF</t>
  </si>
  <si>
    <t>Erwin Febrian</t>
  </si>
  <si>
    <t>HARIRI ATHORIQ</t>
  </si>
  <si>
    <t>JIHAN NUR AISYA</t>
  </si>
  <si>
    <t>LUCKY OKTAVIAN</t>
  </si>
  <si>
    <t>LUTVIANA NUR AINI</t>
  </si>
  <si>
    <t>MARDINA SYAFA'ATUL AULA</t>
  </si>
  <si>
    <t>MARSYA TIRTA AZAHRA</t>
  </si>
  <si>
    <t>MUHAMMAD HAFIS</t>
  </si>
  <si>
    <t>NADIRA AILSABILLA PUTRI</t>
  </si>
  <si>
    <t>NAMIRA AULIA</t>
  </si>
  <si>
    <t>NYALA ALTHAFUNISA PUJIANTO</t>
  </si>
  <si>
    <t>OKI ASSYIVA</t>
  </si>
  <si>
    <t>RATU DEKANIA MAHARANI</t>
  </si>
  <si>
    <t>Rehan Dwi Saputra</t>
  </si>
  <si>
    <t>RISNANDO CAHYA SAPUTRA</t>
  </si>
  <si>
    <t>RIZQI MUSYRIFIN</t>
  </si>
  <si>
    <t>SALSABILA</t>
  </si>
  <si>
    <t>SEKAR ANGGUN SAFINA</t>
  </si>
  <si>
    <t>SINDI KURNIA DEWI</t>
  </si>
  <si>
    <t>TEGAR FIKRI YANTO</t>
  </si>
  <si>
    <t>ZASKIYA ANNISA RAMADHANI</t>
  </si>
  <si>
    <t>ZUSTAFAT GUNARDO</t>
  </si>
  <si>
    <t>ADE EKA KHOIRUL SAHLAN</t>
  </si>
  <si>
    <t>8 B</t>
  </si>
  <si>
    <t>Alya Salsabilla</t>
  </si>
  <si>
    <t>ANGGI DWI CAHYA SAPUTRA</t>
  </si>
  <si>
    <t>ARIEL RAVA ARMADANY</t>
  </si>
  <si>
    <t>ARJUN FARHAN DWI ANDIKA</t>
  </si>
  <si>
    <t>CHEISSYA INDRIYATI</t>
  </si>
  <si>
    <t>DANA DWI JULIYANTI</t>
  </si>
  <si>
    <t>DEWI ANJANI</t>
  </si>
  <si>
    <t>DWI ANDIRA SINTA RAHAYU</t>
  </si>
  <si>
    <t>ERDA PUTRA FALENE</t>
  </si>
  <si>
    <t>ERMEVIA ALYA DEVI</t>
  </si>
  <si>
    <t>Farrel Ghofur Nur Hakim</t>
  </si>
  <si>
    <t>MUHAMMAD ALFIN OKTAFIAN</t>
  </si>
  <si>
    <t>MUHAMMAD ARRAFI SYAIKHUL JABBAR</t>
  </si>
  <si>
    <t>MUHAMMAD ENGGAR FAIZIN</t>
  </si>
  <si>
    <t>MUHAMMAD NASYIR AL FAJRI</t>
  </si>
  <si>
    <t>Muhammad Rhasyad</t>
  </si>
  <si>
    <t>MUHAMMAD WILDAN MUSTHOFA</t>
  </si>
  <si>
    <t>Nabila Ayatul Husna</t>
  </si>
  <si>
    <t>NAFILA RICHADATUL CHUSNA</t>
  </si>
  <si>
    <t>NIKEN DWI WULANDARI</t>
  </si>
  <si>
    <t>NISRINA HASNA</t>
  </si>
  <si>
    <t>REHAN DWI KURNIAWAN</t>
  </si>
  <si>
    <t>REVANA RAHMA EKSARENA</t>
  </si>
  <si>
    <t>RIZKA LAILA RAMADHANI</t>
  </si>
  <si>
    <t>SAFIL MUTTAQIN</t>
  </si>
  <si>
    <t>SALWA ELYSIA WARDANI</t>
  </si>
  <si>
    <t>SUCI KEYRA NISA</t>
  </si>
  <si>
    <t>Syahril Alvian</t>
  </si>
  <si>
    <t>YUDISTIRA AJI PUTRA PRATAMA</t>
  </si>
  <si>
    <t>ADE IRMA NURUL AZZA</t>
  </si>
  <si>
    <t>8 C</t>
  </si>
  <si>
    <t>ADE LIVIYANO</t>
  </si>
  <si>
    <t>AISYAH FATYA LESTARI</t>
  </si>
  <si>
    <t>ANGGA TRI HUSMAWAN</t>
  </si>
  <si>
    <t>ARFAN MAULANA</t>
  </si>
  <si>
    <t>ASWARISNA LEOMA ARGANI</t>
  </si>
  <si>
    <t>AUSHOFIA NAURA KAMILA</t>
  </si>
  <si>
    <t>BAGUS SURYA MURTI</t>
  </si>
  <si>
    <t>CHOIRUR ROZAQ</t>
  </si>
  <si>
    <t>DAFIANO SAKHA ADINATA</t>
  </si>
  <si>
    <t>DEMA YANTI</t>
  </si>
  <si>
    <t>DEVI PUSPITA</t>
  </si>
  <si>
    <t>DIMAS ADITYA BAGASKORO</t>
  </si>
  <si>
    <t>FIFI LIDYA</t>
  </si>
  <si>
    <t>GHANI MUHAMMAD IQBAL</t>
  </si>
  <si>
    <t>KRISNA ADI PRASETYO</t>
  </si>
  <si>
    <t>Lunna Fadelia Agustin</t>
  </si>
  <si>
    <t>MAULANA SAIFUL AQMAL</t>
  </si>
  <si>
    <t>MEI ARTA SABILLA</t>
  </si>
  <si>
    <t>MELITA OKTA VALENTIA</t>
  </si>
  <si>
    <t>Muhammad Mardeka Adi Wiraga</t>
  </si>
  <si>
    <t>MUHAMMAD SANDI SAPUTRA</t>
  </si>
  <si>
    <t>MUKHAMMAD PRADIYA</t>
  </si>
  <si>
    <t>NADHIIFAH WULAN SARI</t>
  </si>
  <si>
    <t>NUR MEILFA ANDAH SYAFANA</t>
  </si>
  <si>
    <t>Ravelia Maya Anvika</t>
  </si>
  <si>
    <t>SHARAH FELISHA HERAWATI</t>
  </si>
  <si>
    <t>SINDI AYU LESTARI</t>
  </si>
  <si>
    <t>SOLA ALAN JAHILAN</t>
  </si>
  <si>
    <t>TEGAR EKA RAMADHANI</t>
  </si>
  <si>
    <t>WAHYU SETYO AJI</t>
  </si>
  <si>
    <t>Agus Yuliyanto</t>
  </si>
  <si>
    <t>8 D</t>
  </si>
  <si>
    <t>AHMAT DANANG MAULANA</t>
  </si>
  <si>
    <t>ARDIAN VEGA SYAHPUTRA</t>
  </si>
  <si>
    <t>AULIA NUR AFIFAH</t>
  </si>
  <si>
    <t>BENING AMANDA ALLANIS</t>
  </si>
  <si>
    <t>Cahyo Dwi Nugroho</t>
  </si>
  <si>
    <t>DEA SYAFA CAHYA PUTRI</t>
  </si>
  <si>
    <t>DINDA AMELIA PUTRI</t>
  </si>
  <si>
    <t>DIVA ANANDA</t>
  </si>
  <si>
    <t>ERINDA PUTRI RAHADEWI</t>
  </si>
  <si>
    <t>Fatekah Akbar Raf Sanjani</t>
  </si>
  <si>
    <t>FELISYA NURUL FADZILAH</t>
  </si>
  <si>
    <t>GALIH ARJUN YANUAR</t>
  </si>
  <si>
    <t>HILMI IRSYAD FAIRUZ AMIN SAPUTRA</t>
  </si>
  <si>
    <t>KANAYA CAHYA FATIKHA</t>
  </si>
  <si>
    <t>LILIS SYIFA ANJANI</t>
  </si>
  <si>
    <t>M. FARHAN NAUFAL ALFARIZY</t>
  </si>
  <si>
    <t>MEYLINA EKA PUTRI</t>
  </si>
  <si>
    <t>Muhammad Bagus Miftahun</t>
  </si>
  <si>
    <t>MUHAMMAD MUJAHIDI BAHRI</t>
  </si>
  <si>
    <t>MUHAMMAD SHADAM KURNIAWAN</t>
  </si>
  <si>
    <t>NADIA NURUL SUSANTI</t>
  </si>
  <si>
    <t>Nofriska Azzahra</t>
  </si>
  <si>
    <t>OFTA HANUM PRAYOGA</t>
  </si>
  <si>
    <t>RIFKY FARHAN PRATAMA</t>
  </si>
  <si>
    <t>RIKHAN KHOIRIL ANAM</t>
  </si>
  <si>
    <t>SIGIT SYAHPUTRA</t>
  </si>
  <si>
    <t>Tegar Febi Kristiyan</t>
  </si>
  <si>
    <t>Vila Ayu Natasya</t>
  </si>
  <si>
    <t>WIDI DIAH RAMADHANI</t>
  </si>
  <si>
    <t>AYRA NURUTSANI ALTHIFAUNNISA</t>
  </si>
  <si>
    <t>8 E</t>
  </si>
  <si>
    <t>AZ'ZAHRA RAHMA AYU PUTRI</t>
  </si>
  <si>
    <t>BAMBANG BAGASKORO</t>
  </si>
  <si>
    <t>Catur Andira Pangestu</t>
  </si>
  <si>
    <t>DEDY SETYO AJI</t>
  </si>
  <si>
    <t>DEVI CHINTYA</t>
  </si>
  <si>
    <t>DIKA ABDIANSYAH BILKHOIR</t>
  </si>
  <si>
    <t>FAISAL SAM'AN NAJIH</t>
  </si>
  <si>
    <t>FERDIKA RIYO SATRIA</t>
  </si>
  <si>
    <t>Ibra Jabbar Athallah</t>
  </si>
  <si>
    <t>JAMILAH</t>
  </si>
  <si>
    <t>MAULIA EKA PRATIWI</t>
  </si>
  <si>
    <t>MELVY VINZA SALSABILA</t>
  </si>
  <si>
    <t>MEYLANI ANINDYA SUSANTI</t>
  </si>
  <si>
    <t>MUHAMAD KHUFRON ALFANI</t>
  </si>
  <si>
    <t>MUHAMMAD ABI MUSTOFA</t>
  </si>
  <si>
    <t>NADHIF RAKA WALIUDDIN</t>
  </si>
  <si>
    <t>NADIEN OKTAVIANI PUTRI</t>
  </si>
  <si>
    <t>NASYWA NAZILA RAHMA</t>
  </si>
  <si>
    <t>OKTA AGESTIRA</t>
  </si>
  <si>
    <t>PURWATI DWI SANJANI</t>
  </si>
  <si>
    <t>QORIROH ROHADATUL AISY</t>
  </si>
  <si>
    <t>Reno Gyan Sanjaya</t>
  </si>
  <si>
    <t>SURYA PUTRA NUGROHO</t>
  </si>
  <si>
    <t>SYHIFA FAUZIA RAHMADHANI</t>
  </si>
  <si>
    <t>TANIA RIYANA PUTRI</t>
  </si>
  <si>
    <t>Widi Sefty Galih Khofifah</t>
  </si>
  <si>
    <t>YUKKE YUNIES VAHESA</t>
  </si>
  <si>
    <t>Zunan Naufal Alhudaud</t>
  </si>
  <si>
    <t>AFLAH ADLI FARID</t>
  </si>
  <si>
    <t>8 F</t>
  </si>
  <si>
    <t>Ahmad Azizi Muyaman</t>
  </si>
  <si>
    <t>ALBANI IQBAL PURNAMA</t>
  </si>
  <si>
    <t>AZRIL APRILIAN GIOVANI</t>
  </si>
  <si>
    <t>DAVINIA KHURIN KHUMAIRO</t>
  </si>
  <si>
    <t>DAVIT SAPUTRA</t>
  </si>
  <si>
    <t>Dista Dara Khanesya</t>
  </si>
  <si>
    <t>Fadhil Al Fernando</t>
  </si>
  <si>
    <t>Faishal Affan Farros</t>
  </si>
  <si>
    <t>FATKHUR RAHMAN</t>
  </si>
  <si>
    <t>FATMA DWI MAGHFIROH</t>
  </si>
  <si>
    <t>FIQI MUHAMMAD RISKIAN</t>
  </si>
  <si>
    <t>GANDI SETIAWAN</t>
  </si>
  <si>
    <t>LABIB ARROZAG ASSYAFI'I</t>
  </si>
  <si>
    <t>LUTFIANA PUTRI SALSABILA</t>
  </si>
  <si>
    <t>MAILANI LATHIFATUL INAYAH</t>
  </si>
  <si>
    <t>MALINA EKA ZULIYANTI</t>
  </si>
  <si>
    <t>MELA ZAGITA</t>
  </si>
  <si>
    <t>MUAMAL AZFABIAN ASSAEFULLAH</t>
  </si>
  <si>
    <t>MUHAMAD IBRA FATAHILAH</t>
  </si>
  <si>
    <t>MUHAMMAD ARDHAN ARAZH</t>
  </si>
  <si>
    <t>MUHAMMAD FARDAN RIFQY</t>
  </si>
  <si>
    <t>MUSTIKA SHEFILLA VEGASARI</t>
  </si>
  <si>
    <t>Nadya Sofwa Aulia</t>
  </si>
  <si>
    <t>NEYSHARA AYUSTIZZA WINASTI</t>
  </si>
  <si>
    <t>OKTAVIA MA'RIFATURRIZKA</t>
  </si>
  <si>
    <t>PUTRI SINTA CAHYA AFKIA</t>
  </si>
  <si>
    <t>RAHMAN MAULANA</t>
  </si>
  <si>
    <t>REYNA RASIFA</t>
  </si>
  <si>
    <t>Tiara Dhea Maharani</t>
  </si>
  <si>
    <t>ABDUL AZIS</t>
  </si>
  <si>
    <t>9 A</t>
  </si>
  <si>
    <t>Afina Rizqyawati</t>
  </si>
  <si>
    <t>AHMAD FAIZ FATICHUL HAQ</t>
  </si>
  <si>
    <t>ALFIAN DWI AFRIANSYAH</t>
  </si>
  <si>
    <t>Amira Gendis Tazkiya</t>
  </si>
  <si>
    <t>Arazhi Maureindart Mahesa Dwibangga</t>
  </si>
  <si>
    <t>Arini Alfa Azri Khoiriyah</t>
  </si>
  <si>
    <t>CHOIRUN NISAA</t>
  </si>
  <si>
    <t>DAMAR SETIA AJI</t>
  </si>
  <si>
    <t>Dimas Septian Ramdhan</t>
  </si>
  <si>
    <t>DWI LISTIANA</t>
  </si>
  <si>
    <t>FIRGA PRIMA FIDIANINGSI</t>
  </si>
  <si>
    <t>GHAISAN TSANI ABDILLAH</t>
  </si>
  <si>
    <t>Hapsa Festiani</t>
  </si>
  <si>
    <t>IQBAL ZAQI MUSTOFA</t>
  </si>
  <si>
    <t>KEISA ADELIA INDRASWARA</t>
  </si>
  <si>
    <t>MAYLAFAZZIA SALFA NABILA</t>
  </si>
  <si>
    <t>Muhammad Andrian Nuril Anwar</t>
  </si>
  <si>
    <t>MUHAMMAD ILHAM ASHAR</t>
  </si>
  <si>
    <t>MUHAMMAD RIZAL BIMANTORO</t>
  </si>
  <si>
    <t>NATASYA PUTRI ANGGRAENI</t>
  </si>
  <si>
    <t>NAZRIL ANANDA PRADISTA</t>
  </si>
  <si>
    <t>QAISYA DEVI PRIYANTO</t>
  </si>
  <si>
    <t>Rafa Fabian</t>
  </si>
  <si>
    <t>Ricky Cahya Pratama</t>
  </si>
  <si>
    <t>RUQAYYAH ASHMA AZZAMI</t>
  </si>
  <si>
    <t>SHEFIA RAMANDHANI</t>
  </si>
  <si>
    <t>SIGIT WIBOWO</t>
  </si>
  <si>
    <t>Thesya Hilda Risma</t>
  </si>
  <si>
    <t>VIAR GAGA ARDENTA</t>
  </si>
  <si>
    <t>VINA FITRI RAHAYU</t>
  </si>
  <si>
    <t>YUSRIZAL MUQARABIEN</t>
  </si>
  <si>
    <t>Ahmad Husni Fadhil Azis</t>
  </si>
  <si>
    <t>9 B</t>
  </si>
  <si>
    <t>Aira Safitri</t>
  </si>
  <si>
    <t>AISYA FITRA ALRADIAN</t>
  </si>
  <si>
    <t>ALIF HERMAWAN</t>
  </si>
  <si>
    <t>ARDA SATMIKA LAKSANA</t>
  </si>
  <si>
    <t>ASHWA CHASANATUL ZAHRA</t>
  </si>
  <si>
    <t>Bayu Septyan Hermansyah</t>
  </si>
  <si>
    <t>Davi Adriansyah</t>
  </si>
  <si>
    <t>DEWI USWATUN ALVI</t>
  </si>
  <si>
    <t>DWI ANDRA NOVA PRADITYA</t>
  </si>
  <si>
    <t>DYAH CAHYANING KHAYU</t>
  </si>
  <si>
    <t>FATAH DWI SETIAWAN</t>
  </si>
  <si>
    <t>GALIH CIPTO NUGROHO</t>
  </si>
  <si>
    <t>Guntur Dwi Erlangga</t>
  </si>
  <si>
    <t>JEFRI ANDRIAN</t>
  </si>
  <si>
    <t>LARAS FIRA SELIYA</t>
  </si>
  <si>
    <t>MAYVIKA ARVELLA FIGUNANSYA</t>
  </si>
  <si>
    <t>Muhamad Nouval Ramadhan</t>
  </si>
  <si>
    <t>Muhammad Bintang Al Hikam</t>
  </si>
  <si>
    <t>MUHAMMAD RIZQI ARDANI</t>
  </si>
  <si>
    <t>Naylis Sa'diyyah</t>
  </si>
  <si>
    <t>PANJI EKO SAPUTRO</t>
  </si>
  <si>
    <t>QINARA PRATIWI</t>
  </si>
  <si>
    <t>Raihan Naufal Lathif</t>
  </si>
  <si>
    <t>RICO PRIYA PUTRA</t>
  </si>
  <si>
    <t>SONY GALANG SATRIA</t>
  </si>
  <si>
    <t>TIARA CALISTA WARDANI</t>
  </si>
  <si>
    <t>WINENDY AFIA PUTRI</t>
  </si>
  <si>
    <t>ZIAN AZIZ FATKHURROHMAN</t>
  </si>
  <si>
    <t>AISA MAGHFUROH</t>
  </si>
  <si>
    <t>9 C</t>
  </si>
  <si>
    <t>AKBAR KHAFIT ALQHODORI</t>
  </si>
  <si>
    <t>ALIF SUSANTO</t>
  </si>
  <si>
    <t>ANDINI AYU MASYAEL</t>
  </si>
  <si>
    <t>ASNA ISLAKHATUL MUNA</t>
  </si>
  <si>
    <t>BRIAN EKO PRASETYO</t>
  </si>
  <si>
    <t>DAVI YULIAN</t>
  </si>
  <si>
    <t>DEWI NURUL HIDAYATI SOLIKHAH</t>
  </si>
  <si>
    <t>DZAKIA KHILYANIDA</t>
  </si>
  <si>
    <t>ECKY ABDULLAH IRFANI</t>
  </si>
  <si>
    <t>EGY DHIFAN FAHRIYANSYAH SAPUTRA</t>
  </si>
  <si>
    <t>FAUZAN HIDAYAT</t>
  </si>
  <si>
    <t>GISTYANAVITA</t>
  </si>
  <si>
    <t>Haikal Adiputra</t>
  </si>
  <si>
    <t>HANDSOME FAJAR YULIANTO</t>
  </si>
  <si>
    <t>KEVIN JUWANDA FIRMANSYAH</t>
  </si>
  <si>
    <t>LEONEYSA PUTRI MAHARANI</t>
  </si>
  <si>
    <t>Muhamad Oky Vio Fauzie</t>
  </si>
  <si>
    <t>MUHAMMAD DEXA ADHI PRATAMA</t>
  </si>
  <si>
    <t>MUHAMMAD SAHIL IDAT</t>
  </si>
  <si>
    <t>MUHAMMAD SHOHIBUL FAUZAN</t>
  </si>
  <si>
    <t>NABILAH SALMA RAMADHANI</t>
  </si>
  <si>
    <t>NESA AVRINIA SOLEHA</t>
  </si>
  <si>
    <t>PRADANA SAIF KADAFI</t>
  </si>
  <si>
    <t>REIFALDO AKBAR KURNIANSYAH</t>
  </si>
  <si>
    <t>RISKY ALIFIANI RAHMAZAFIRA</t>
  </si>
  <si>
    <t>RUDI ARIANTO</t>
  </si>
  <si>
    <t>SIWI DWI RAMADHANI</t>
  </si>
  <si>
    <t>SYIFA MUHAMMAD AFIF</t>
  </si>
  <si>
    <t>VANESSA VALENCIA</t>
  </si>
  <si>
    <t>Wibowo Ihsan Ramadhan</t>
  </si>
  <si>
    <t>ZIDAN MAULANA ALGHOFARI</t>
  </si>
  <si>
    <t>ADI PRASTIO</t>
  </si>
  <si>
    <t>Aditya Amri Pratama</t>
  </si>
  <si>
    <t>ADITYA IMAN SETIAWAN</t>
  </si>
  <si>
    <t>AHMAD ASSYARIFUDIN NAJAD</t>
  </si>
  <si>
    <t>AHMAD SYIFA'UL HUDA</t>
  </si>
  <si>
    <t>ALVINO IVANSYAH PUTRA</t>
  </si>
  <si>
    <t>AZKA PANDU STIAWAN</t>
  </si>
  <si>
    <t>Banu Firmansyah</t>
  </si>
  <si>
    <t>BAYU PRIMANA</t>
  </si>
  <si>
    <t>Bela Sakinah</t>
  </si>
  <si>
    <t>BYANKA RIZKY ADITYA</t>
  </si>
  <si>
    <t>DAVIN FABIO LIONEIL ANDROMAEDA</t>
  </si>
  <si>
    <t>DEVITA HERIZ MARCELLA</t>
  </si>
  <si>
    <t>ELISA</t>
  </si>
  <si>
    <t>FATIN DWI PRATIWI</t>
  </si>
  <si>
    <t>Linda Widya Astuti</t>
  </si>
  <si>
    <t>MUCHAMMAD RIZKY FAISYAL TANJUNG</t>
  </si>
  <si>
    <t>Muhamad Sya'ban Dwi Anggoro</t>
  </si>
  <si>
    <t>MUHAMMAD FAJAR ANTONI</t>
  </si>
  <si>
    <t>MUHAMMAD IRTADHO</t>
  </si>
  <si>
    <t>MUHAMMAD IWANK DANENDRA</t>
  </si>
  <si>
    <t>MUHAMMAD MIFTAKHUL KHAQIM</t>
  </si>
  <si>
    <t>MUHAMMAD RAFFA NESIANO PRIANTO</t>
  </si>
  <si>
    <t>MUKHAMAD FARKHAN MAS'UD</t>
  </si>
  <si>
    <t>Nesha Alexandra</t>
  </si>
  <si>
    <t>Saeful Putra Pranata</t>
  </si>
  <si>
    <t>SHINTA DWI FITRIA</t>
  </si>
  <si>
    <t>Tegar Hangga Saputra</t>
  </si>
  <si>
    <t>WILDAN AVRIYANSYAH</t>
  </si>
  <si>
    <t>ZETIA ARINA DEWI</t>
  </si>
  <si>
    <t>ADITYA SANDI PRATAMA</t>
  </si>
  <si>
    <t>9 E</t>
  </si>
  <si>
    <t>ALDIAN DHARMA SAPUTRA</t>
  </si>
  <si>
    <t>ALFINA KAMALIYA SA'ADAH</t>
  </si>
  <si>
    <t>ANDI SETIAWAN</t>
  </si>
  <si>
    <t>ANJAR SAFITRI</t>
  </si>
  <si>
    <t>BANGGA PAMUNGKAS</t>
  </si>
  <si>
    <t>CHAFIDHA NURUL AFIFAH</t>
  </si>
  <si>
    <t>CHANDRA SADDEWO</t>
  </si>
  <si>
    <t>DESTA AZIZ AQILARIFQI</t>
  </si>
  <si>
    <t>DIAN NUR AZIZAH</t>
  </si>
  <si>
    <t>ESTINA AUREL CLARACANTIKA</t>
  </si>
  <si>
    <t>FABREGAS YULIS ABIMANYU</t>
  </si>
  <si>
    <t>GADING DWI BARUNO</t>
  </si>
  <si>
    <t>Hengky Irawan</t>
  </si>
  <si>
    <t>Imeyra Khansa Putri</t>
  </si>
  <si>
    <t>MAIA RENATA PUTRI</t>
  </si>
  <si>
    <t>Muchammad Fatuh Wildy Kurniawan</t>
  </si>
  <si>
    <t>MUHAMMAD 'ABID ALKAFI</t>
  </si>
  <si>
    <t>Muhammad Farid Arifiyanto</t>
  </si>
  <si>
    <t>NAJWA AULIA HAKIKI</t>
  </si>
  <si>
    <t>OKTAVIA DWI SAFITRI</t>
  </si>
  <si>
    <t>PRASETYO BUDI UTOMO</t>
  </si>
  <si>
    <t>PUTRA EKA NGESTI PRASTYO</t>
  </si>
  <si>
    <t>REZA FEBRIYAN</t>
  </si>
  <si>
    <t>SABRINA KRISTANTIA RAMADHANI</t>
  </si>
  <si>
    <t>Siti Nafisah</t>
  </si>
  <si>
    <t>SYAFA CHOIRUNNISA</t>
  </si>
  <si>
    <t>SYIFA INAYATUL 'ULYA</t>
  </si>
  <si>
    <t>VAREL VABIAN AKADITA</t>
  </si>
  <si>
    <t>YOGA HERMAWAN</t>
  </si>
  <si>
    <t>Yogi Valestian</t>
  </si>
  <si>
    <t>ZASKIA NAILAL MUNA</t>
  </si>
  <si>
    <t>AFIF ZAENAL MUHTAROM</t>
  </si>
  <si>
    <t>9 F</t>
  </si>
  <si>
    <t>Alfarel Bagas Saputra</t>
  </si>
  <si>
    <t>AMALIA RAHMA SARI</t>
  </si>
  <si>
    <t>ANGGA YUDIT SAPUTRA</t>
  </si>
  <si>
    <t>ANITSA ZHAFIRA UMMAYAH</t>
  </si>
  <si>
    <t>Arhista Noviana</t>
  </si>
  <si>
    <t>Cheisya Arma Dea</t>
  </si>
  <si>
    <t>DAFFA WIDODO</t>
  </si>
  <si>
    <t>DIAN RAHMADANI</t>
  </si>
  <si>
    <t>DIFRANS RAMADIANZZA</t>
  </si>
  <si>
    <t>FAISAL NUR FIADJI</t>
  </si>
  <si>
    <t>FENDY RIYAN SAPUTRA</t>
  </si>
  <si>
    <t>GISHA MAIDA VIRASTA</t>
  </si>
  <si>
    <t>HARFIAN JATI PAMUNGKAS</t>
  </si>
  <si>
    <t>Indra Surya Pratama</t>
  </si>
  <si>
    <t>KAYLA BIO MITAYANI</t>
  </si>
  <si>
    <t>MAULANIDA ILMIAZA NUR HANIFA</t>
  </si>
  <si>
    <t>MUHAMAD FARDHAN</t>
  </si>
  <si>
    <t>MUHAMMAD AFGAN</t>
  </si>
  <si>
    <t>MUHAMMAD FIRMAN FAHMIZAKA</t>
  </si>
  <si>
    <t>NATASYA PUSPITASARI</t>
  </si>
  <si>
    <t>NATHAN FACHRI MUHAMMAD</t>
  </si>
  <si>
    <t>PUT NAENI FIRDA PRATAMA</t>
  </si>
  <si>
    <t>PUTRA RAMADHAN</t>
  </si>
  <si>
    <t>REZA KURNIAWAN</t>
  </si>
  <si>
    <t>SALSA FEBRINA NIFAYANTI</t>
  </si>
  <si>
    <t>SATRIA PAMUNGKAS</t>
  </si>
  <si>
    <t>SHEVA RIZKI AFIDAN</t>
  </si>
  <si>
    <t>Syifa Naila Khusna</t>
  </si>
  <si>
    <t>Vernando Arya Alvandi</t>
  </si>
  <si>
    <t>Virnanda Cahya Pramesti</t>
  </si>
  <si>
    <t>VITA MONALISA SARI</t>
  </si>
  <si>
    <t/>
  </si>
  <si>
    <t>NILAI AKHIR RAPOR SISWA</t>
  </si>
  <si>
    <t>YULIANA DEWI MARITHAWATI, S.Pd, M.Pd</t>
  </si>
  <si>
    <t>PAI &amp; Budi Pekerti</t>
  </si>
  <si>
    <t>HADI KRISWINDARTI, S.Pd</t>
  </si>
  <si>
    <t>19640323 198603 2 019</t>
  </si>
  <si>
    <t>Pendidikan Pancasila</t>
  </si>
  <si>
    <t>TAHUN PELAJARAN</t>
  </si>
  <si>
    <t>CATURWATI BUDIARSI, S.Pd</t>
  </si>
  <si>
    <t>19650818 198903 2 009</t>
  </si>
  <si>
    <t>MATA PELAJARAN</t>
  </si>
  <si>
    <t>SEMESTER KE</t>
  </si>
  <si>
    <t>SUPRIYATI, S.Pd</t>
  </si>
  <si>
    <t>19670503 199003 2 008</t>
  </si>
  <si>
    <t>Matematika</t>
  </si>
  <si>
    <t>FASE</t>
  </si>
  <si>
    <t xml:space="preserve">GURU MAPEL </t>
  </si>
  <si>
    <t>RETNO SETYO PURWATI, S.Pd</t>
  </si>
  <si>
    <t>19681005 199002 2 007</t>
  </si>
  <si>
    <t>IPA</t>
  </si>
  <si>
    <t>19651018 198812 1 001</t>
  </si>
  <si>
    <t>IPS</t>
  </si>
  <si>
    <t>NAMA SISWA</t>
  </si>
  <si>
    <t>TUJUAN PEMBELAJARAN</t>
  </si>
  <si>
    <t>AS</t>
  </si>
  <si>
    <t>NILAI</t>
  </si>
  <si>
    <t>Drs. EKA WALUYA</t>
  </si>
  <si>
    <t>19690925 199802 1 003</t>
  </si>
  <si>
    <t>Bahasa Inggris</t>
  </si>
  <si>
    <t>Dra. ENDANG MINTIARSI</t>
  </si>
  <si>
    <t>19690816 199802 2 002</t>
  </si>
  <si>
    <t>Penjasor</t>
  </si>
  <si>
    <t>SAIMAN, S.Pd</t>
  </si>
  <si>
    <t>19700411 199802 1 001</t>
  </si>
  <si>
    <t>Seni Budaya</t>
  </si>
  <si>
    <t>DWI ADJIE RUSMALINTO, S.Pd</t>
  </si>
  <si>
    <t>1971 0315 199802 1 005</t>
  </si>
  <si>
    <t>Informatika</t>
  </si>
  <si>
    <t>ARSENO YUDHO DEWANTO, S.Pd kor</t>
  </si>
  <si>
    <t>19810214 200604 1 010</t>
  </si>
  <si>
    <t>Bahasa Jawa</t>
  </si>
  <si>
    <t>LASTIANA RAHMA, S.Si</t>
  </si>
  <si>
    <t>19751016 200701 2 005</t>
  </si>
  <si>
    <t>Dwi Sasana Mulyo, S.Pd</t>
  </si>
  <si>
    <t>19751102 200501 1 006</t>
  </si>
  <si>
    <t>EKO NUGROHO, S.Pd.I</t>
  </si>
  <si>
    <t>19901004 201502 1 002</t>
  </si>
  <si>
    <t>SUTARNO, S.PdI</t>
  </si>
  <si>
    <t>19890803 201903 1 003</t>
  </si>
  <si>
    <t>Agus Sutanto, S.Pd., M.Pd</t>
  </si>
  <si>
    <t>SITI SOLICHAH, S.Pd</t>
  </si>
  <si>
    <t>19660321 199002 2 002</t>
  </si>
  <si>
    <t>KORI KHASANAH, S.Pd</t>
  </si>
  <si>
    <t>19830225 202221 2 020</t>
  </si>
  <si>
    <t>HESTY YUNIANTI, S.Pd</t>
  </si>
  <si>
    <t>19941115 202221 2 013</t>
  </si>
  <si>
    <t>INDRA SETIAWAN, S.Pd</t>
  </si>
  <si>
    <t>19980418 202221 1 001</t>
  </si>
  <si>
    <t>Zakia Noorahma Aziza, S.Pd</t>
  </si>
  <si>
    <t>19961101 202221 2 006</t>
  </si>
  <si>
    <t>Susilawati, S.Pd</t>
  </si>
  <si>
    <t>19820126 202221 2 009</t>
  </si>
  <si>
    <t>Aditiya Tanjungsari, S.Pd</t>
  </si>
  <si>
    <t>19961230 202221 2 003</t>
  </si>
  <si>
    <t>Fitria Sari Tirtaardi, S.Pd</t>
  </si>
  <si>
    <t>19960223 202221 2 010</t>
  </si>
  <si>
    <t>Muhamad Khomsin, S.Kom</t>
  </si>
  <si>
    <t>19770307 202321 1 003</t>
  </si>
  <si>
    <t>Lia Intan Dwi Larasati, S.Pd</t>
  </si>
  <si>
    <t>19970207 202321 2 010</t>
  </si>
  <si>
    <t>Arum Fitria, S.Pd</t>
  </si>
  <si>
    <t>19960305 202321 2 010</t>
  </si>
  <si>
    <t>Anik Nur Hidayah, S.Pd</t>
  </si>
  <si>
    <t>19880811 202321 2 017</t>
  </si>
  <si>
    <t>Ragil Budi Satrio, S.Pd</t>
  </si>
  <si>
    <t>-</t>
  </si>
  <si>
    <t>Keterangan :</t>
  </si>
  <si>
    <t>Kepala Sekolah</t>
  </si>
  <si>
    <t>Guru Mata Pelajaran,</t>
  </si>
  <si>
    <t>Yuliana Dewi Marithawati, S.Pd., M.Pd</t>
  </si>
  <si>
    <t>NIP. 19680216 199802 2 001</t>
  </si>
  <si>
    <t>TERCAPAI DENGAN OPTIMAL</t>
  </si>
  <si>
    <t>PERLU BIMBINGAN</t>
  </si>
  <si>
    <t>BUAT DICOPY KE ERAPOR</t>
  </si>
  <si>
    <t>Temanggung,       Desember 2022</t>
  </si>
  <si>
    <t>8B</t>
  </si>
  <si>
    <t>TAHUN 2022</t>
  </si>
  <si>
    <t>KKM ATAS</t>
  </si>
  <si>
    <t>KKM BAWAH</t>
  </si>
  <si>
    <t>Capaian tertinggi</t>
  </si>
  <si>
    <t>Capaian terendah</t>
  </si>
  <si>
    <t xml:space="preserve">Memahami cara pencarian data dalam pengolah lembar kerja. </t>
  </si>
  <si>
    <t xml:space="preserve"> Memakai tools pengolah lembar kerja. </t>
  </si>
  <si>
    <t xml:space="preserve">Membuat custom block sebagai prosedur pada Scratch. </t>
  </si>
  <si>
    <t>Memahami makna blok penyusun program dalam bahasa  Blockly.</t>
  </si>
  <si>
    <t xml:space="preserve">Memahami dampak media sosial bagi penggunya. </t>
  </si>
  <si>
    <t xml:space="preserve">Mengkaji kasus cyberbullying untuk dapat mengantisipasi. </t>
  </si>
  <si>
    <t>0098883629</t>
  </si>
  <si>
    <t>6509</t>
  </si>
  <si>
    <t>8A</t>
  </si>
  <si>
    <t>0078258229</t>
  </si>
  <si>
    <t>6510</t>
  </si>
  <si>
    <t>0085253060</t>
  </si>
  <si>
    <t>6511</t>
  </si>
  <si>
    <t>0088271170</t>
  </si>
  <si>
    <t>6512</t>
  </si>
  <si>
    <t>0087246783</t>
  </si>
  <si>
    <t>6513</t>
  </si>
  <si>
    <t>0085424809</t>
  </si>
  <si>
    <t>6514</t>
  </si>
  <si>
    <t>0099258662</t>
  </si>
  <si>
    <t>6515</t>
  </si>
  <si>
    <t>0087466110</t>
  </si>
  <si>
    <t>6517</t>
  </si>
  <si>
    <t>0073914482</t>
  </si>
  <si>
    <t>6518</t>
  </si>
  <si>
    <t>0096736149</t>
  </si>
  <si>
    <t>6519</t>
  </si>
  <si>
    <t>0078288830</t>
  </si>
  <si>
    <t>6520</t>
  </si>
  <si>
    <t>0084238984</t>
  </si>
  <si>
    <t>6522</t>
  </si>
  <si>
    <t>0081822703</t>
  </si>
  <si>
    <t>6523</t>
  </si>
  <si>
    <t>0099907528</t>
  </si>
  <si>
    <t>6619</t>
  </si>
  <si>
    <t>0084185098</t>
  </si>
  <si>
    <t>6524</t>
  </si>
  <si>
    <t>0099132390</t>
  </si>
  <si>
    <t>6525</t>
  </si>
  <si>
    <t>0097275075</t>
  </si>
  <si>
    <t>6526</t>
  </si>
  <si>
    <t>0091348104</t>
  </si>
  <si>
    <t>6528</t>
  </si>
  <si>
    <t>0098536609</t>
  </si>
  <si>
    <t>6529</t>
  </si>
  <si>
    <t>0086298578</t>
  </si>
  <si>
    <t>6530</t>
  </si>
  <si>
    <t>0087939183</t>
  </si>
  <si>
    <t>6531</t>
  </si>
  <si>
    <t>0081228053</t>
  </si>
  <si>
    <t>6532</t>
  </si>
  <si>
    <t>3093831102</t>
  </si>
  <si>
    <t>6533</t>
  </si>
  <si>
    <t>0081368656</t>
  </si>
  <si>
    <t>6534</t>
  </si>
  <si>
    <t>0098998165</t>
  </si>
  <si>
    <t>6535</t>
  </si>
  <si>
    <t>0096085103</t>
  </si>
  <si>
    <t>6631</t>
  </si>
  <si>
    <t>0085475966</t>
  </si>
  <si>
    <t>6536</t>
  </si>
  <si>
    <t>0097887279</t>
  </si>
  <si>
    <t>6537</t>
  </si>
  <si>
    <t>0089890247</t>
  </si>
  <si>
    <t>6538</t>
  </si>
  <si>
    <t>0083877134</t>
  </si>
  <si>
    <t>6539</t>
  </si>
  <si>
    <t>0071008453</t>
  </si>
  <si>
    <t>6635</t>
  </si>
  <si>
    <t>0087206364</t>
  </si>
  <si>
    <t>6540</t>
  </si>
  <si>
    <t>0098894019</t>
  </si>
  <si>
    <t>6541</t>
  </si>
  <si>
    <t>0092477169</t>
  </si>
  <si>
    <t>6542</t>
  </si>
  <si>
    <t>0086482213</t>
  </si>
  <si>
    <t>6607</t>
  </si>
  <si>
    <t>0087613855</t>
  </si>
  <si>
    <t>6543</t>
  </si>
  <si>
    <t>Ananda Bunga Prasasti</t>
  </si>
  <si>
    <t>0074615294</t>
  </si>
  <si>
    <t>6544</t>
  </si>
  <si>
    <t>0067733989</t>
  </si>
  <si>
    <t>6545</t>
  </si>
  <si>
    <t>0099156124</t>
  </si>
  <si>
    <t>6546</t>
  </si>
  <si>
    <t>0088221321</t>
  </si>
  <si>
    <t>6547</t>
  </si>
  <si>
    <t>0061475627</t>
  </si>
  <si>
    <t>6548</t>
  </si>
  <si>
    <t>3094201777</t>
  </si>
  <si>
    <t>6615</t>
  </si>
  <si>
    <t>0089902805</t>
  </si>
  <si>
    <t>6550</t>
  </si>
  <si>
    <t>0095171479</t>
  </si>
  <si>
    <t>6551</t>
  </si>
  <si>
    <t>0088326591</t>
  </si>
  <si>
    <t>6552</t>
  </si>
  <si>
    <t>0089855294</t>
  </si>
  <si>
    <t>6553</t>
  </si>
  <si>
    <t>0085965802</t>
  </si>
  <si>
    <t>6554</t>
  </si>
  <si>
    <t>0089790763</t>
  </si>
  <si>
    <t>6555</t>
  </si>
  <si>
    <t>0089663660</t>
  </si>
  <si>
    <t>6556</t>
  </si>
  <si>
    <t>0093152379</t>
  </si>
  <si>
    <t>6557</t>
  </si>
  <si>
    <t>0079255536</t>
  </si>
  <si>
    <t>6558</t>
  </si>
  <si>
    <t>0071163664</t>
  </si>
  <si>
    <t>6559</t>
  </si>
  <si>
    <t>0074919502</t>
  </si>
  <si>
    <t>6561</t>
  </si>
  <si>
    <t>0081286618</t>
  </si>
  <si>
    <t>6562</t>
  </si>
  <si>
    <t>0086811219</t>
  </si>
  <si>
    <t>6563</t>
  </si>
  <si>
    <t>0076564887</t>
  </si>
  <si>
    <t>6564</t>
  </si>
  <si>
    <t>0096146755</t>
  </si>
  <si>
    <t>6565</t>
  </si>
  <si>
    <t>0085862778</t>
  </si>
  <si>
    <t>6566</t>
  </si>
  <si>
    <t>0096671074</t>
  </si>
  <si>
    <t>6568</t>
  </si>
  <si>
    <t>0093657591</t>
  </si>
  <si>
    <t>6569</t>
  </si>
  <si>
    <t>0088300154</t>
  </si>
  <si>
    <t>6571</t>
  </si>
  <si>
    <t>0085285973</t>
  </si>
  <si>
    <t>6572</t>
  </si>
  <si>
    <t>0085548944</t>
  </si>
  <si>
    <t>6575</t>
  </si>
  <si>
    <t>8C</t>
  </si>
  <si>
    <t>0082961972</t>
  </si>
  <si>
    <t>6608</t>
  </si>
  <si>
    <t>0083741745</t>
  </si>
  <si>
    <t>6576</t>
  </si>
  <si>
    <t>0096140300</t>
  </si>
  <si>
    <t>6577</t>
  </si>
  <si>
    <t>0096450992</t>
  </si>
  <si>
    <t>6578</t>
  </si>
  <si>
    <t>0091689014</t>
  </si>
  <si>
    <t>6580</t>
  </si>
  <si>
    <t>0082930084</t>
  </si>
  <si>
    <t>6581</t>
  </si>
  <si>
    <t>0097928963</t>
  </si>
  <si>
    <t>6582</t>
  </si>
  <si>
    <t>0082003026</t>
  </si>
  <si>
    <t>6583</t>
  </si>
  <si>
    <t>0075836092</t>
  </si>
  <si>
    <t>6584</t>
  </si>
  <si>
    <t>0098803218</t>
  </si>
  <si>
    <t>6616</t>
  </si>
  <si>
    <t>0088548414</t>
  </si>
  <si>
    <t>6585</t>
  </si>
  <si>
    <t>0084913382</t>
  </si>
  <si>
    <t>6586</t>
  </si>
  <si>
    <t>0083699032</t>
  </si>
  <si>
    <t>6587</t>
  </si>
  <si>
    <t>0088399653</t>
  </si>
  <si>
    <t>6706</t>
  </si>
  <si>
    <t>0085366742</t>
  </si>
  <si>
    <t>6588</t>
  </si>
  <si>
    <t>0089240463</t>
  </si>
  <si>
    <t>6589</t>
  </si>
  <si>
    <t>0075452712</t>
  </si>
  <si>
    <t>6590</t>
  </si>
  <si>
    <t>0084068518</t>
  </si>
  <si>
    <t>6591</t>
  </si>
  <si>
    <t>0084056374</t>
  </si>
  <si>
    <t>6593</t>
  </si>
  <si>
    <t>0087045932</t>
  </si>
  <si>
    <t>6626</t>
  </si>
  <si>
    <t>0085506510</t>
  </si>
  <si>
    <t>6594</t>
  </si>
  <si>
    <t>0097008731</t>
  </si>
  <si>
    <t>6595</t>
  </si>
  <si>
    <t>0088075652</t>
  </si>
  <si>
    <t>6596</t>
  </si>
  <si>
    <t>0087809652</t>
  </si>
  <si>
    <t>6597</t>
  </si>
  <si>
    <t>0083515408</t>
  </si>
  <si>
    <t>6598</t>
  </si>
  <si>
    <t>0062624422</t>
  </si>
  <si>
    <t>6599</t>
  </si>
  <si>
    <t>0088267168</t>
  </si>
  <si>
    <t>6600</t>
  </si>
  <si>
    <t>0081544837</t>
  </si>
  <si>
    <t>6601</t>
  </si>
  <si>
    <t>3093112546</t>
  </si>
  <si>
    <t>6602</t>
  </si>
  <si>
    <t>0079809898</t>
  </si>
  <si>
    <t>6603</t>
  </si>
  <si>
    <t>0084018778</t>
  </si>
  <si>
    <t>6604</t>
  </si>
  <si>
    <t>0133840380</t>
  </si>
  <si>
    <t>6605</t>
  </si>
  <si>
    <t>8D</t>
  </si>
  <si>
    <t>0092309763</t>
  </si>
  <si>
    <t>6573</t>
  </si>
  <si>
    <t>0089223632</t>
  </si>
  <si>
    <t>6606</t>
  </si>
  <si>
    <t>0089112346</t>
  </si>
  <si>
    <t>6901</t>
  </si>
  <si>
    <t>0088541931</t>
  </si>
  <si>
    <t>6574</t>
  </si>
  <si>
    <t>0085224465</t>
  </si>
  <si>
    <t>6609</t>
  </si>
  <si>
    <t>0076162830</t>
  </si>
  <si>
    <t>6612</t>
  </si>
  <si>
    <t>0072661189</t>
  </si>
  <si>
    <t>6674</t>
  </si>
  <si>
    <t>0075683546</t>
  </si>
  <si>
    <t>6516</t>
  </si>
  <si>
    <t>0085659469</t>
  </si>
  <si>
    <t>6900</t>
  </si>
  <si>
    <t>3086468294</t>
  </si>
  <si>
    <t>6613</t>
  </si>
  <si>
    <t>0098953203</t>
  </si>
  <si>
    <t>6614</t>
  </si>
  <si>
    <t>0094878144</t>
  </si>
  <si>
    <t>6549</t>
  </si>
  <si>
    <t>0073400839</t>
  </si>
  <si>
    <t>6617</t>
  </si>
  <si>
    <t>0082874327</t>
  </si>
  <si>
    <t>6680</t>
  </si>
  <si>
    <t>0089012636</t>
  </si>
  <si>
    <t>6621</t>
  </si>
  <si>
    <t>0075495701</t>
  </si>
  <si>
    <t>6705</t>
  </si>
  <si>
    <t>0075804896</t>
  </si>
  <si>
    <t>6623</t>
  </si>
  <si>
    <t>0081189930</t>
  </si>
  <si>
    <t>6624</t>
  </si>
  <si>
    <t>0082697423</t>
  </si>
  <si>
    <t>6592</t>
  </si>
  <si>
    <t>0096893690</t>
  </si>
  <si>
    <t>6625</t>
  </si>
  <si>
    <t>0083568921</t>
  </si>
  <si>
    <t>6656</t>
  </si>
  <si>
    <t>0096316219</t>
  </si>
  <si>
    <t>6688</t>
  </si>
  <si>
    <t>0072168452</t>
  </si>
  <si>
    <t>6657</t>
  </si>
  <si>
    <t>0073279260</t>
  </si>
  <si>
    <t>6628</t>
  </si>
  <si>
    <t>0085387278</t>
  </si>
  <si>
    <t>6632</t>
  </si>
  <si>
    <t>0082687613</t>
  </si>
  <si>
    <t>6567</t>
  </si>
  <si>
    <t>0078055284</t>
  </si>
  <si>
    <t>6634</t>
  </si>
  <si>
    <t>0082376421</t>
  </si>
  <si>
    <t>6636</t>
  </si>
  <si>
    <t>0098383763</t>
  </si>
  <si>
    <t>6703</t>
  </si>
  <si>
    <t>0078989847</t>
  </si>
  <si>
    <t>6637</t>
  </si>
  <si>
    <t>8E</t>
  </si>
  <si>
    <t>0087027908</t>
  </si>
  <si>
    <t>6638</t>
  </si>
  <si>
    <t>0087837094</t>
  </si>
  <si>
    <t>6639</t>
  </si>
  <si>
    <t>0091849114</t>
  </si>
  <si>
    <t>6640</t>
  </si>
  <si>
    <t>0089525757</t>
  </si>
  <si>
    <t>6641</t>
  </si>
  <si>
    <t>0085909374</t>
  </si>
  <si>
    <t>6642</t>
  </si>
  <si>
    <t>0074773599</t>
  </si>
  <si>
    <t>6643</t>
  </si>
  <si>
    <t>0071947519</t>
  </si>
  <si>
    <t>6644</t>
  </si>
  <si>
    <t>0087202177</t>
  </si>
  <si>
    <t>6645</t>
  </si>
  <si>
    <t>0089127921</t>
  </si>
  <si>
    <t>6646</t>
  </si>
  <si>
    <t>0088854762</t>
  </si>
  <si>
    <t>6647</t>
  </si>
  <si>
    <t>0098982976</t>
  </si>
  <si>
    <t>6648</t>
  </si>
  <si>
    <t>0087573415</t>
  </si>
  <si>
    <t>6649</t>
  </si>
  <si>
    <t>0095782757</t>
  </si>
  <si>
    <t>6650</t>
  </si>
  <si>
    <t>0097837099</t>
  </si>
  <si>
    <t>6651</t>
  </si>
  <si>
    <t>0086490318</t>
  </si>
  <si>
    <t>6652</t>
  </si>
  <si>
    <t>0091085489</t>
  </si>
  <si>
    <t>6653</t>
  </si>
  <si>
    <t>0084108887</t>
  </si>
  <si>
    <t>6654</t>
  </si>
  <si>
    <t>0083867495</t>
  </si>
  <si>
    <t>6655</t>
  </si>
  <si>
    <t>0087432532</t>
  </si>
  <si>
    <t>6658</t>
  </si>
  <si>
    <t>0089558174</t>
  </si>
  <si>
    <t>6659</t>
  </si>
  <si>
    <t>0069322774</t>
  </si>
  <si>
    <t>6629</t>
  </si>
  <si>
    <t>0083272395</t>
  </si>
  <si>
    <t>6660</t>
  </si>
  <si>
    <t>0094772320</t>
  </si>
  <si>
    <t>6661</t>
  </si>
  <si>
    <t>0079103772</t>
  </si>
  <si>
    <t>6662</t>
  </si>
  <si>
    <t>0092104446</t>
  </si>
  <si>
    <t>6663</t>
  </si>
  <si>
    <t>0085259887</t>
  </si>
  <si>
    <t>6633</t>
  </si>
  <si>
    <t>0085805767</t>
  </si>
  <si>
    <t>6664</t>
  </si>
  <si>
    <t>0144765226</t>
  </si>
  <si>
    <t>6665</t>
  </si>
  <si>
    <t>0081383729</t>
  </si>
  <si>
    <t>6666</t>
  </si>
  <si>
    <t>0086970022</t>
  </si>
  <si>
    <t>6667</t>
  </si>
  <si>
    <t>0083080096</t>
  </si>
  <si>
    <t>6668</t>
  </si>
  <si>
    <t>0074606726</t>
  </si>
  <si>
    <t>6669</t>
  </si>
  <si>
    <t>8F</t>
  </si>
  <si>
    <t>0082522560</t>
  </si>
  <si>
    <t>6670</t>
  </si>
  <si>
    <t>0086633553</t>
  </si>
  <si>
    <t>6671</t>
  </si>
  <si>
    <t>0074957110</t>
  </si>
  <si>
    <t>6672</t>
  </si>
  <si>
    <t>0083599029</t>
  </si>
  <si>
    <t>6610</t>
  </si>
  <si>
    <t>0074090270</t>
  </si>
  <si>
    <t>6673</t>
  </si>
  <si>
    <t>0086173009</t>
  </si>
  <si>
    <t>6675</t>
  </si>
  <si>
    <t>0086755373</t>
  </si>
  <si>
    <t>6676</t>
  </si>
  <si>
    <t>0085186153</t>
  </si>
  <si>
    <t>6677</t>
  </si>
  <si>
    <t>0081508309</t>
  </si>
  <si>
    <t>6678</t>
  </si>
  <si>
    <t>0082885297</t>
  </si>
  <si>
    <t>6679</t>
  </si>
  <si>
    <t>0088805303</t>
  </si>
  <si>
    <t>6618</t>
  </si>
  <si>
    <t>0088779921</t>
  </si>
  <si>
    <t>6681</t>
  </si>
  <si>
    <t>0083505150</t>
  </si>
  <si>
    <t>6620</t>
  </si>
  <si>
    <t>0089955004</t>
  </si>
  <si>
    <t>6682</t>
  </si>
  <si>
    <t>0083322789</t>
  </si>
  <si>
    <t>6683</t>
  </si>
  <si>
    <t>0097752056</t>
  </si>
  <si>
    <t>6684</t>
  </si>
  <si>
    <t>0088839607</t>
  </si>
  <si>
    <t>6685</t>
  </si>
  <si>
    <t>0081135239</t>
  </si>
  <si>
    <t>6686</t>
  </si>
  <si>
    <t>0085706290</t>
  </si>
  <si>
    <t>6687</t>
  </si>
  <si>
    <t>0078556259</t>
  </si>
  <si>
    <t>6689</t>
  </si>
  <si>
    <t>3081388666</t>
  </si>
  <si>
    <t>6690</t>
  </si>
  <si>
    <t>0081069184</t>
  </si>
  <si>
    <t>6691</t>
  </si>
  <si>
    <t>0083519603</t>
  </si>
  <si>
    <t>6692</t>
  </si>
  <si>
    <t>3085269778</t>
  </si>
  <si>
    <t>6693</t>
  </si>
  <si>
    <t>0075177131</t>
  </si>
  <si>
    <t>6695</t>
  </si>
  <si>
    <t>0087297028</t>
  </si>
  <si>
    <t>6694</t>
  </si>
  <si>
    <t>0084317376</t>
  </si>
  <si>
    <t>6696</t>
  </si>
  <si>
    <t>0083024886</t>
  </si>
  <si>
    <t>6697</t>
  </si>
  <si>
    <t>0092514095</t>
  </si>
  <si>
    <t>6698</t>
  </si>
  <si>
    <t>0091767486</t>
  </si>
  <si>
    <t>6699</t>
  </si>
  <si>
    <t>0084444340</t>
  </si>
  <si>
    <t>6700</t>
  </si>
  <si>
    <t>7A</t>
  </si>
  <si>
    <t>Agus Sutanto, S.Pd., MM.Pd</t>
  </si>
  <si>
    <t xml:space="preserve"> 19690223 200501 1 012</t>
  </si>
  <si>
    <t>7B</t>
  </si>
  <si>
    <t>Aditiyas Tanjungsari, S.Pd</t>
  </si>
  <si>
    <t xml:space="preserve"> 19961230 202221 2 003</t>
  </si>
  <si>
    <t>7C</t>
  </si>
  <si>
    <t>Arseno Yudho Dewanto, S.Pd Kor</t>
  </si>
  <si>
    <t xml:space="preserve"> 19810214 200604 1 010</t>
  </si>
  <si>
    <t>7D</t>
  </si>
  <si>
    <t>Arum fitria, S.Pd</t>
  </si>
  <si>
    <t>7E</t>
  </si>
  <si>
    <t>Caturwati Budiarsi, S.Pd</t>
  </si>
  <si>
    <t xml:space="preserve"> 19650818 198903 2 009</t>
  </si>
  <si>
    <t>7F</t>
  </si>
  <si>
    <t>Dwi Adjie Rusmalinto, S.Pd</t>
  </si>
  <si>
    <t xml:space="preserve"> 19710315 199802 1 005</t>
  </si>
  <si>
    <t>BP</t>
  </si>
  <si>
    <t xml:space="preserve"> 19751102 200501 1 006</t>
  </si>
  <si>
    <t>Drs. Eka Waluya</t>
  </si>
  <si>
    <t xml:space="preserve"> 19690925 199802 1 003</t>
  </si>
  <si>
    <t>Seni Musik</t>
  </si>
  <si>
    <t>Eko Nugroho, S.Pd I</t>
  </si>
  <si>
    <t xml:space="preserve"> 19901004 201502 1 002</t>
  </si>
  <si>
    <t>Pend. Agama Islam</t>
  </si>
  <si>
    <t>Endang Mintiarsi, S.Pd</t>
  </si>
  <si>
    <t xml:space="preserve"> 19690816 199802 2 002</t>
  </si>
  <si>
    <t>FITRIA SARI TIRTAARDI, S.Pd</t>
  </si>
  <si>
    <t>Hadi Kriswindarti, S.Pd</t>
  </si>
  <si>
    <t xml:space="preserve"> 19640323 198603 2 019</t>
  </si>
  <si>
    <t>Hesty Yunianti, S.Pd</t>
  </si>
  <si>
    <t>Indra Setiawan, S.Pd</t>
  </si>
  <si>
    <t xml:space="preserve"> 19980418 202221 1 001</t>
  </si>
  <si>
    <t>Kori Hasanah, S.Pd</t>
  </si>
  <si>
    <t>Lastiana Rahma, S.Si</t>
  </si>
  <si>
    <t xml:space="preserve"> 19751016 200701 2 005</t>
  </si>
  <si>
    <t>Margana, S.Pd</t>
  </si>
  <si>
    <t xml:space="preserve"> 19621226 198903 1 010</t>
  </si>
  <si>
    <t>Prapti Hartuti, S.Pd</t>
  </si>
  <si>
    <t xml:space="preserve"> 19630802 198412 2 006</t>
  </si>
  <si>
    <t>Retno Setyo Purwati, S.Pd., M.Si</t>
  </si>
  <si>
    <t xml:space="preserve"> 19681005 199003 2 007</t>
  </si>
  <si>
    <t>Saiman, S.Pd</t>
  </si>
  <si>
    <t xml:space="preserve"> 19700411 199802 1 001</t>
  </si>
  <si>
    <t>Siti Solichah, S.Pd</t>
  </si>
  <si>
    <t xml:space="preserve"> 19660321 199002 2 002</t>
  </si>
  <si>
    <t>Sugeng Tribowo, S.Pd</t>
  </si>
  <si>
    <t xml:space="preserve"> 19651018 198812 1 001</t>
  </si>
  <si>
    <t>SUSILAWATI, S.Pd</t>
  </si>
  <si>
    <t>Supriyati, S.Pd</t>
  </si>
  <si>
    <t xml:space="preserve"> 19670503 199003 2 008</t>
  </si>
  <si>
    <t>PKn</t>
  </si>
  <si>
    <t>Sutarno, S.Pd I</t>
  </si>
  <si>
    <t xml:space="preserve"> 19890803 201903 1 003</t>
  </si>
  <si>
    <t>Zakia Noorrahma Aziza, S.Pd</t>
  </si>
  <si>
    <t>Temanggung,  24 Juni 2023</t>
  </si>
  <si>
    <t>19690223 200501 1 012</t>
  </si>
  <si>
    <t>Syaifu Thoriqoh, S.Pd I</t>
  </si>
  <si>
    <t>19891121 201903 2 005</t>
  </si>
  <si>
    <t>QONITA NAJIYA</t>
  </si>
  <si>
    <t>CHOERUN NISAA'</t>
  </si>
  <si>
    <t>IQBAL ZAKI MUSTOFA</t>
  </si>
  <si>
    <t>AKBAR KHAFIT ALKHODORI</t>
  </si>
  <si>
    <t>SITI NAFISAH</t>
  </si>
  <si>
    <t>ANGGHA YUDHIT SAPUTRA</t>
  </si>
  <si>
    <t>ANISA FEBRI NURISMA</t>
  </si>
  <si>
    <t>CATATAN : SEBAIKNYA KARAKTER DI TP TIDAK LEBIH DARI 350</t>
  </si>
  <si>
    <t>BUAT DICOPY KE APLIKASI ERAPOR</t>
  </si>
  <si>
    <t>Tanggal Asesmen</t>
  </si>
  <si>
    <t>Temanggung, 10 Desember 2023</t>
  </si>
  <si>
    <t>NILAI ASESMEN SUMATIF SEMESTER 1</t>
  </si>
  <si>
    <t>2023/2024</t>
  </si>
  <si>
    <t>8.1</t>
  </si>
  <si>
    <t>8.2</t>
  </si>
  <si>
    <t>8.3</t>
  </si>
  <si>
    <t>8.4</t>
  </si>
  <si>
    <t>8.5</t>
  </si>
  <si>
    <t>8.6</t>
  </si>
  <si>
    <t>8.7</t>
  </si>
  <si>
    <t>8.8</t>
  </si>
  <si>
    <t>9.1</t>
  </si>
  <si>
    <t>9.2</t>
  </si>
  <si>
    <t>9.3</t>
  </si>
  <si>
    <t>9.4</t>
  </si>
  <si>
    <t>9.5</t>
  </si>
  <si>
    <t>9.6</t>
  </si>
  <si>
    <t>9.7</t>
  </si>
  <si>
    <t>9.8</t>
  </si>
  <si>
    <t>7.1</t>
  </si>
  <si>
    <t>7.2</t>
  </si>
  <si>
    <t>7.3</t>
  </si>
  <si>
    <t>7.4</t>
  </si>
  <si>
    <t>7.5</t>
  </si>
  <si>
    <t>7.6</t>
  </si>
  <si>
    <t>7.7</t>
  </si>
  <si>
    <t>7.8</t>
  </si>
  <si>
    <t>SILAHKAN MASUKAN TP  / MATERI ASESMEN :</t>
  </si>
  <si>
    <t>PASTIKAN JUMLAH KARAKTER TP TIDAK LEBIH DARI 350</t>
  </si>
  <si>
    <t>mengidentifikasi karya - karya seni musik  daerah Nusantara</t>
  </si>
  <si>
    <t xml:space="preserve">bernyanyi lagu daerah dengan beragam jenis gaya dan style </t>
  </si>
  <si>
    <t>memainkan alat musik tradisional   secara berkelompok</t>
  </si>
  <si>
    <t>Kurang</t>
  </si>
  <si>
    <t xml:space="preserve">Mencapai kompetensi dengan sangat baik dalam </t>
  </si>
  <si>
    <t xml:space="preserve">Perlu peningkatan dalam hal </t>
  </si>
  <si>
    <t>Mencapai kompetensi dengan sangat baik dalam mengidentifikasi karya - karya seni musik  daerah Nusantaramemainkan alat musik tradisional   secara berkelompok</t>
  </si>
  <si>
    <t xml:space="preserve">Perlu peningkatan dalam hal bernyanyi lagu daerah dengan beragam jenis gaya dan style </t>
  </si>
  <si>
    <t xml:space="preserve">Mencapai kompetensi dengan sangat baik dalam mengidentifikasi karya - karya seni musik  daerah Nusantarabernyanyi lagu daerah dengan beragam jenis gaya dan style </t>
  </si>
  <si>
    <t>Perlu peningkatan dalam hal memainkan alat musik tradisional   secara berkelompok</t>
  </si>
  <si>
    <t>Mencapai kompetensi dengan sangat baik dalam mengidentifikasi karya - karya seni musik  daerah Nusantarabernyanyi lagu daerah dengan beragam jenis gaya dan style memainkan alat musik tradisional   secara berkelompok</t>
  </si>
  <si>
    <t>Mencapai kompetensi dengan sangat baik dalam memainkan alat musik tradisional   secara berkelompok</t>
  </si>
  <si>
    <t xml:space="preserve">Perlu peningkatan dalam hal mengidentifikasi karya - karya seni musik  daerah Nusantarabernyanyi lagu daerah dengan beragam jenis gaya dan style </t>
  </si>
  <si>
    <t>Mencapai kompetensi dengan sangat baik dalam mengidentifikasi karya - karya seni musik  daerah Nusantara</t>
  </si>
  <si>
    <t>Perlu peningkatan dalam hal bernyanyi lagu daerah dengan beragam jenis gaya dan style memainkan alat musik tradisional   secara berkelompok</t>
  </si>
  <si>
    <t xml:space="preserve">Mencapai kompetensi dengan sangat baik dalam bernyanyi lagu daerah dengan beragam jenis gaya dan style </t>
  </si>
  <si>
    <t>Perlu peningkatan dalam hal mengidentifikasi karya - karya seni musik  daerah Nusantaramemainkan alat musik tradisional   secara berkelompok</t>
  </si>
  <si>
    <t>Mencapai kompetensi dengan sangat baik dalam bernyanyi lagu daerah dengan beragam jenis gaya dan style memainkan alat musik tradisional   secara berkelompok</t>
  </si>
  <si>
    <t>Perlu peningkatan dalam hal mengidentifikasi karya - karya seni musik  daerah Nusantara</t>
  </si>
  <si>
    <t>Perlu peningkatan dalam hal mengidentifikasi karya - karya seni musik  daerah Nusantarabernyanyi lagu daerah dengan beragam jenis gaya dan style memainkan alat musik tradisional   secara berkelompok</t>
  </si>
  <si>
    <t>RATA</t>
  </si>
  <si>
    <t>N RAPOR (MANUAL )</t>
  </si>
  <si>
    <t xml:space="preserve">mengidentifikasi karya - karya seni musik  daerah Nusantara , </t>
  </si>
  <si>
    <t>bernyanyi lagu daerah dengan beragam jenis gaya dan style  ,</t>
  </si>
  <si>
    <t xml:space="preserve">memainkan alat musik tradisional   secara berkelompok , </t>
  </si>
  <si>
    <t xml:space="preserve"> Menyanyikan lagu populer  populer secara  solo dengan intonasi dan artikulasi . </t>
  </si>
  <si>
    <t xml:space="preserve"> Memainkan alat musik  dalam ansambel secara berkelompok . </t>
  </si>
  <si>
    <t xml:space="preserve"> Menyanyikan lagu populer  dalam bentuk sajian vokal group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</si>
</sst>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62">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ont>
    <font>
      <sz val="16"/>
      <color theme="1"/>
      <name val="Times New Roman"/>
    </font>
    <font>
      <sz val="11"/>
      <name val="Calibri"/>
    </font>
    <font>
      <b/>
      <sz val="18"/>
      <color theme="1"/>
      <name val="Times New Roman"/>
    </font>
    <font>
      <sz val="14"/>
      <color theme="1"/>
      <name val="Times New Roman"/>
    </font>
    <font>
      <sz val="18"/>
      <color theme="1"/>
      <name val="Times New Roman"/>
    </font>
    <font>
      <sz val="11"/>
      <color theme="1"/>
      <name val="Times New Roman"/>
    </font>
    <font>
      <sz val="26"/>
      <color theme="1"/>
      <name val="Times New Roman"/>
    </font>
    <font>
      <sz val="14"/>
      <color theme="0"/>
      <name val="Times New Roman"/>
    </font>
    <font>
      <sz val="11"/>
      <color theme="0"/>
      <name val="Times New Roman"/>
    </font>
    <font>
      <b/>
      <sz val="14"/>
      <color rgb="FFFF0000"/>
      <name val="Calibri"/>
    </font>
    <font>
      <sz val="11"/>
      <color theme="1"/>
      <name val="Calibri"/>
      <scheme val="minor"/>
    </font>
    <font>
      <sz val="20"/>
      <color theme="1"/>
      <name val="Calibri"/>
    </font>
    <font>
      <b/>
      <sz val="11"/>
      <color theme="1"/>
      <name val="Arial"/>
    </font>
    <font>
      <b/>
      <sz val="12"/>
      <color rgb="FFFF0000"/>
      <name val="Calibri"/>
    </font>
    <font>
      <sz val="14"/>
      <color theme="1"/>
      <name val="Calibri"/>
    </font>
    <font>
      <b/>
      <sz val="20"/>
      <color rgb="FFFF0000"/>
      <name val="Calibri"/>
    </font>
    <font>
      <sz val="16"/>
      <color theme="1"/>
      <name val="Calibri"/>
    </font>
    <font>
      <sz val="10"/>
      <color theme="1"/>
      <name val="Calibri"/>
    </font>
    <font>
      <sz val="18"/>
      <color theme="1"/>
      <name val="Calibri"/>
    </font>
    <font>
      <sz val="10"/>
      <color theme="1"/>
      <name val="Arial"/>
    </font>
    <font>
      <sz val="11"/>
      <color theme="1"/>
      <name val="Arial Narrow"/>
    </font>
    <font>
      <b/>
      <sz val="11"/>
      <color theme="1"/>
      <name val="Calibri"/>
    </font>
    <font>
      <sz val="11"/>
      <color rgb="FFFF0000"/>
      <name val="Calibri"/>
    </font>
    <font>
      <sz val="11"/>
      <color rgb="FFFF0000"/>
      <name val="Arial"/>
    </font>
    <font>
      <b/>
      <sz val="14"/>
      <color rgb="FF000000"/>
      <name val="Calibri"/>
    </font>
    <font>
      <sz val="11"/>
      <color rgb="FF000000"/>
      <name val="Calibri"/>
    </font>
    <font>
      <b/>
      <sz val="11"/>
      <color rgb="FF000000"/>
      <name val="Calibri"/>
    </font>
    <font>
      <b/>
      <sz val="11"/>
      <color rgb="FFFFFF00"/>
      <name val="Calibri"/>
    </font>
    <font>
      <b/>
      <i/>
      <sz val="11"/>
      <color theme="1"/>
      <name val="Calibri"/>
    </font>
    <font>
      <i/>
      <sz val="11"/>
      <color theme="1"/>
      <name val="Calibri"/>
    </font>
    <font>
      <sz val="12"/>
      <color theme="1"/>
      <name val="Calibri"/>
    </font>
    <font>
      <sz val="9"/>
      <color theme="1"/>
      <name val="Calibri"/>
    </font>
    <font>
      <sz val="11"/>
      <color rgb="FF8496B0"/>
      <name val="Calibri"/>
    </font>
    <font>
      <sz val="11"/>
      <color rgb="FF8496B0"/>
      <name val="Times New Roman"/>
    </font>
    <font>
      <sz val="12"/>
      <color theme="1"/>
      <name val="Times New Roman"/>
    </font>
    <font>
      <sz val="16"/>
      <color rgb="FFFF0000"/>
      <name val="Calibri"/>
    </font>
    <font>
      <sz val="20"/>
      <color rgb="FFFF0000"/>
      <name val="Calibri"/>
    </font>
    <font>
      <b/>
      <sz val="14"/>
      <color theme="1"/>
      <name val="Arial"/>
    </font>
    <font>
      <b/>
      <sz val="14"/>
      <color theme="1"/>
      <name val="Calibri"/>
    </font>
    <font>
      <sz val="11"/>
      <color rgb="FFFF0000"/>
      <name val="Calibri"/>
      <family val="2"/>
      <scheme val="minor"/>
    </font>
    <font>
      <sz val="11"/>
      <color theme="1"/>
      <name val="Calibri"/>
      <family val="2"/>
    </font>
    <font>
      <sz val="14"/>
      <color theme="1"/>
      <name val="Times New Roman"/>
      <family val="1"/>
    </font>
    <font>
      <sz val="14"/>
      <color theme="1"/>
      <name val="Calibri"/>
      <family val="2"/>
      <scheme val="minor"/>
    </font>
    <font>
      <sz val="14"/>
      <name val="Calibri"/>
      <family val="2"/>
    </font>
    <font>
      <sz val="12"/>
      <color theme="1"/>
      <name val="Times New Roman"/>
      <family val="1"/>
    </font>
    <font>
      <sz val="12"/>
      <color theme="1"/>
      <name val="Calibri"/>
      <family val="2"/>
      <scheme val="minor"/>
    </font>
    <font>
      <sz val="12"/>
      <name val="Calibri"/>
      <family val="2"/>
    </font>
    <font>
      <sz val="12"/>
      <color theme="0"/>
      <name val="Times New Roman"/>
      <family val="1"/>
    </font>
    <font>
      <b/>
      <sz val="11"/>
      <color rgb="FFFF0000"/>
      <name val="Calibri"/>
      <family val="2"/>
    </font>
    <font>
      <sz val="8"/>
      <color theme="1"/>
      <name val="Calibri"/>
      <family val="2"/>
    </font>
    <font>
      <sz val="11"/>
      <color theme="7" tint="0.39997558519241921"/>
      <name val="Calibri"/>
      <family val="2"/>
    </font>
    <font>
      <b/>
      <sz val="9"/>
      <color theme="0"/>
      <name val="Calibri"/>
      <family val="2"/>
    </font>
    <font>
      <sz val="10"/>
      <color theme="1"/>
      <name val="Calibri"/>
      <family val="2"/>
    </font>
    <font>
      <b/>
      <sz val="12"/>
      <color rgb="FFFF0000"/>
      <name val="Calibri"/>
      <family val="2"/>
    </font>
    <font>
      <b/>
      <sz val="14"/>
      <color rgb="FF000000"/>
      <name val="Calibri"/>
      <family val="2"/>
    </font>
    <font>
      <b/>
      <sz val="11"/>
      <color theme="0"/>
      <name val="Calibri"/>
      <family val="2"/>
      <scheme val="minor"/>
    </font>
    <font>
      <sz val="12"/>
      <color rgb="FFFF0000"/>
      <name val="Calibri"/>
      <family val="2"/>
      <scheme val="minor"/>
    </font>
  </fonts>
  <fills count="28">
    <fill>
      <patternFill patternType="none"/>
    </fill>
    <fill>
      <patternFill patternType="gray125"/>
    </fill>
    <fill>
      <patternFill patternType="solid">
        <fgColor theme="0"/>
        <bgColor theme="0"/>
      </patternFill>
    </fill>
    <fill>
      <patternFill patternType="solid">
        <fgColor rgb="FFE2EFD9"/>
        <bgColor rgb="FFE2EFD9"/>
      </patternFill>
    </fill>
    <fill>
      <patternFill patternType="solid">
        <fgColor rgb="FFFFFF00"/>
        <bgColor rgb="FFFFFF00"/>
      </patternFill>
    </fill>
    <fill>
      <patternFill patternType="solid">
        <fgColor rgb="FFA8D08D"/>
        <bgColor rgb="FFA8D08D"/>
      </patternFill>
    </fill>
    <fill>
      <patternFill patternType="solid">
        <fgColor rgb="FFFFD965"/>
        <bgColor rgb="FFFFD965"/>
      </patternFill>
    </fill>
    <fill>
      <patternFill patternType="solid">
        <fgColor rgb="FF00B0F0"/>
        <bgColor rgb="FF00B0F0"/>
      </patternFill>
    </fill>
    <fill>
      <patternFill patternType="solid">
        <fgColor rgb="FF7030A0"/>
        <bgColor rgb="FF7030A0"/>
      </patternFill>
    </fill>
    <fill>
      <patternFill patternType="solid">
        <fgColor rgb="FF9CC2E5"/>
        <bgColor rgb="FF9CC2E5"/>
      </patternFill>
    </fill>
    <fill>
      <patternFill patternType="solid">
        <fgColor theme="1"/>
        <bgColor theme="1"/>
      </patternFill>
    </fill>
    <fill>
      <patternFill patternType="solid">
        <fgColor rgb="FFFFFFFF"/>
        <bgColor rgb="FFFFFFFF"/>
      </patternFill>
    </fill>
    <fill>
      <patternFill patternType="solid">
        <fgColor rgb="FFFF0000"/>
        <bgColor rgb="FFFF0000"/>
      </patternFill>
    </fill>
    <fill>
      <patternFill patternType="solid">
        <fgColor rgb="FFE69138"/>
        <bgColor rgb="FFE69138"/>
      </patternFill>
    </fill>
    <fill>
      <patternFill patternType="solid">
        <fgColor rgb="FFFFD966"/>
        <bgColor rgb="FFFFD966"/>
      </patternFill>
    </fill>
    <fill>
      <patternFill patternType="solid">
        <fgColor rgb="FF00B050"/>
        <bgColor rgb="FF00B050"/>
      </patternFill>
    </fill>
    <fill>
      <patternFill patternType="solid">
        <fgColor rgb="FF92D050"/>
        <bgColor rgb="FF92D050"/>
      </patternFill>
    </fill>
    <fill>
      <patternFill patternType="solid">
        <fgColor rgb="FFFFF2CC"/>
        <bgColor rgb="FFFFF2CC"/>
      </patternFill>
    </fill>
    <fill>
      <patternFill patternType="solid">
        <fgColor rgb="FFFEF2CB"/>
        <bgColor rgb="FFFEF2CB"/>
      </patternFill>
    </fill>
    <fill>
      <patternFill patternType="solid">
        <fgColor rgb="FFFFFF00"/>
        <bgColor indexed="64"/>
      </patternFill>
    </fill>
    <fill>
      <patternFill patternType="solid">
        <fgColor rgb="FFFFFF00"/>
        <bgColor rgb="FFE2EFD9"/>
      </patternFill>
    </fill>
    <fill>
      <patternFill patternType="solid">
        <fgColor theme="9" tint="0.79998168889431442"/>
        <bgColor rgb="FFFFFF00"/>
      </patternFill>
    </fill>
    <fill>
      <patternFill patternType="solid">
        <fgColor rgb="FF92D050"/>
        <bgColor indexed="64"/>
      </patternFill>
    </fill>
    <fill>
      <patternFill patternType="solid">
        <fgColor rgb="FF00B050"/>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7030A0"/>
        <bgColor indexed="64"/>
      </patternFill>
    </fill>
    <fill>
      <patternFill patternType="solid">
        <fgColor rgb="FFFFFFFF"/>
        <bgColor rgb="FF000000"/>
      </patternFill>
    </fill>
  </fills>
  <borders count="65">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style="medium">
        <color rgb="FF000000"/>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double">
        <color rgb="FF000000"/>
      </bottom>
      <diagonal/>
    </border>
    <border>
      <left/>
      <right/>
      <top/>
      <bottom style="double">
        <color rgb="FF000000"/>
      </bottom>
      <diagonal/>
    </border>
    <border>
      <left/>
      <right style="thin">
        <color rgb="FF000000"/>
      </right>
      <top/>
      <bottom style="double">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CCCCCC"/>
      </left>
      <right style="medium">
        <color rgb="FFCCCCCC"/>
      </right>
      <top style="medium">
        <color rgb="FFCCCCCC"/>
      </top>
      <bottom/>
      <diagonal/>
    </border>
    <border>
      <left style="medium">
        <color rgb="FFCCCCCC"/>
      </left>
      <right/>
      <top style="medium">
        <color rgb="FFCCCCCC"/>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CCCCCC"/>
      </left>
      <right style="medium">
        <color rgb="FFCCCCCC"/>
      </right>
      <top/>
      <bottom style="medium">
        <color rgb="FFCCCCCC"/>
      </bottom>
      <diagonal/>
    </border>
    <border>
      <left style="medium">
        <color rgb="FFCCCCCC"/>
      </left>
      <right/>
      <top/>
      <bottom style="medium">
        <color rgb="FFCCCCCC"/>
      </bottom>
      <diagonal/>
    </border>
    <border>
      <left style="medium">
        <color rgb="FFCCCCCC"/>
      </left>
      <right/>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medium">
        <color rgb="FFCCCCCC"/>
      </left>
      <right style="medium">
        <color rgb="FF000000"/>
      </right>
      <top/>
      <bottom style="medium">
        <color rgb="FF000000"/>
      </bottom>
      <diagonal/>
    </border>
    <border>
      <left style="medium">
        <color rgb="FFCCCCCC"/>
      </left>
      <right/>
      <top style="medium">
        <color rgb="FFCCCCCC"/>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style="medium">
        <color rgb="FFCCCCCC"/>
      </bottom>
      <diagonal/>
    </border>
    <border>
      <left style="medium">
        <color rgb="FFCCCCCC"/>
      </left>
      <right/>
      <top style="medium">
        <color rgb="FFCCCCCC"/>
      </top>
      <bottom style="medium">
        <color rgb="FFCCCCCC"/>
      </bottom>
      <diagonal/>
    </border>
    <border>
      <left style="medium">
        <color rgb="FFCCCCCC"/>
      </left>
      <right style="medium">
        <color rgb="FF000000"/>
      </right>
      <top style="medium">
        <color rgb="FF000000"/>
      </top>
      <bottom style="medium">
        <color rgb="FF000000"/>
      </bottom>
      <diagonal/>
    </border>
    <border>
      <left style="medium">
        <color rgb="FFCCCCCC"/>
      </left>
      <right/>
      <top style="medium">
        <color rgb="FF000000"/>
      </top>
      <bottom style="medium">
        <color rgb="FF000000"/>
      </bottom>
      <diagonal/>
    </border>
    <border>
      <left style="medium">
        <color rgb="FFCCCCCC"/>
      </left>
      <right/>
      <top style="medium">
        <color rgb="FFCCCCCC"/>
      </top>
      <bottom style="medium">
        <color rgb="FF000000"/>
      </bottom>
      <diagonal/>
    </border>
    <border>
      <left style="medium">
        <color rgb="FFCCCCCC"/>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61">
    <xf numFmtId="0" fontId="0" fillId="0" borderId="0" xfId="0"/>
    <xf numFmtId="0" fontId="4" fillId="0" borderId="1" xfId="0" applyFont="1" applyBorder="1"/>
    <xf numFmtId="0" fontId="4" fillId="0" borderId="2" xfId="0" applyFont="1" applyBorder="1"/>
    <xf numFmtId="0" fontId="4" fillId="0" borderId="3" xfId="0" applyFont="1" applyBorder="1"/>
    <xf numFmtId="0" fontId="4" fillId="0" borderId="0" xfId="0" applyFont="1"/>
    <xf numFmtId="0" fontId="4" fillId="0" borderId="4" xfId="0" applyFont="1" applyBorder="1"/>
    <xf numFmtId="0" fontId="4" fillId="0" borderId="5" xfId="0" applyFont="1" applyBorder="1"/>
    <xf numFmtId="0" fontId="5"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9" fillId="2" borderId="6" xfId="0" applyFont="1" applyFill="1" applyBorder="1"/>
    <xf numFmtId="0" fontId="10" fillId="2" borderId="7" xfId="0" applyFont="1" applyFill="1" applyBorder="1"/>
    <xf numFmtId="0" fontId="10" fillId="2" borderId="8" xfId="0" applyFont="1" applyFill="1" applyBorder="1"/>
    <xf numFmtId="0" fontId="11" fillId="2" borderId="7" xfId="0" applyFont="1" applyFill="1" applyBorder="1" applyAlignment="1">
      <alignment horizontal="center"/>
    </xf>
    <xf numFmtId="0" fontId="10" fillId="2" borderId="6" xfId="0" applyFont="1" applyFill="1" applyBorder="1"/>
    <xf numFmtId="0" fontId="8" fillId="2" borderId="7" xfId="0" applyFont="1" applyFill="1" applyBorder="1"/>
    <xf numFmtId="0" fontId="4" fillId="3" borderId="12" xfId="0" applyFont="1" applyFill="1" applyBorder="1"/>
    <xf numFmtId="0" fontId="4" fillId="3" borderId="12" xfId="0" applyFont="1" applyFill="1" applyBorder="1" applyAlignment="1">
      <alignment horizontal="center"/>
    </xf>
    <xf numFmtId="0" fontId="4" fillId="0" borderId="12" xfId="0" applyFont="1" applyBorder="1"/>
    <xf numFmtId="0" fontId="8" fillId="2" borderId="7" xfId="0" applyFont="1" applyFill="1" applyBorder="1" applyAlignment="1">
      <alignment horizontal="left"/>
    </xf>
    <xf numFmtId="0" fontId="12" fillId="2" borderId="7" xfId="0" applyFont="1" applyFill="1" applyBorder="1"/>
    <xf numFmtId="0" fontId="13" fillId="2" borderId="7" xfId="0" applyFont="1" applyFill="1" applyBorder="1"/>
    <xf numFmtId="0" fontId="14" fillId="4" borderId="14" xfId="0" applyFont="1" applyFill="1" applyBorder="1" applyAlignment="1">
      <alignment horizontal="center"/>
    </xf>
    <xf numFmtId="0" fontId="15" fillId="0" borderId="0" xfId="0" applyFont="1"/>
    <xf numFmtId="0" fontId="16" fillId="0" borderId="0" xfId="0" applyFont="1" applyAlignment="1">
      <alignment horizontal="center"/>
    </xf>
    <xf numFmtId="0" fontId="4" fillId="0" borderId="15" xfId="0" applyFont="1" applyBorder="1"/>
    <xf numFmtId="0" fontId="4" fillId="0" borderId="16" xfId="0" applyFont="1" applyBorder="1"/>
    <xf numFmtId="0" fontId="4" fillId="0" borderId="17" xfId="0" applyFont="1" applyBorder="1"/>
    <xf numFmtId="0" fontId="18" fillId="4" borderId="12" xfId="0" applyFont="1" applyFill="1" applyBorder="1" applyAlignment="1">
      <alignment horizontal="center" vertical="center"/>
    </xf>
    <xf numFmtId="0" fontId="16" fillId="6" borderId="12" xfId="0" applyFont="1" applyFill="1" applyBorder="1" applyAlignment="1">
      <alignment horizontal="center" vertical="center"/>
    </xf>
    <xf numFmtId="0" fontId="4" fillId="4" borderId="7" xfId="0" applyFont="1" applyFill="1" applyBorder="1"/>
    <xf numFmtId="0" fontId="22" fillId="9" borderId="12" xfId="0" applyFont="1" applyFill="1" applyBorder="1" applyAlignment="1">
      <alignment horizontal="left" vertical="top" wrapText="1"/>
    </xf>
    <xf numFmtId="0" fontId="14" fillId="4" borderId="12" xfId="0" applyFont="1" applyFill="1" applyBorder="1" applyAlignment="1">
      <alignment vertical="center"/>
    </xf>
    <xf numFmtId="0" fontId="4" fillId="0" borderId="0" xfId="0" applyFont="1" applyAlignment="1">
      <alignment horizontal="center" vertical="center"/>
    </xf>
    <xf numFmtId="0" fontId="17" fillId="0" borderId="23" xfId="0" applyFont="1" applyBorder="1" applyAlignment="1">
      <alignment horizontal="center" vertical="center" wrapText="1"/>
    </xf>
    <xf numFmtId="0" fontId="17" fillId="0" borderId="17" xfId="0" applyFont="1" applyBorder="1" applyAlignment="1">
      <alignment horizontal="center" vertical="center" wrapText="1"/>
    </xf>
    <xf numFmtId="0" fontId="17" fillId="4" borderId="27" xfId="0" applyFont="1" applyFill="1" applyBorder="1" applyAlignment="1">
      <alignment horizontal="center" vertical="center" wrapText="1"/>
    </xf>
    <xf numFmtId="0" fontId="17" fillId="5" borderId="28" xfId="0" applyFont="1" applyFill="1" applyBorder="1" applyAlignment="1">
      <alignment horizontal="center" vertical="center" wrapText="1"/>
    </xf>
    <xf numFmtId="0" fontId="17" fillId="5" borderId="27" xfId="0" applyFont="1" applyFill="1" applyBorder="1" applyAlignment="1">
      <alignment horizontal="center" vertical="center" wrapText="1"/>
    </xf>
    <xf numFmtId="0" fontId="17" fillId="5" borderId="29"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4" fillId="9" borderId="12" xfId="0" applyFont="1" applyFill="1" applyBorder="1" applyAlignment="1">
      <alignment horizontal="left" vertical="top" wrapText="1"/>
    </xf>
    <xf numFmtId="0" fontId="23" fillId="6" borderId="26" xfId="0" applyFont="1" applyFill="1" applyBorder="1" applyAlignment="1">
      <alignment horizontal="center" vertical="center"/>
    </xf>
    <xf numFmtId="0" fontId="16" fillId="6" borderId="26" xfId="0" applyFont="1" applyFill="1" applyBorder="1" applyAlignment="1">
      <alignment horizontal="center" vertical="center"/>
    </xf>
    <xf numFmtId="0" fontId="20" fillId="4" borderId="26" xfId="0" applyFont="1" applyFill="1" applyBorder="1" applyAlignment="1">
      <alignment horizontal="center" vertical="center" textRotation="90"/>
    </xf>
    <xf numFmtId="0" fontId="21" fillId="7" borderId="26" xfId="0" applyFont="1" applyFill="1" applyBorder="1" applyAlignment="1">
      <alignment horizontal="center" vertical="center"/>
    </xf>
    <xf numFmtId="0" fontId="21" fillId="8" borderId="26" xfId="0" applyFont="1" applyFill="1" applyBorder="1" applyAlignment="1">
      <alignment horizontal="center" vertical="center"/>
    </xf>
    <xf numFmtId="0" fontId="17" fillId="5" borderId="30" xfId="0" applyFont="1" applyFill="1" applyBorder="1" applyAlignment="1">
      <alignment horizontal="center" vertical="center" wrapText="1"/>
    </xf>
    <xf numFmtId="0" fontId="17" fillId="5" borderId="8" xfId="0" applyFont="1" applyFill="1" applyBorder="1" applyAlignment="1">
      <alignment horizontal="center" vertical="center" wrapText="1"/>
    </xf>
    <xf numFmtId="0" fontId="22" fillId="9" borderId="31" xfId="0" applyFont="1" applyFill="1" applyBorder="1" applyAlignment="1">
      <alignment horizontal="left" vertical="top" wrapText="1"/>
    </xf>
    <xf numFmtId="0" fontId="4" fillId="9" borderId="31" xfId="0" applyFont="1" applyFill="1" applyBorder="1" applyAlignment="1">
      <alignment horizontal="left" vertical="top" wrapText="1"/>
    </xf>
    <xf numFmtId="0" fontId="23" fillId="6" borderId="14" xfId="0" applyFont="1" applyFill="1" applyBorder="1" applyAlignment="1">
      <alignment horizontal="center" vertical="center"/>
    </xf>
    <xf numFmtId="0" fontId="16" fillId="6" borderId="14" xfId="0" applyFont="1" applyFill="1" applyBorder="1" applyAlignment="1">
      <alignment horizontal="center" vertical="center"/>
    </xf>
    <xf numFmtId="0" fontId="20" fillId="4" borderId="14" xfId="0" applyFont="1" applyFill="1" applyBorder="1" applyAlignment="1">
      <alignment horizontal="center" vertical="center" textRotation="90"/>
    </xf>
    <xf numFmtId="0" fontId="14" fillId="4" borderId="31" xfId="0" applyFont="1" applyFill="1" applyBorder="1" applyAlignment="1">
      <alignment vertical="center"/>
    </xf>
    <xf numFmtId="0" fontId="21" fillId="7" borderId="14" xfId="0" applyFont="1" applyFill="1" applyBorder="1" applyAlignment="1">
      <alignment horizontal="center" vertical="center"/>
    </xf>
    <xf numFmtId="0" fontId="21" fillId="8" borderId="14" xfId="0" applyFont="1" applyFill="1" applyBorder="1" applyAlignment="1">
      <alignment horizontal="center" vertical="center"/>
    </xf>
    <xf numFmtId="0" fontId="24" fillId="0" borderId="12" xfId="0" applyFont="1" applyBorder="1" applyAlignment="1">
      <alignment horizontal="center" wrapText="1"/>
    </xf>
    <xf numFmtId="0" fontId="25" fillId="0" borderId="12" xfId="0" applyFont="1" applyBorder="1" applyAlignment="1">
      <alignment horizontal="center" wrapText="1"/>
    </xf>
    <xf numFmtId="0" fontId="4" fillId="0" borderId="12" xfId="0" applyFont="1" applyBorder="1" applyAlignment="1">
      <alignment horizontal="center"/>
    </xf>
    <xf numFmtId="1" fontId="4" fillId="0" borderId="12" xfId="0" applyNumberFormat="1" applyFont="1" applyBorder="1"/>
    <xf numFmtId="1" fontId="26" fillId="0" borderId="12" xfId="0" applyNumberFormat="1" applyFont="1" applyBorder="1" applyAlignment="1">
      <alignment horizontal="center"/>
    </xf>
    <xf numFmtId="0" fontId="4" fillId="0" borderId="22" xfId="0" applyFont="1" applyBorder="1"/>
    <xf numFmtId="1" fontId="4" fillId="0" borderId="0" xfId="0" applyNumberFormat="1" applyFont="1"/>
    <xf numFmtId="0" fontId="27" fillId="4" borderId="12" xfId="0" applyFont="1" applyFill="1" applyBorder="1"/>
    <xf numFmtId="0" fontId="28" fillId="4" borderId="12" xfId="0" applyFont="1" applyFill="1" applyBorder="1" applyAlignment="1">
      <alignment horizontal="center" wrapText="1"/>
    </xf>
    <xf numFmtId="0" fontId="4" fillId="0" borderId="0" xfId="0" applyFont="1" applyAlignment="1">
      <alignment horizontal="center"/>
    </xf>
    <xf numFmtId="0" fontId="26" fillId="0" borderId="0" xfId="0" applyFont="1" applyAlignment="1">
      <alignment horizontal="center"/>
    </xf>
    <xf numFmtId="18" fontId="4" fillId="0" borderId="0" xfId="0" quotePrefix="1" applyNumberFormat="1" applyFont="1"/>
    <xf numFmtId="0" fontId="30" fillId="0" borderId="12" xfId="0" applyFont="1" applyBorder="1" applyAlignment="1">
      <alignment vertical="center"/>
    </xf>
    <xf numFmtId="0" fontId="29" fillId="0" borderId="0" xfId="0" applyFont="1" applyAlignment="1">
      <alignment vertical="center"/>
    </xf>
    <xf numFmtId="0" fontId="31" fillId="0" borderId="0" xfId="0" applyFont="1" applyAlignment="1">
      <alignment vertical="center"/>
    </xf>
    <xf numFmtId="0" fontId="30" fillId="11" borderId="12" xfId="0" applyFont="1" applyFill="1" applyBorder="1" applyAlignment="1">
      <alignment vertical="center"/>
    </xf>
    <xf numFmtId="0" fontId="32" fillId="12" borderId="7" xfId="0" applyFont="1" applyFill="1" applyBorder="1" applyAlignment="1">
      <alignment horizontal="center" vertical="center"/>
    </xf>
    <xf numFmtId="0" fontId="26" fillId="0" borderId="33" xfId="0" applyFont="1" applyBorder="1" applyAlignment="1">
      <alignment horizontal="center" vertical="center"/>
    </xf>
    <xf numFmtId="0" fontId="4" fillId="0" borderId="0" xfId="0" quotePrefix="1" applyFont="1"/>
    <xf numFmtId="0" fontId="4" fillId="0" borderId="25" xfId="0" applyFont="1" applyBorder="1" applyAlignment="1">
      <alignment horizontal="center"/>
    </xf>
    <xf numFmtId="0" fontId="4" fillId="0" borderId="25" xfId="0" applyFont="1" applyBorder="1" applyAlignment="1">
      <alignment shrinkToFit="1"/>
    </xf>
    <xf numFmtId="0" fontId="4" fillId="0" borderId="25" xfId="0" applyFont="1" applyBorder="1"/>
    <xf numFmtId="1" fontId="4" fillId="0" borderId="25" xfId="0" applyNumberFormat="1" applyFont="1" applyBorder="1"/>
    <xf numFmtId="0" fontId="33" fillId="0" borderId="0" xfId="0" applyFont="1"/>
    <xf numFmtId="0" fontId="34" fillId="0" borderId="0" xfId="0" applyFont="1"/>
    <xf numFmtId="0" fontId="34" fillId="0" borderId="0" xfId="0" applyFont="1" applyAlignment="1">
      <alignment horizontal="left"/>
    </xf>
    <xf numFmtId="0" fontId="35" fillId="4" borderId="7" xfId="0" applyFont="1" applyFill="1" applyBorder="1"/>
    <xf numFmtId="0" fontId="36" fillId="0" borderId="25" xfId="0" applyFont="1" applyBorder="1" applyAlignment="1">
      <alignment horizontal="center" vertical="top"/>
    </xf>
    <xf numFmtId="0" fontId="36" fillId="0" borderId="25" xfId="0" applyFont="1" applyBorder="1" applyAlignment="1">
      <alignment horizontal="left" vertical="top" shrinkToFit="1"/>
    </xf>
    <xf numFmtId="1" fontId="36" fillId="0" borderId="40" xfId="0" applyNumberFormat="1" applyFont="1" applyBorder="1" applyAlignment="1">
      <alignment horizontal="center" vertical="top"/>
    </xf>
    <xf numFmtId="0" fontId="36" fillId="0" borderId="0" xfId="0" applyFont="1" applyAlignment="1">
      <alignment horizontal="left" vertical="top"/>
    </xf>
    <xf numFmtId="0" fontId="36" fillId="0" borderId="0" xfId="0" applyFont="1" applyAlignment="1">
      <alignment horizontal="left" vertical="top" wrapText="1"/>
    </xf>
    <xf numFmtId="0" fontId="36" fillId="0" borderId="12" xfId="0" applyFont="1" applyBorder="1" applyAlignment="1">
      <alignment horizontal="center" vertical="top"/>
    </xf>
    <xf numFmtId="0" fontId="36" fillId="0" borderId="12" xfId="0" applyFont="1" applyBorder="1" applyAlignment="1">
      <alignment horizontal="left" vertical="top" shrinkToFit="1"/>
    </xf>
    <xf numFmtId="0" fontId="26" fillId="0" borderId="0" xfId="0" applyFont="1"/>
    <xf numFmtId="0" fontId="5" fillId="0" borderId="0" xfId="0" applyFont="1"/>
    <xf numFmtId="0" fontId="7" fillId="0" borderId="0" xfId="0" applyFont="1"/>
    <xf numFmtId="0" fontId="8" fillId="0" borderId="0" xfId="0" applyFont="1"/>
    <xf numFmtId="0" fontId="11" fillId="2" borderId="7" xfId="0" applyFont="1" applyFill="1" applyBorder="1"/>
    <xf numFmtId="0" fontId="37" fillId="2" borderId="7" xfId="0" applyFont="1" applyFill="1" applyBorder="1"/>
    <xf numFmtId="0" fontId="38" fillId="2" borderId="7" xfId="0" applyFont="1" applyFill="1" applyBorder="1"/>
    <xf numFmtId="0" fontId="39" fillId="2" borderId="7" xfId="0" applyFont="1" applyFill="1" applyBorder="1" applyAlignment="1">
      <alignment horizontal="left"/>
    </xf>
    <xf numFmtId="0" fontId="40" fillId="4" borderId="45" xfId="0" applyFont="1" applyFill="1" applyBorder="1" applyAlignment="1">
      <alignment horizontal="center" vertical="center"/>
    </xf>
    <xf numFmtId="0" fontId="40" fillId="4" borderId="12" xfId="0" applyFont="1" applyFill="1" applyBorder="1" applyAlignment="1">
      <alignment horizontal="center" vertical="center"/>
    </xf>
    <xf numFmtId="0" fontId="4" fillId="16" borderId="45" xfId="0" applyFont="1" applyFill="1" applyBorder="1" applyAlignment="1">
      <alignment horizontal="left" vertical="top" wrapText="1"/>
    </xf>
    <xf numFmtId="0" fontId="4" fillId="16" borderId="12" xfId="0" applyFont="1" applyFill="1" applyBorder="1" applyAlignment="1">
      <alignment horizontal="left" vertical="top" wrapText="1"/>
    </xf>
    <xf numFmtId="0" fontId="41" fillId="4" borderId="26" xfId="0" applyFont="1" applyFill="1" applyBorder="1" applyAlignment="1">
      <alignment horizontal="center" vertical="center" textRotation="90"/>
    </xf>
    <xf numFmtId="0" fontId="17" fillId="13" borderId="7" xfId="0" applyFont="1" applyFill="1" applyBorder="1" applyAlignment="1">
      <alignment horizontal="center" vertical="center" wrapText="1"/>
    </xf>
    <xf numFmtId="0" fontId="17" fillId="13" borderId="51" xfId="0" applyFont="1" applyFill="1" applyBorder="1" applyAlignment="1">
      <alignment horizontal="center" vertical="center" wrapText="1"/>
    </xf>
    <xf numFmtId="0" fontId="17" fillId="14" borderId="12" xfId="0" applyFont="1" applyFill="1" applyBorder="1" applyAlignment="1">
      <alignment horizontal="center" vertical="center" wrapText="1"/>
    </xf>
    <xf numFmtId="0" fontId="4" fillId="16" borderId="7" xfId="0" applyFont="1" applyFill="1" applyBorder="1" applyAlignment="1">
      <alignment horizontal="left" vertical="top" wrapText="1"/>
    </xf>
    <xf numFmtId="0" fontId="41" fillId="4" borderId="7" xfId="0" applyFont="1" applyFill="1" applyBorder="1" applyAlignment="1">
      <alignment horizontal="center" vertical="center"/>
    </xf>
    <xf numFmtId="0" fontId="41" fillId="4" borderId="26" xfId="0" applyFont="1" applyFill="1" applyBorder="1" applyAlignment="1">
      <alignment horizontal="center" vertical="center"/>
    </xf>
    <xf numFmtId="0" fontId="20" fillId="4" borderId="26" xfId="0" applyFont="1" applyFill="1" applyBorder="1" applyAlignment="1">
      <alignment horizontal="center" vertical="center"/>
    </xf>
    <xf numFmtId="0" fontId="4" fillId="4" borderId="26" xfId="0" applyFont="1" applyFill="1" applyBorder="1" applyAlignment="1">
      <alignment horizontal="center" vertical="center"/>
    </xf>
    <xf numFmtId="0" fontId="4" fillId="15" borderId="26" xfId="0" applyFont="1" applyFill="1" applyBorder="1" applyAlignment="1">
      <alignment vertical="center"/>
    </xf>
    <xf numFmtId="0" fontId="17" fillId="14" borderId="52" xfId="0" applyFont="1" applyFill="1" applyBorder="1" applyAlignment="1">
      <alignment horizontal="center" vertical="center" wrapText="1"/>
    </xf>
    <xf numFmtId="0" fontId="41" fillId="4" borderId="53" xfId="0" applyFont="1" applyFill="1" applyBorder="1" applyAlignment="1">
      <alignment horizontal="center" vertical="center"/>
    </xf>
    <xf numFmtId="0" fontId="20" fillId="4" borderId="53" xfId="0" applyFont="1" applyFill="1" applyBorder="1" applyAlignment="1">
      <alignment horizontal="center" vertical="center"/>
    </xf>
    <xf numFmtId="0" fontId="4" fillId="15" borderId="53" xfId="0" applyFont="1" applyFill="1" applyBorder="1" applyAlignment="1">
      <alignment vertical="center"/>
    </xf>
    <xf numFmtId="0" fontId="42" fillId="0" borderId="12" xfId="0" applyFont="1" applyBorder="1" applyAlignment="1">
      <alignment horizontal="center" vertical="center" wrapText="1"/>
    </xf>
    <xf numFmtId="0" fontId="42" fillId="0" borderId="20" xfId="0" applyFont="1" applyBorder="1" applyAlignment="1">
      <alignment horizontal="center" vertical="center" wrapText="1"/>
    </xf>
    <xf numFmtId="0" fontId="24" fillId="0" borderId="23" xfId="0" applyFont="1" applyBorder="1" applyAlignment="1">
      <alignment horizontal="center" wrapText="1"/>
    </xf>
    <xf numFmtId="0" fontId="25" fillId="0" borderId="54" xfId="0" applyFont="1" applyBorder="1"/>
    <xf numFmtId="0" fontId="25" fillId="0" borderId="55" xfId="0" applyFont="1" applyBorder="1" applyAlignment="1">
      <alignment horizontal="center" wrapText="1"/>
    </xf>
    <xf numFmtId="0" fontId="24" fillId="17" borderId="12" xfId="0" applyFont="1" applyFill="1" applyBorder="1" applyAlignment="1">
      <alignment horizontal="center" wrapText="1"/>
    </xf>
    <xf numFmtId="0" fontId="4" fillId="0" borderId="22" xfId="0" applyFont="1" applyBorder="1" applyAlignment="1">
      <alignment horizontal="center"/>
    </xf>
    <xf numFmtId="1" fontId="4" fillId="0" borderId="12" xfId="0" applyNumberFormat="1" applyFont="1" applyBorder="1" applyAlignment="1">
      <alignment horizontal="center"/>
    </xf>
    <xf numFmtId="0" fontId="24" fillId="0" borderId="56" xfId="0" applyFont="1" applyBorder="1" applyAlignment="1">
      <alignment horizontal="center" wrapText="1"/>
    </xf>
    <xf numFmtId="0" fontId="25" fillId="0" borderId="57" xfId="0" applyFont="1" applyBorder="1"/>
    <xf numFmtId="0" fontId="24" fillId="0" borderId="58" xfId="0" applyFont="1" applyBorder="1"/>
    <xf numFmtId="0" fontId="24" fillId="0" borderId="59" xfId="0" applyFont="1" applyBorder="1" applyAlignment="1">
      <alignment wrapText="1"/>
    </xf>
    <xf numFmtId="0" fontId="24" fillId="0" borderId="12" xfId="0" applyFont="1" applyBorder="1" applyAlignment="1">
      <alignment wrapText="1"/>
    </xf>
    <xf numFmtId="0" fontId="25" fillId="0" borderId="60" xfId="0" applyFont="1" applyBorder="1"/>
    <xf numFmtId="0" fontId="25" fillId="0" borderId="61" xfId="0" applyFont="1" applyBorder="1" applyAlignment="1">
      <alignment horizontal="center" wrapText="1"/>
    </xf>
    <xf numFmtId="0" fontId="24" fillId="4" borderId="56" xfId="0" applyFont="1" applyFill="1" applyBorder="1" applyAlignment="1">
      <alignment horizontal="center" wrapText="1"/>
    </xf>
    <xf numFmtId="0" fontId="25" fillId="4" borderId="57" xfId="0" applyFont="1" applyFill="1" applyBorder="1"/>
    <xf numFmtId="0" fontId="25" fillId="4" borderId="62" xfId="0" applyFont="1" applyFill="1" applyBorder="1" applyAlignment="1">
      <alignment horizontal="center" wrapText="1"/>
    </xf>
    <xf numFmtId="0" fontId="24" fillId="4" borderId="12" xfId="0" applyFont="1" applyFill="1" applyBorder="1" applyAlignment="1">
      <alignment horizontal="center" wrapText="1"/>
    </xf>
    <xf numFmtId="0" fontId="4" fillId="4" borderId="45" xfId="0" applyFont="1" applyFill="1" applyBorder="1" applyAlignment="1">
      <alignment horizontal="center"/>
    </xf>
    <xf numFmtId="0" fontId="4" fillId="4" borderId="12" xfId="0" applyFont="1" applyFill="1" applyBorder="1" applyAlignment="1">
      <alignment horizontal="center"/>
    </xf>
    <xf numFmtId="1" fontId="43" fillId="4" borderId="12" xfId="0" applyNumberFormat="1" applyFont="1" applyFill="1" applyBorder="1" applyAlignment="1">
      <alignment horizontal="center"/>
    </xf>
    <xf numFmtId="0" fontId="4" fillId="4" borderId="12" xfId="0" applyFont="1" applyFill="1" applyBorder="1"/>
    <xf numFmtId="1" fontId="26" fillId="4" borderId="12" xfId="0" applyNumberFormat="1" applyFont="1" applyFill="1" applyBorder="1" applyAlignment="1">
      <alignment horizontal="center"/>
    </xf>
    <xf numFmtId="0" fontId="24" fillId="0" borderId="63" xfId="0" applyFont="1" applyBorder="1"/>
    <xf numFmtId="0" fontId="24" fillId="0" borderId="63" xfId="0" applyFont="1" applyBorder="1" applyAlignment="1">
      <alignment wrapText="1"/>
    </xf>
    <xf numFmtId="0" fontId="24" fillId="18" borderId="12" xfId="0" applyFont="1" applyFill="1" applyBorder="1" applyAlignment="1">
      <alignment horizontal="center" wrapText="1"/>
    </xf>
    <xf numFmtId="0" fontId="25" fillId="11" borderId="57" xfId="0" applyFont="1" applyFill="1" applyBorder="1"/>
    <xf numFmtId="0" fontId="25" fillId="11" borderId="62" xfId="0" applyFont="1" applyFill="1" applyBorder="1" applyAlignment="1">
      <alignment horizontal="center" wrapText="1"/>
    </xf>
    <xf numFmtId="0" fontId="24" fillId="0" borderId="58" xfId="0" applyFont="1" applyBorder="1" applyAlignment="1">
      <alignment wrapText="1"/>
    </xf>
    <xf numFmtId="0" fontId="24" fillId="0" borderId="49" xfId="0" applyFont="1" applyBorder="1" applyAlignment="1">
      <alignment wrapText="1"/>
    </xf>
    <xf numFmtId="0" fontId="24" fillId="0" borderId="0" xfId="0" applyFont="1" applyAlignment="1">
      <alignment wrapText="1"/>
    </xf>
    <xf numFmtId="0" fontId="30" fillId="0" borderId="0" xfId="0" applyFont="1" applyAlignment="1">
      <alignment vertical="center"/>
    </xf>
    <xf numFmtId="0" fontId="30" fillId="11" borderId="7" xfId="0" applyFont="1" applyFill="1" applyBorder="1" applyAlignment="1">
      <alignment vertical="center"/>
    </xf>
    <xf numFmtId="0" fontId="4" fillId="0" borderId="12" xfId="0" applyFont="1" applyBorder="1" applyAlignment="1">
      <alignment shrinkToFit="1"/>
    </xf>
    <xf numFmtId="0" fontId="4" fillId="0" borderId="25" xfId="0" applyFont="1" applyBorder="1" applyAlignment="1">
      <alignment horizontal="center" vertical="center"/>
    </xf>
    <xf numFmtId="0" fontId="4" fillId="0" borderId="25" xfId="0" applyFont="1" applyBorder="1" applyAlignment="1">
      <alignment horizontal="left" vertical="center" shrinkToFit="1"/>
    </xf>
    <xf numFmtId="164" fontId="4" fillId="0" borderId="40" xfId="0" applyNumberFormat="1" applyFont="1" applyBorder="1" applyAlignment="1">
      <alignment horizontal="center" vertical="center"/>
    </xf>
    <xf numFmtId="0" fontId="4" fillId="0" borderId="0" xfId="0" applyFont="1" applyAlignment="1">
      <alignment horizontal="left" vertical="center"/>
    </xf>
    <xf numFmtId="164" fontId="4" fillId="0" borderId="0" xfId="0" applyNumberFormat="1" applyFont="1" applyAlignment="1">
      <alignment horizontal="left" vertical="center"/>
    </xf>
    <xf numFmtId="0" fontId="4" fillId="0" borderId="0" xfId="0" applyFont="1" applyAlignment="1">
      <alignment horizontal="left" vertical="center" wrapText="1"/>
    </xf>
    <xf numFmtId="0" fontId="4" fillId="0" borderId="12" xfId="0" applyFont="1" applyBorder="1" applyAlignment="1">
      <alignment horizontal="center" vertical="center"/>
    </xf>
    <xf numFmtId="0" fontId="4" fillId="0" borderId="12" xfId="0" applyFont="1" applyBorder="1" applyAlignment="1">
      <alignment horizontal="left" vertical="center" shrinkToFit="1"/>
    </xf>
    <xf numFmtId="164" fontId="4" fillId="0" borderId="25" xfId="0" applyNumberFormat="1" applyFont="1" applyBorder="1" applyAlignment="1">
      <alignment horizontal="center" vertical="center"/>
    </xf>
    <xf numFmtId="0" fontId="4" fillId="0" borderId="14" xfId="0" applyFont="1" applyBorder="1"/>
    <xf numFmtId="0" fontId="30" fillId="11" borderId="14" xfId="0" applyFont="1" applyFill="1" applyBorder="1" applyAlignment="1">
      <alignment vertical="center"/>
    </xf>
    <xf numFmtId="0" fontId="0" fillId="0" borderId="0" xfId="0" applyAlignment="1">
      <alignment horizontal="center"/>
    </xf>
    <xf numFmtId="0" fontId="15" fillId="0" borderId="0" xfId="0" applyFont="1" applyAlignment="1">
      <alignment horizontal="center"/>
    </xf>
    <xf numFmtId="18" fontId="45" fillId="0" borderId="12" xfId="0" quotePrefix="1" applyNumberFormat="1" applyFont="1" applyBorder="1" applyAlignment="1">
      <alignment horizontal="center"/>
    </xf>
    <xf numFmtId="0" fontId="49" fillId="2" borderId="7" xfId="0" applyFont="1" applyFill="1" applyBorder="1"/>
    <xf numFmtId="0" fontId="50" fillId="0" borderId="0" xfId="0" applyFont="1"/>
    <xf numFmtId="0" fontId="49" fillId="2" borderId="8" xfId="0" applyFont="1" applyFill="1" applyBorder="1"/>
    <xf numFmtId="0" fontId="49" fillId="2" borderId="7" xfId="0" applyFont="1" applyFill="1" applyBorder="1" applyAlignment="1">
      <alignment horizontal="left"/>
    </xf>
    <xf numFmtId="0" fontId="49" fillId="2" borderId="7" xfId="0" quotePrefix="1" applyFont="1" applyFill="1" applyBorder="1" applyAlignment="1">
      <alignment horizontal="left"/>
    </xf>
    <xf numFmtId="0" fontId="52" fillId="2" borderId="7" xfId="0" applyFont="1" applyFill="1" applyBorder="1"/>
    <xf numFmtId="0" fontId="44" fillId="19" borderId="0" xfId="0" applyFont="1" applyFill="1"/>
    <xf numFmtId="0" fontId="53" fillId="20" borderId="12" xfId="0" applyFont="1" applyFill="1" applyBorder="1"/>
    <xf numFmtId="0" fontId="54" fillId="9" borderId="12" xfId="0" applyFont="1" applyFill="1" applyBorder="1" applyAlignment="1">
      <alignment horizontal="left" vertical="top" wrapText="1"/>
    </xf>
    <xf numFmtId="0" fontId="55" fillId="0" borderId="12" xfId="0" applyFont="1" applyBorder="1"/>
    <xf numFmtId="0" fontId="56" fillId="10" borderId="26" xfId="0" applyFont="1" applyFill="1" applyBorder="1" applyAlignment="1">
      <alignment horizontal="center" vertical="center" wrapText="1"/>
    </xf>
    <xf numFmtId="0" fontId="3" fillId="0" borderId="0" xfId="0" applyFont="1"/>
    <xf numFmtId="0" fontId="57" fillId="0" borderId="25" xfId="0" applyFont="1" applyBorder="1" applyAlignment="1">
      <alignment horizontal="center"/>
    </xf>
    <xf numFmtId="1" fontId="36" fillId="19" borderId="0" xfId="0" applyNumberFormat="1" applyFont="1" applyFill="1" applyAlignment="1">
      <alignment horizontal="left" vertical="top"/>
    </xf>
    <xf numFmtId="0" fontId="36" fillId="19" borderId="0" xfId="0" applyFont="1" applyFill="1" applyAlignment="1">
      <alignment horizontal="left" vertical="top" wrapText="1"/>
    </xf>
    <xf numFmtId="0" fontId="0" fillId="19" borderId="0" xfId="0" applyFill="1"/>
    <xf numFmtId="0" fontId="0" fillId="23" borderId="0" xfId="0" applyFill="1"/>
    <xf numFmtId="0" fontId="2" fillId="0" borderId="0" xfId="0" applyFont="1"/>
    <xf numFmtId="0" fontId="4" fillId="3" borderId="12" xfId="0" applyFont="1" applyFill="1" applyBorder="1" applyAlignment="1">
      <alignment horizontal="right"/>
    </xf>
    <xf numFmtId="0" fontId="2" fillId="22" borderId="64" xfId="0" quotePrefix="1" applyFont="1" applyFill="1" applyBorder="1"/>
    <xf numFmtId="0" fontId="0" fillId="22" borderId="64" xfId="0" applyFill="1" applyBorder="1"/>
    <xf numFmtId="0" fontId="2" fillId="24" borderId="64" xfId="0" quotePrefix="1" applyFont="1" applyFill="1" applyBorder="1"/>
    <xf numFmtId="0" fontId="2" fillId="24" borderId="64" xfId="0" applyFont="1" applyFill="1" applyBorder="1"/>
    <xf numFmtId="0" fontId="0" fillId="24" borderId="64" xfId="0" applyFill="1" applyBorder="1"/>
    <xf numFmtId="0" fontId="2" fillId="25" borderId="64" xfId="0" quotePrefix="1" applyFont="1" applyFill="1" applyBorder="1"/>
    <xf numFmtId="0" fontId="45" fillId="25" borderId="64" xfId="0" applyFont="1" applyFill="1" applyBorder="1"/>
    <xf numFmtId="0" fontId="0" fillId="25" borderId="64" xfId="0" applyFill="1" applyBorder="1"/>
    <xf numFmtId="0" fontId="60" fillId="26" borderId="0" xfId="0" applyFont="1" applyFill="1"/>
    <xf numFmtId="165" fontId="45" fillId="0" borderId="12" xfId="0" applyNumberFormat="1" applyFont="1" applyBorder="1"/>
    <xf numFmtId="9" fontId="53" fillId="4" borderId="12" xfId="0" applyNumberFormat="1" applyFont="1" applyFill="1" applyBorder="1" applyAlignment="1">
      <alignment vertical="center"/>
    </xf>
    <xf numFmtId="0" fontId="61" fillId="19" borderId="0" xfId="0" applyFont="1" applyFill="1" applyAlignment="1">
      <alignment horizontal="center"/>
    </xf>
    <xf numFmtId="0" fontId="0" fillId="0" borderId="64" xfId="0" applyBorder="1" applyAlignment="1">
      <alignment horizontal="center"/>
    </xf>
    <xf numFmtId="0" fontId="0" fillId="0" borderId="64" xfId="0" applyBorder="1" applyAlignment="1">
      <alignment horizontal="center" vertical="center" wrapText="1"/>
    </xf>
    <xf numFmtId="0" fontId="1" fillId="24" borderId="64" xfId="0" applyFont="1" applyFill="1" applyBorder="1"/>
    <xf numFmtId="0" fontId="49" fillId="2" borderId="13" xfId="0" applyFont="1" applyFill="1" applyBorder="1" applyAlignment="1">
      <alignment horizontal="left"/>
    </xf>
    <xf numFmtId="0" fontId="51" fillId="0" borderId="10" xfId="0" applyFont="1" applyBorder="1"/>
    <xf numFmtId="0" fontId="51" fillId="0" borderId="11" xfId="0" applyFont="1" applyBorder="1"/>
    <xf numFmtId="0" fontId="16" fillId="0" borderId="4" xfId="0" applyFont="1" applyBorder="1" applyAlignment="1">
      <alignment horizontal="center"/>
    </xf>
    <xf numFmtId="0" fontId="0" fillId="0" borderId="0" xfId="0"/>
    <xf numFmtId="0" fontId="6" fillId="0" borderId="5" xfId="0" applyFont="1" applyBorder="1"/>
    <xf numFmtId="0" fontId="46" fillId="0" borderId="4" xfId="0" applyFont="1" applyBorder="1" applyAlignment="1">
      <alignment horizontal="center" vertical="center"/>
    </xf>
    <xf numFmtId="0" fontId="47" fillId="0" borderId="0" xfId="0" applyFont="1"/>
    <xf numFmtId="0" fontId="48" fillId="0" borderId="5" xfId="0" applyFont="1" applyBorder="1"/>
    <xf numFmtId="0" fontId="7" fillId="0" borderId="4" xfId="0" applyFont="1" applyBorder="1" applyAlignment="1">
      <alignment horizontal="center" vertical="center"/>
    </xf>
    <xf numFmtId="0" fontId="49" fillId="0" borderId="4" xfId="0" applyFont="1" applyBorder="1" applyAlignment="1">
      <alignment horizontal="center" vertical="center"/>
    </xf>
    <xf numFmtId="0" fontId="50" fillId="0" borderId="0" xfId="0" applyFont="1"/>
    <xf numFmtId="0" fontId="51" fillId="0" borderId="5" xfId="0" applyFont="1" applyBorder="1"/>
    <xf numFmtId="0" fontId="11" fillId="2" borderId="9" xfId="0" applyFont="1" applyFill="1" applyBorder="1" applyAlignment="1">
      <alignment horizontal="center"/>
    </xf>
    <xf numFmtId="0" fontId="6" fillId="0" borderId="10" xfId="0" applyFont="1" applyBorder="1"/>
    <xf numFmtId="0" fontId="6" fillId="0" borderId="11" xfId="0" applyFont="1" applyBorder="1"/>
    <xf numFmtId="0" fontId="19" fillId="6" borderId="19" xfId="0" applyFont="1" applyFill="1" applyBorder="1" applyAlignment="1">
      <alignment horizontal="center" vertical="center" textRotation="90"/>
    </xf>
    <xf numFmtId="0" fontId="6" fillId="0" borderId="25" xfId="0" applyFont="1" applyBorder="1"/>
    <xf numFmtId="0" fontId="17" fillId="5" borderId="18" xfId="0" applyFont="1" applyFill="1" applyBorder="1" applyAlignment="1">
      <alignment horizontal="center" vertical="center" wrapText="1"/>
    </xf>
    <xf numFmtId="0" fontId="6" fillId="0" borderId="23" xfId="0" applyFont="1" applyBorder="1"/>
    <xf numFmtId="0" fontId="6" fillId="0" borderId="23" xfId="0" applyFont="1" applyBorder="1" applyAlignment="1">
      <alignment horizontal="center"/>
    </xf>
    <xf numFmtId="0" fontId="6" fillId="0" borderId="24" xfId="0" applyFont="1" applyBorder="1"/>
    <xf numFmtId="0" fontId="6" fillId="0" borderId="24" xfId="0" applyFont="1" applyBorder="1" applyAlignment="1">
      <alignment horizontal="center"/>
    </xf>
    <xf numFmtId="0" fontId="20" fillId="4" borderId="19" xfId="0" applyFont="1" applyFill="1" applyBorder="1" applyAlignment="1">
      <alignment horizontal="center" vertical="center" textRotation="90"/>
    </xf>
    <xf numFmtId="0" fontId="14" fillId="4" borderId="20" xfId="0" applyFont="1" applyFill="1" applyBorder="1" applyAlignment="1">
      <alignment horizontal="center" vertical="center"/>
    </xf>
    <xf numFmtId="0" fontId="6" fillId="0" borderId="21" xfId="0" applyFont="1" applyBorder="1"/>
    <xf numFmtId="0" fontId="6" fillId="0" borderId="22" xfId="0" applyFont="1" applyBorder="1"/>
    <xf numFmtId="0" fontId="21" fillId="7" borderId="19" xfId="0" applyFont="1" applyFill="1" applyBorder="1" applyAlignment="1">
      <alignment horizontal="center" vertical="center"/>
    </xf>
    <xf numFmtId="0" fontId="21" fillId="8" borderId="19" xfId="0" applyFont="1" applyFill="1" applyBorder="1" applyAlignment="1">
      <alignment horizontal="center" vertical="center"/>
    </xf>
    <xf numFmtId="0" fontId="26" fillId="0" borderId="19" xfId="0" applyFont="1" applyBorder="1" applyAlignment="1">
      <alignment horizontal="center" vertical="center"/>
    </xf>
    <xf numFmtId="0" fontId="6" fillId="0" borderId="32" xfId="0" applyFont="1" applyBorder="1"/>
    <xf numFmtId="0" fontId="36" fillId="0" borderId="40" xfId="0" applyFont="1" applyBorder="1" applyAlignment="1">
      <alignment horizontal="left" vertical="top" wrapText="1"/>
    </xf>
    <xf numFmtId="0" fontId="6" fillId="0" borderId="41" xfId="0" applyFont="1" applyBorder="1"/>
    <xf numFmtId="0" fontId="6" fillId="0" borderId="42" xfId="0" applyFont="1" applyBorder="1"/>
    <xf numFmtId="0" fontId="59" fillId="0" borderId="0" xfId="0" applyFont="1" applyAlignment="1">
      <alignment horizontal="center" vertical="center"/>
    </xf>
    <xf numFmtId="0" fontId="29" fillId="0" borderId="0" xfId="0" applyFont="1" applyAlignment="1">
      <alignment horizontal="center" vertical="center"/>
    </xf>
    <xf numFmtId="0" fontId="31" fillId="0" borderId="19" xfId="0" applyFont="1" applyBorder="1" applyAlignment="1">
      <alignment horizontal="center" vertical="center"/>
    </xf>
    <xf numFmtId="0" fontId="31" fillId="0" borderId="20" xfId="0" applyFont="1" applyBorder="1" applyAlignment="1">
      <alignment horizontal="center" vertical="center"/>
    </xf>
    <xf numFmtId="0" fontId="31" fillId="0" borderId="34" xfId="0" applyFont="1" applyBorder="1" applyAlignment="1">
      <alignment horizontal="center" vertical="center"/>
    </xf>
    <xf numFmtId="0" fontId="6" fillId="0" borderId="37" xfId="0" applyFont="1" applyBorder="1"/>
    <xf numFmtId="0" fontId="6" fillId="0" borderId="35" xfId="0" applyFont="1" applyBorder="1"/>
    <xf numFmtId="0" fontId="6" fillId="0" borderId="36" xfId="0" applyFont="1" applyBorder="1"/>
    <xf numFmtId="0" fontId="6" fillId="0" borderId="38" xfId="0" applyFont="1" applyBorder="1"/>
    <xf numFmtId="0" fontId="6" fillId="0" borderId="39" xfId="0" applyFont="1" applyBorder="1"/>
    <xf numFmtId="0" fontId="58" fillId="21" borderId="7" xfId="0" applyFont="1" applyFill="1" applyBorder="1" applyAlignment="1">
      <alignment horizontal="center" vertical="center" wrapText="1"/>
    </xf>
    <xf numFmtId="0" fontId="8" fillId="2" borderId="13" xfId="0" applyFont="1" applyFill="1" applyBorder="1" applyAlignment="1">
      <alignment horizontal="left"/>
    </xf>
    <xf numFmtId="0" fontId="5" fillId="0" borderId="4" xfId="0" applyFont="1" applyBorder="1" applyAlignment="1">
      <alignment horizontal="center" vertical="center"/>
    </xf>
    <xf numFmtId="0" fontId="8" fillId="0" borderId="4" xfId="0" applyFont="1" applyBorder="1" applyAlignment="1">
      <alignment horizontal="center" vertical="center"/>
    </xf>
    <xf numFmtId="0" fontId="23" fillId="15" borderId="19" xfId="0" applyFont="1" applyFill="1" applyBorder="1" applyAlignment="1">
      <alignment horizontal="center" vertical="center"/>
    </xf>
    <xf numFmtId="0" fontId="17" fillId="13" borderId="43" xfId="0" applyFont="1" applyFill="1" applyBorder="1" applyAlignment="1">
      <alignment horizontal="center" vertical="center" wrapText="1"/>
    </xf>
    <xf numFmtId="0" fontId="6" fillId="0" borderId="49" xfId="0" applyFont="1" applyBorder="1"/>
    <xf numFmtId="0" fontId="17" fillId="13" borderId="44" xfId="0" applyFont="1" applyFill="1" applyBorder="1" applyAlignment="1">
      <alignment horizontal="center" vertical="center" wrapText="1"/>
    </xf>
    <xf numFmtId="0" fontId="6" fillId="0" borderId="50" xfId="0" applyFont="1" applyBorder="1"/>
    <xf numFmtId="0" fontId="17" fillId="14" borderId="19" xfId="0" applyFont="1" applyFill="1" applyBorder="1" applyAlignment="1">
      <alignment horizontal="center" vertical="center" wrapText="1"/>
    </xf>
    <xf numFmtId="0" fontId="41" fillId="4" borderId="19" xfId="0" applyFont="1" applyFill="1" applyBorder="1" applyAlignment="1">
      <alignment horizontal="center" vertical="center" textRotation="90"/>
    </xf>
    <xf numFmtId="0" fontId="41" fillId="4" borderId="46" xfId="0" applyFont="1" applyFill="1" applyBorder="1" applyAlignment="1">
      <alignment horizontal="center" vertical="center" textRotation="90"/>
    </xf>
    <xf numFmtId="0" fontId="6" fillId="0" borderId="47" xfId="0" applyFont="1" applyBorder="1"/>
    <xf numFmtId="0" fontId="6" fillId="0" borderId="48" xfId="0" applyFont="1" applyBorder="1"/>
    <xf numFmtId="0" fontId="23" fillId="4" borderId="19" xfId="0" applyFont="1" applyFill="1" applyBorder="1" applyAlignment="1">
      <alignment horizontal="center" vertical="center"/>
    </xf>
    <xf numFmtId="0" fontId="22" fillId="0" borderId="40" xfId="0" applyFont="1" applyBorder="1" applyAlignment="1">
      <alignment horizontal="left" vertical="top" wrapText="1"/>
    </xf>
    <xf numFmtId="0" fontId="0" fillId="27" borderId="12" xfId="0" applyFill="1" applyBorder="1" applyAlignment="1">
      <alignment vertical="top" wrapText="1"/>
    </xf>
  </cellXfs>
  <cellStyles count="1">
    <cellStyle name="Normal" xfId="0" builtinId="0"/>
  </cellStyles>
  <dxfs count="16">
    <dxf>
      <fill>
        <patternFill patternType="solid">
          <fgColor rgb="FFFF0000"/>
          <bgColor rgb="FFFF0000"/>
        </patternFill>
      </fill>
    </dxf>
    <dxf>
      <font>
        <color theme="0"/>
      </font>
      <fill>
        <patternFill patternType="none"/>
      </fill>
    </dxf>
    <dxf>
      <font>
        <color theme="0"/>
      </font>
      <fill>
        <patternFill patternType="none"/>
      </fill>
    </dxf>
    <dxf>
      <font>
        <color theme="0"/>
      </font>
      <fill>
        <patternFill patternType="none"/>
      </fill>
    </dxf>
    <dxf>
      <font>
        <color rgb="FFFF0000"/>
      </font>
      <fill>
        <patternFill patternType="none"/>
      </fill>
    </dxf>
    <dxf>
      <fill>
        <patternFill patternType="solid">
          <fgColor rgb="FFFFFF00"/>
          <bgColor rgb="FFFFFF00"/>
        </patternFill>
      </fill>
    </dxf>
    <dxf>
      <font>
        <color rgb="FFFFC000"/>
      </font>
      <fill>
        <patternFill patternType="none"/>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ill>
        <patternFill patternType="solid">
          <fgColor rgb="FFFF0000"/>
          <bgColor rgb="FFFF0000"/>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3</xdr:col>
      <xdr:colOff>276225</xdr:colOff>
      <xdr:row>5</xdr:row>
      <xdr:rowOff>57150</xdr:rowOff>
    </xdr:from>
    <xdr:ext cx="1457325" cy="1450975"/>
    <xdr:pic>
      <xdr:nvPicPr>
        <xdr:cNvPr id="2" name="image1.jpg" descr="IM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225675" y="946150"/>
          <a:ext cx="1457325" cy="1450975"/>
        </a:xfrm>
        <a:prstGeom prst="rect">
          <a:avLst/>
        </a:prstGeom>
        <a:noFill/>
      </xdr:spPr>
    </xdr:pic>
    <xdr:clientData fLocksWithSheet="0"/>
  </xdr:oneCellAnchor>
  <xdr:twoCellAnchor>
    <xdr:from>
      <xdr:col>12</xdr:col>
      <xdr:colOff>101600</xdr:colOff>
      <xdr:row>32</xdr:row>
      <xdr:rowOff>146050</xdr:rowOff>
    </xdr:from>
    <xdr:to>
      <xdr:col>13</xdr:col>
      <xdr:colOff>247650</xdr:colOff>
      <xdr:row>34</xdr:row>
      <xdr:rowOff>44450</xdr:rowOff>
    </xdr:to>
    <xdr:sp macro="" textlink="">
      <xdr:nvSpPr>
        <xdr:cNvPr id="3" name="Left Arrow 2">
          <a:extLst>
            <a:ext uri="{FF2B5EF4-FFF2-40B4-BE49-F238E27FC236}">
              <a16:creationId xmlns:a16="http://schemas.microsoft.com/office/drawing/2014/main" id="{00000000-0008-0000-0000-000003000000}"/>
            </a:ext>
          </a:extLst>
        </xdr:cNvPr>
        <xdr:cNvSpPr/>
      </xdr:nvSpPr>
      <xdr:spPr>
        <a:xfrm>
          <a:off x="6604000" y="6038850"/>
          <a:ext cx="571500" cy="254000"/>
        </a:xfrm>
        <a:prstGeom prst="lef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xdr:col>
      <xdr:colOff>257175</xdr:colOff>
      <xdr:row>0</xdr:row>
      <xdr:rowOff>76200</xdr:rowOff>
    </xdr:from>
    <xdr:ext cx="1609725" cy="1819275"/>
    <xdr:pic>
      <xdr:nvPicPr>
        <xdr:cNvPr id="2" name="image1.jpg" descr="IM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Q1000"/>
  <sheetViews>
    <sheetView topLeftCell="A15" zoomScale="110" zoomScaleNormal="110" workbookViewId="0">
      <selection activeCell="F32" sqref="F32"/>
    </sheetView>
  </sheetViews>
  <sheetFormatPr defaultColWidth="14.42578125" defaultRowHeight="15" customHeight="1"/>
  <cols>
    <col min="1" max="1" width="10.42578125" customWidth="1"/>
    <col min="2" max="4" width="8.7109375" customWidth="1"/>
    <col min="5" max="5" width="4.28515625" customWidth="1"/>
    <col min="6" max="6" width="6.42578125" customWidth="1"/>
    <col min="7" max="10" width="8.7109375" customWidth="1"/>
    <col min="11" max="11" width="3.7109375" customWidth="1"/>
    <col min="12" max="12" width="7.140625" hidden="1" customWidth="1"/>
    <col min="13" max="13" width="6.140625" hidden="1" customWidth="1"/>
    <col min="14" max="14" width="58.5703125" hidden="1" customWidth="1"/>
    <col min="15" max="15" width="8.7109375" customWidth="1"/>
    <col min="16" max="16" width="6.28515625" customWidth="1"/>
    <col min="17" max="17" width="68.85546875" customWidth="1"/>
    <col min="18" max="26" width="8.7109375" customWidth="1"/>
  </cols>
  <sheetData>
    <row r="1" spans="1:17" ht="14.25" customHeight="1">
      <c r="A1" s="1"/>
      <c r="B1" s="2"/>
      <c r="C1" s="2"/>
      <c r="D1" s="2"/>
      <c r="E1" s="2"/>
      <c r="F1" s="2"/>
      <c r="G1" s="2"/>
      <c r="H1" s="2"/>
      <c r="I1" s="2"/>
      <c r="J1" s="3"/>
      <c r="K1" s="4"/>
    </row>
    <row r="2" spans="1:17" ht="14.25" customHeight="1">
      <c r="A2" s="5"/>
      <c r="J2" s="6"/>
      <c r="K2" s="4"/>
    </row>
    <row r="3" spans="1:17" ht="14.25" customHeight="1">
      <c r="A3" s="5"/>
      <c r="J3" s="6"/>
      <c r="K3" s="4"/>
    </row>
    <row r="4" spans="1:17" ht="14.25" customHeight="1">
      <c r="A4" s="5"/>
      <c r="J4" s="6"/>
      <c r="K4" s="4"/>
    </row>
    <row r="5" spans="1:17" ht="14.25" customHeight="1">
      <c r="A5" s="5"/>
      <c r="J5" s="6"/>
      <c r="K5" s="4"/>
    </row>
    <row r="6" spans="1:17" ht="14.25" customHeight="1">
      <c r="A6" s="5"/>
      <c r="J6" s="6"/>
      <c r="K6" s="4"/>
    </row>
    <row r="7" spans="1:17" ht="14.25" customHeight="1">
      <c r="A7" s="5"/>
      <c r="J7" s="6"/>
      <c r="K7" s="4"/>
    </row>
    <row r="8" spans="1:17" ht="14.25" customHeight="1">
      <c r="A8" s="5"/>
      <c r="J8" s="6"/>
      <c r="K8" s="4"/>
    </row>
    <row r="9" spans="1:17" ht="14.25" customHeight="1">
      <c r="A9" s="5"/>
      <c r="J9" s="6"/>
      <c r="K9" s="4"/>
    </row>
    <row r="10" spans="1:17" ht="14.25" customHeight="1">
      <c r="A10" s="5"/>
      <c r="J10" s="6"/>
      <c r="K10" s="4"/>
    </row>
    <row r="11" spans="1:17" ht="14.25" customHeight="1">
      <c r="A11" s="5"/>
      <c r="J11" s="6"/>
      <c r="K11" s="4"/>
    </row>
    <row r="12" spans="1:17" ht="14.25" customHeight="1">
      <c r="A12" s="5"/>
      <c r="J12" s="6"/>
      <c r="K12" s="4"/>
    </row>
    <row r="13" spans="1:17" ht="14.25" customHeight="1">
      <c r="A13" s="5"/>
      <c r="J13" s="6"/>
      <c r="K13" s="4"/>
    </row>
    <row r="14" spans="1:17" ht="14.25" customHeight="1">
      <c r="A14" s="5"/>
      <c r="J14" s="6"/>
      <c r="K14" s="4"/>
    </row>
    <row r="15" spans="1:17" ht="14.25" customHeight="1">
      <c r="A15" s="5"/>
      <c r="J15" s="6"/>
      <c r="K15" s="4"/>
      <c r="P15" s="196">
        <f>L34</f>
        <v>206</v>
      </c>
      <c r="Q15" t="s">
        <v>1237</v>
      </c>
    </row>
    <row r="16" spans="1:17" ht="14.25" customHeight="1">
      <c r="A16" s="5"/>
      <c r="J16" s="6"/>
      <c r="K16" s="4"/>
      <c r="P16" s="193" t="s">
        <v>1236</v>
      </c>
      <c r="Q16" s="193"/>
    </row>
    <row r="17" spans="1:17" ht="14.25" customHeight="1">
      <c r="A17" s="206" t="s">
        <v>0</v>
      </c>
      <c r="B17" s="207"/>
      <c r="C17" s="207"/>
      <c r="D17" s="207"/>
      <c r="E17" s="207"/>
      <c r="F17" s="207"/>
      <c r="G17" s="207"/>
      <c r="H17" s="207"/>
      <c r="I17" s="207"/>
      <c r="J17" s="208"/>
      <c r="K17" s="7"/>
    </row>
    <row r="18" spans="1:17" ht="14.25" customHeight="1">
      <c r="A18" s="206" t="s">
        <v>1</v>
      </c>
      <c r="B18" s="207"/>
      <c r="C18" s="207"/>
      <c r="D18" s="207"/>
      <c r="E18" s="207"/>
      <c r="F18" s="207"/>
      <c r="G18" s="207"/>
      <c r="H18" s="207"/>
      <c r="I18" s="207"/>
      <c r="J18" s="208"/>
      <c r="K18" s="7"/>
      <c r="P18" s="185" t="s">
        <v>1228</v>
      </c>
      <c r="Q18" s="186"/>
    </row>
    <row r="19" spans="1:17" ht="14.25" customHeight="1">
      <c r="A19" s="209" t="s">
        <v>2</v>
      </c>
      <c r="B19" s="204"/>
      <c r="C19" s="204"/>
      <c r="D19" s="204"/>
      <c r="E19" s="204"/>
      <c r="F19" s="204"/>
      <c r="G19" s="204"/>
      <c r="H19" s="204"/>
      <c r="I19" s="204"/>
      <c r="J19" s="205"/>
      <c r="K19" s="8"/>
      <c r="P19" s="185" t="s">
        <v>1229</v>
      </c>
      <c r="Q19" s="186"/>
    </row>
    <row r="20" spans="1:17" ht="14.25" customHeight="1">
      <c r="A20" s="210" t="s">
        <v>3</v>
      </c>
      <c r="B20" s="211"/>
      <c r="C20" s="211"/>
      <c r="D20" s="211"/>
      <c r="E20" s="211"/>
      <c r="F20" s="211"/>
      <c r="G20" s="211"/>
      <c r="H20" s="211"/>
      <c r="I20" s="211"/>
      <c r="J20" s="212"/>
      <c r="K20" s="9"/>
      <c r="P20" s="185" t="s">
        <v>1230</v>
      </c>
      <c r="Q20" s="186"/>
    </row>
    <row r="21" spans="1:17" ht="14.25" customHeight="1">
      <c r="A21" s="210" t="s">
        <v>4</v>
      </c>
      <c r="B21" s="211"/>
      <c r="C21" s="211"/>
      <c r="D21" s="211"/>
      <c r="E21" s="211"/>
      <c r="F21" s="211"/>
      <c r="G21" s="211"/>
      <c r="H21" s="211"/>
      <c r="I21" s="211"/>
      <c r="J21" s="212"/>
      <c r="K21" s="9"/>
      <c r="P21" s="185" t="s">
        <v>1231</v>
      </c>
      <c r="Q21" s="186"/>
    </row>
    <row r="22" spans="1:17" ht="14.25" customHeight="1">
      <c r="A22" s="10"/>
      <c r="B22" s="11"/>
      <c r="C22" s="11"/>
      <c r="D22" s="11"/>
      <c r="E22" s="11"/>
      <c r="F22" s="11"/>
      <c r="G22" s="11"/>
      <c r="H22" s="11"/>
      <c r="I22" s="11"/>
      <c r="J22" s="12"/>
      <c r="K22" s="11"/>
      <c r="P22" s="185" t="s">
        <v>1232</v>
      </c>
      <c r="Q22" s="186"/>
    </row>
    <row r="23" spans="1:17" ht="30" customHeight="1">
      <c r="A23" s="213" t="s">
        <v>5</v>
      </c>
      <c r="B23" s="214"/>
      <c r="C23" s="214"/>
      <c r="D23" s="214"/>
      <c r="E23" s="214"/>
      <c r="F23" s="214"/>
      <c r="G23" s="214"/>
      <c r="H23" s="214"/>
      <c r="I23" s="214"/>
      <c r="J23" s="215"/>
      <c r="K23" s="13"/>
      <c r="P23" s="185" t="s">
        <v>1233</v>
      </c>
      <c r="Q23" s="186"/>
    </row>
    <row r="24" spans="1:17" ht="14.25" customHeight="1">
      <c r="A24" s="14"/>
      <c r="B24" s="11"/>
      <c r="C24" s="11"/>
      <c r="D24" s="11"/>
      <c r="E24" s="11"/>
      <c r="F24" s="11"/>
      <c r="G24" s="11"/>
      <c r="H24" s="11"/>
      <c r="I24" s="11"/>
      <c r="J24" s="12"/>
      <c r="K24" s="11"/>
      <c r="L24" t="str">
        <f>LEFT(F32,1)</f>
        <v>9</v>
      </c>
      <c r="P24" s="185" t="s">
        <v>1234</v>
      </c>
      <c r="Q24" s="186"/>
    </row>
    <row r="25" spans="1:17" ht="14.25" customHeight="1">
      <c r="A25" s="14"/>
      <c r="B25" s="166" t="s">
        <v>6</v>
      </c>
      <c r="C25" s="166"/>
      <c r="D25" s="167"/>
      <c r="E25" s="166" t="s">
        <v>7</v>
      </c>
      <c r="F25" s="166" t="str">
        <f>A19</f>
        <v>SMP NEGERI 1 TLOGOMULYO</v>
      </c>
      <c r="G25" s="166"/>
      <c r="H25" s="166"/>
      <c r="I25" s="166"/>
      <c r="J25" s="168"/>
      <c r="K25" s="11"/>
      <c r="L25" s="16" t="s">
        <v>8</v>
      </c>
      <c r="M25" s="173" t="s">
        <v>9</v>
      </c>
      <c r="N25" s="173"/>
      <c r="P25" s="185" t="s">
        <v>1235</v>
      </c>
      <c r="Q25" s="186"/>
    </row>
    <row r="26" spans="1:17" ht="14.25" customHeight="1">
      <c r="A26" s="14"/>
      <c r="B26" s="166" t="s">
        <v>10</v>
      </c>
      <c r="C26" s="166"/>
      <c r="D26" s="167"/>
      <c r="E26" s="166" t="s">
        <v>7</v>
      </c>
      <c r="F26" s="166" t="s">
        <v>11</v>
      </c>
      <c r="G26" s="166"/>
      <c r="H26" s="166"/>
      <c r="I26" s="166"/>
      <c r="J26" s="168"/>
      <c r="K26" s="11"/>
      <c r="L26" s="17">
        <f t="shared" ref="L26:L33" si="0">LEN(N26)</f>
        <v>81</v>
      </c>
      <c r="M26" s="184" t="str">
        <f>$L$24&amp;"."&amp;1</f>
        <v>9.1</v>
      </c>
      <c r="N26" s="194" t="str">
        <f>IFERROR(VLOOKUP(M26,$P$18:$R$41,2),"")</f>
        <v xml:space="preserve"> Menyanyikan lagu populer  populer secara  solo dengan intonasi dan artikulasi . </v>
      </c>
      <c r="P26" s="187" t="s">
        <v>1212</v>
      </c>
      <c r="Q26" s="199" t="s">
        <v>1260</v>
      </c>
    </row>
    <row r="27" spans="1:17" ht="14.25" customHeight="1">
      <c r="A27" s="14"/>
      <c r="B27" s="166" t="s">
        <v>13</v>
      </c>
      <c r="C27" s="166"/>
      <c r="D27" s="167"/>
      <c r="E27" s="166" t="s">
        <v>7</v>
      </c>
      <c r="F27" s="166" t="s">
        <v>14</v>
      </c>
      <c r="G27" s="166"/>
      <c r="H27" s="166"/>
      <c r="I27" s="166"/>
      <c r="J27" s="168"/>
      <c r="K27" s="11"/>
      <c r="L27" s="17">
        <f t="shared" si="0"/>
        <v>59</v>
      </c>
      <c r="M27" s="184" t="str">
        <f>$L$24&amp;"."&amp;2</f>
        <v>9.2</v>
      </c>
      <c r="N27" s="194" t="str">
        <f t="shared" ref="N27:N33" si="1">IFERROR(VLOOKUP(M27,$P$18:$R$41,2),"")</f>
        <v xml:space="preserve"> Memainkan alat musik  dalam ansambel secara berkelompok . </v>
      </c>
      <c r="P27" s="187" t="s">
        <v>1213</v>
      </c>
      <c r="Q27" s="199" t="s">
        <v>1261</v>
      </c>
    </row>
    <row r="28" spans="1:17" ht="14.25" customHeight="1">
      <c r="A28" s="14"/>
      <c r="B28" s="166" t="s">
        <v>16</v>
      </c>
      <c r="C28" s="166"/>
      <c r="D28" s="167"/>
      <c r="E28" s="166" t="s">
        <v>7</v>
      </c>
      <c r="F28" s="200" t="s">
        <v>687</v>
      </c>
      <c r="G28" s="201"/>
      <c r="H28" s="201"/>
      <c r="I28" s="201"/>
      <c r="J28" s="202"/>
      <c r="K28" s="19"/>
      <c r="L28" s="17">
        <f t="shared" si="0"/>
        <v>61</v>
      </c>
      <c r="M28" s="184" t="str">
        <f>$L$24&amp;"."&amp;3</f>
        <v>9.3</v>
      </c>
      <c r="N28" s="194" t="str">
        <f t="shared" si="1"/>
        <v xml:space="preserve"> Menyanyikan lagu populer  dalam bentuk sajian vokal group . </v>
      </c>
      <c r="P28" s="187" t="s">
        <v>1214</v>
      </c>
      <c r="Q28" s="199" t="s">
        <v>1262</v>
      </c>
    </row>
    <row r="29" spans="1:17" ht="14.25" customHeight="1">
      <c r="A29" s="14"/>
      <c r="B29" s="166" t="s">
        <v>13</v>
      </c>
      <c r="C29" s="166"/>
      <c r="D29" s="167"/>
      <c r="E29" s="166" t="s">
        <v>7</v>
      </c>
      <c r="F29" s="200" t="str">
        <f>VLOOKUP(F28,'PRINT ERAPOR'!$X$2:$Z$33,2,0)</f>
        <v>19690925 199802 1 003</v>
      </c>
      <c r="G29" s="201"/>
      <c r="H29" s="201"/>
      <c r="I29" s="201"/>
      <c r="J29" s="202"/>
      <c r="K29" s="11"/>
      <c r="L29" s="17">
        <f t="shared" si="0"/>
        <v>1</v>
      </c>
      <c r="M29" s="184" t="str">
        <f>$L$24&amp;"."&amp;4</f>
        <v>9.4</v>
      </c>
      <c r="N29" s="194">
        <f t="shared" si="1"/>
        <v>0</v>
      </c>
      <c r="P29" s="187" t="s">
        <v>1215</v>
      </c>
      <c r="Q29" s="188"/>
    </row>
    <row r="30" spans="1:17" ht="14.25" customHeight="1">
      <c r="A30" s="14"/>
      <c r="B30" s="166" t="s">
        <v>20</v>
      </c>
      <c r="C30" s="166"/>
      <c r="D30" s="167"/>
      <c r="E30" s="166" t="s">
        <v>7</v>
      </c>
      <c r="F30" s="200" t="s">
        <v>695</v>
      </c>
      <c r="G30" s="201"/>
      <c r="H30" s="201"/>
      <c r="I30" s="201"/>
      <c r="J30" s="202"/>
      <c r="K30" s="19"/>
      <c r="L30" s="17">
        <f t="shared" si="0"/>
        <v>1</v>
      </c>
      <c r="M30" s="184" t="str">
        <f>$L$24&amp;"."&amp;5</f>
        <v>9.5</v>
      </c>
      <c r="N30" s="194">
        <f t="shared" si="1"/>
        <v>0</v>
      </c>
      <c r="P30" s="187" t="s">
        <v>1216</v>
      </c>
      <c r="Q30" s="189"/>
    </row>
    <row r="31" spans="1:17" ht="14.25" customHeight="1">
      <c r="A31" s="14"/>
      <c r="B31" s="166" t="s">
        <v>23</v>
      </c>
      <c r="C31" s="166"/>
      <c r="D31" s="167"/>
      <c r="E31" s="166" t="s">
        <v>7</v>
      </c>
      <c r="F31" s="169" t="s">
        <v>24</v>
      </c>
      <c r="G31" s="166"/>
      <c r="H31" s="166"/>
      <c r="I31" s="166"/>
      <c r="J31" s="168"/>
      <c r="K31" s="11"/>
      <c r="L31" s="17">
        <f t="shared" si="0"/>
        <v>1</v>
      </c>
      <c r="M31" s="184" t="str">
        <f>$L$24&amp;"."&amp;6</f>
        <v>9.6</v>
      </c>
      <c r="N31" s="194">
        <f t="shared" si="1"/>
        <v>0</v>
      </c>
      <c r="P31" s="187" t="s">
        <v>1217</v>
      </c>
      <c r="Q31" s="189"/>
    </row>
    <row r="32" spans="1:17" ht="14.25" customHeight="1">
      <c r="A32" s="14"/>
      <c r="B32" s="166" t="s">
        <v>26</v>
      </c>
      <c r="C32" s="166"/>
      <c r="D32" s="167"/>
      <c r="E32" s="166" t="s">
        <v>7</v>
      </c>
      <c r="F32" s="166" t="s">
        <v>629</v>
      </c>
      <c r="G32" s="170" t="s">
        <v>28</v>
      </c>
      <c r="H32" s="166"/>
      <c r="I32" s="171" t="str">
        <f>LEFT(F32,1)</f>
        <v>9</v>
      </c>
      <c r="J32" s="168"/>
      <c r="K32" s="11"/>
      <c r="L32" s="17">
        <f t="shared" si="0"/>
        <v>1</v>
      </c>
      <c r="M32" s="184" t="str">
        <f>$L$24&amp;"."&amp;7</f>
        <v>9.7</v>
      </c>
      <c r="N32" s="194">
        <f t="shared" si="1"/>
        <v>0</v>
      </c>
      <c r="P32" s="187" t="s">
        <v>1218</v>
      </c>
      <c r="Q32" s="189"/>
    </row>
    <row r="33" spans="1:17" ht="14.25" customHeight="1">
      <c r="A33" s="14"/>
      <c r="B33" s="166" t="s">
        <v>30</v>
      </c>
      <c r="C33" s="166"/>
      <c r="D33" s="167"/>
      <c r="E33" s="166" t="s">
        <v>7</v>
      </c>
      <c r="F33" s="169" t="s">
        <v>1211</v>
      </c>
      <c r="G33" s="169"/>
      <c r="H33" s="166"/>
      <c r="I33" s="171">
        <f>IF(I32="7",70,IF(I32="8",70,75))</f>
        <v>75</v>
      </c>
      <c r="J33" s="168"/>
      <c r="K33" s="11"/>
      <c r="L33" s="17">
        <f t="shared" si="0"/>
        <v>1</v>
      </c>
      <c r="M33" s="184" t="str">
        <f>$L$24&amp;"."&amp;8</f>
        <v>9.8</v>
      </c>
      <c r="N33" s="194">
        <f t="shared" si="1"/>
        <v>0</v>
      </c>
      <c r="P33" s="187" t="s">
        <v>1219</v>
      </c>
      <c r="Q33" s="189"/>
    </row>
    <row r="34" spans="1:17" ht="14.25" customHeight="1">
      <c r="A34" s="14"/>
      <c r="B34" s="166" t="s">
        <v>1208</v>
      </c>
      <c r="C34" s="166"/>
      <c r="D34" s="167"/>
      <c r="E34" s="166" t="s">
        <v>7</v>
      </c>
      <c r="F34" s="169" t="s">
        <v>1209</v>
      </c>
      <c r="G34" s="166"/>
      <c r="H34" s="11"/>
      <c r="I34" s="11"/>
      <c r="J34" s="12"/>
      <c r="K34" s="11"/>
      <c r="L34" s="22">
        <f>SUM(L26:L33)</f>
        <v>206</v>
      </c>
      <c r="P34" s="190" t="s">
        <v>1220</v>
      </c>
      <c r="Q34" s="191" t="s">
        <v>1263</v>
      </c>
    </row>
    <row r="35" spans="1:17" ht="14.25" customHeight="1">
      <c r="A35" s="14"/>
      <c r="B35" s="166"/>
      <c r="C35" s="166"/>
      <c r="D35" s="167"/>
      <c r="E35" s="166"/>
      <c r="F35" s="166"/>
      <c r="G35" s="166"/>
      <c r="H35" s="11"/>
      <c r="I35" s="11"/>
      <c r="J35" s="12"/>
      <c r="K35" s="11"/>
      <c r="L35" s="172" t="s">
        <v>1206</v>
      </c>
      <c r="P35" s="190" t="s">
        <v>1221</v>
      </c>
      <c r="Q35" s="191" t="s">
        <v>1264</v>
      </c>
    </row>
    <row r="36" spans="1:17" ht="14.25" customHeight="1">
      <c r="A36" s="14"/>
      <c r="B36" s="11"/>
      <c r="C36" s="11"/>
      <c r="D36" s="11"/>
      <c r="E36" s="11"/>
      <c r="F36" s="11"/>
      <c r="G36" s="11"/>
      <c r="H36" s="11"/>
      <c r="I36" s="11"/>
      <c r="J36" s="12"/>
      <c r="K36" s="11"/>
      <c r="P36" s="190" t="s">
        <v>1222</v>
      </c>
      <c r="Q36" s="191" t="s">
        <v>1265</v>
      </c>
    </row>
    <row r="37" spans="1:17" ht="14.25" customHeight="1">
      <c r="A37" s="5"/>
      <c r="J37" s="6"/>
      <c r="K37" s="4"/>
      <c r="L37" s="183"/>
      <c r="N37" s="183"/>
      <c r="P37" s="190" t="s">
        <v>1223</v>
      </c>
      <c r="Q37" s="191"/>
    </row>
    <row r="38" spans="1:17" ht="23.45" customHeight="1">
      <c r="A38" s="203" t="s">
        <v>33</v>
      </c>
      <c r="B38" s="204"/>
      <c r="C38" s="204"/>
      <c r="D38" s="204"/>
      <c r="E38" s="204"/>
      <c r="F38" s="204"/>
      <c r="G38" s="204"/>
      <c r="H38" s="204"/>
      <c r="I38" s="204"/>
      <c r="J38" s="205"/>
      <c r="K38" s="24"/>
      <c r="N38" s="183"/>
      <c r="P38" s="190" t="s">
        <v>1224</v>
      </c>
      <c r="Q38" s="191"/>
    </row>
    <row r="39" spans="1:17" ht="14.25" customHeight="1">
      <c r="A39" s="5"/>
      <c r="J39" s="6"/>
      <c r="K39" s="4"/>
      <c r="N39" s="183"/>
      <c r="P39" s="190" t="s">
        <v>1225</v>
      </c>
      <c r="Q39" s="192"/>
    </row>
    <row r="40" spans="1:17" ht="14.25" customHeight="1">
      <c r="A40" s="25"/>
      <c r="B40" s="26"/>
      <c r="C40" s="26"/>
      <c r="D40" s="26"/>
      <c r="E40" s="26"/>
      <c r="F40" s="26"/>
      <c r="G40" s="26"/>
      <c r="H40" s="26"/>
      <c r="I40" s="26"/>
      <c r="J40" s="27"/>
      <c r="K40" s="4"/>
      <c r="N40" s="183"/>
      <c r="P40" s="190" t="s">
        <v>1226</v>
      </c>
      <c r="Q40" s="192"/>
    </row>
    <row r="41" spans="1:17" ht="14.25" customHeight="1">
      <c r="P41" s="190" t="s">
        <v>1227</v>
      </c>
      <c r="Q41" s="192"/>
    </row>
    <row r="42" spans="1:17" ht="14.25" customHeight="1"/>
    <row r="43" spans="1:17" ht="14.25" customHeight="1"/>
    <row r="44" spans="1:17" ht="14.25" customHeight="1"/>
    <row r="45" spans="1:17" ht="14.25" customHeight="1"/>
    <row r="46" spans="1:17" ht="14.25" customHeight="1"/>
    <row r="47" spans="1:17" ht="14.25" customHeight="1"/>
    <row r="48" spans="1:17"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0">
    <mergeCell ref="F29:J29"/>
    <mergeCell ref="F30:J30"/>
    <mergeCell ref="A38:J38"/>
    <mergeCell ref="A17:J17"/>
    <mergeCell ref="A18:J18"/>
    <mergeCell ref="A19:J19"/>
    <mergeCell ref="A20:J20"/>
    <mergeCell ref="A21:J21"/>
    <mergeCell ref="A23:J23"/>
    <mergeCell ref="F28:J28"/>
  </mergeCells>
  <pageMargins left="1.1399999999999999" right="0.33" top="0.75" bottom="0.75" header="0" footer="0"/>
  <pageSetup orientation="portrait" r:id="rId1"/>
  <drawing r:id="rId2"/>
  <extLst>
    <ext xmlns:x14="http://schemas.microsoft.com/office/spreadsheetml/2009/9/main" uri="{CCE6A557-97BC-4b89-ADB6-D9C93CAAB3DF}">
      <x14:dataValidations xmlns:xm="http://schemas.microsoft.com/office/excel/2006/main" count="3">
        <x14:dataValidation type="list" allowBlank="1" showErrorMessage="1" xr:uid="{00000000-0002-0000-0000-000000000000}">
          <x14:formula1>
            <xm:f>'PRINT ERAPOR'!$Z$2:$Z$16</xm:f>
          </x14:formula1>
          <xm:sqref>F30</xm:sqref>
        </x14:dataValidation>
        <x14:dataValidation type="list" allowBlank="1" showErrorMessage="1" xr:uid="{00000000-0002-0000-0000-000001000000}">
          <x14:formula1>
            <xm:f>'PRINT ERAPOR'!$X$2:$X$43</xm:f>
          </x14:formula1>
          <xm:sqref>F28</xm:sqref>
        </x14:dataValidation>
        <x14:dataValidation type="list" allowBlank="1" showErrorMessage="1" xr:uid="{00000000-0002-0000-0000-000002000000}">
          <x14:formula1>
            <xm:f>'PRINT ERAPOR'!$S$2:$S$26</xm:f>
          </x14:formula1>
          <xm:sqref>F32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4:BL369"/>
  <sheetViews>
    <sheetView topLeftCell="C349" zoomScale="140" zoomScaleNormal="140" workbookViewId="0">
      <selection activeCell="BH187" sqref="BH187:BL366"/>
    </sheetView>
  </sheetViews>
  <sheetFormatPr defaultRowHeight="15"/>
  <cols>
    <col min="2" max="2" width="29.42578125" bestFit="1" customWidth="1"/>
    <col min="4" max="47" width="0" hidden="1" customWidth="1"/>
    <col min="53" max="53" width="9.140625" hidden="1" customWidth="1"/>
    <col min="54" max="54" width="22.7109375" hidden="1" customWidth="1"/>
    <col min="55" max="58" width="9.140625" hidden="1" customWidth="1"/>
  </cols>
  <sheetData>
    <row r="4" spans="1:63">
      <c r="A4">
        <v>1</v>
      </c>
      <c r="B4" t="s">
        <v>282</v>
      </c>
      <c r="C4">
        <v>6707</v>
      </c>
      <c r="D4">
        <v>100</v>
      </c>
      <c r="AE4" t="e">
        <v>#N/A</v>
      </c>
      <c r="AV4">
        <v>80</v>
      </c>
      <c r="AW4">
        <v>70</v>
      </c>
      <c r="AX4">
        <v>90</v>
      </c>
      <c r="AY4">
        <v>0</v>
      </c>
      <c r="BB4" s="18" t="s">
        <v>282</v>
      </c>
      <c r="BC4" s="59">
        <v>6707</v>
      </c>
      <c r="BD4" s="18">
        <f t="shared" ref="BD4:BD67" si="0">BC4</f>
        <v>6707</v>
      </c>
      <c r="BE4" s="165" t="s">
        <v>283</v>
      </c>
      <c r="BH4">
        <f>IF(AV4&lt;1,50,IF(AV4&lt;49,65,AV4))</f>
        <v>80</v>
      </c>
      <c r="BI4">
        <f>IF(AW4&lt;1,50,IF(AW4&lt;49,65,AW4))</f>
        <v>70</v>
      </c>
      <c r="BJ4">
        <f>IF(AX4&lt;1,50,IF(AX4&lt;49,65,AX4))</f>
        <v>90</v>
      </c>
      <c r="BK4">
        <f>IF(AY4&lt;1,50,IF(AY4&lt;49,65,AY4))</f>
        <v>50</v>
      </c>
    </row>
    <row r="5" spans="1:63">
      <c r="A5">
        <v>2</v>
      </c>
      <c r="B5" t="s">
        <v>284</v>
      </c>
      <c r="C5">
        <v>6708</v>
      </c>
      <c r="D5">
        <v>100</v>
      </c>
      <c r="AE5" t="e">
        <v>#N/A</v>
      </c>
      <c r="AV5">
        <v>90</v>
      </c>
      <c r="AW5">
        <v>40</v>
      </c>
      <c r="AX5">
        <v>90</v>
      </c>
      <c r="AY5">
        <v>100</v>
      </c>
      <c r="BB5" s="18" t="s">
        <v>284</v>
      </c>
      <c r="BC5" s="59">
        <v>6708</v>
      </c>
      <c r="BD5" s="18">
        <f t="shared" si="0"/>
        <v>6708</v>
      </c>
      <c r="BE5" s="165" t="s">
        <v>283</v>
      </c>
      <c r="BH5">
        <f t="shared" ref="BH5:BH68" si="1">IF(AV5&lt;1,50,IF(AV5&lt;49,65,AV5))</f>
        <v>90</v>
      </c>
      <c r="BI5">
        <f t="shared" ref="BI5:BI68" si="2">IF(AW5&lt;1,50,IF(AW5&lt;49,65,AW5))</f>
        <v>65</v>
      </c>
      <c r="BJ5">
        <f t="shared" ref="BJ5:BJ68" si="3">IF(AX5&lt;1,50,IF(AX5&lt;49,65,AX5))</f>
        <v>90</v>
      </c>
      <c r="BK5">
        <f t="shared" ref="BK5:BK68" si="4">IF(AY5&lt;1,50,IF(AY5&lt;49,65,AY5))</f>
        <v>100</v>
      </c>
    </row>
    <row r="6" spans="1:63">
      <c r="A6">
        <v>3</v>
      </c>
      <c r="B6" t="s">
        <v>285</v>
      </c>
      <c r="C6">
        <v>6709</v>
      </c>
      <c r="D6">
        <v>90</v>
      </c>
      <c r="AE6" t="e">
        <v>#N/A</v>
      </c>
      <c r="AV6">
        <v>60</v>
      </c>
      <c r="AW6">
        <v>50</v>
      </c>
      <c r="AX6">
        <v>90</v>
      </c>
      <c r="AY6">
        <v>90</v>
      </c>
      <c r="BB6" s="18" t="s">
        <v>285</v>
      </c>
      <c r="BC6" s="59">
        <v>6709</v>
      </c>
      <c r="BD6" s="18">
        <f t="shared" si="0"/>
        <v>6709</v>
      </c>
      <c r="BE6" s="165" t="s">
        <v>283</v>
      </c>
      <c r="BH6">
        <f t="shared" si="1"/>
        <v>60</v>
      </c>
      <c r="BI6">
        <f t="shared" si="2"/>
        <v>50</v>
      </c>
      <c r="BJ6">
        <f t="shared" si="3"/>
        <v>90</v>
      </c>
      <c r="BK6">
        <f t="shared" si="4"/>
        <v>90</v>
      </c>
    </row>
    <row r="7" spans="1:63">
      <c r="A7">
        <v>4</v>
      </c>
      <c r="B7" t="s">
        <v>286</v>
      </c>
      <c r="C7">
        <v>6710</v>
      </c>
      <c r="D7">
        <v>100</v>
      </c>
      <c r="AE7" t="e">
        <v>#N/A</v>
      </c>
      <c r="AV7">
        <v>50</v>
      </c>
      <c r="AW7">
        <v>10</v>
      </c>
      <c r="AX7">
        <v>90</v>
      </c>
      <c r="AY7">
        <v>50</v>
      </c>
      <c r="BB7" s="18" t="s">
        <v>286</v>
      </c>
      <c r="BC7" s="59">
        <v>6710</v>
      </c>
      <c r="BD7" s="18">
        <f t="shared" si="0"/>
        <v>6710</v>
      </c>
      <c r="BE7" s="165" t="s">
        <v>283</v>
      </c>
      <c r="BH7">
        <f t="shared" si="1"/>
        <v>50</v>
      </c>
      <c r="BI7">
        <f t="shared" si="2"/>
        <v>65</v>
      </c>
      <c r="BJ7">
        <f t="shared" si="3"/>
        <v>90</v>
      </c>
      <c r="BK7">
        <f t="shared" si="4"/>
        <v>50</v>
      </c>
    </row>
    <row r="8" spans="1:63">
      <c r="A8">
        <v>5</v>
      </c>
      <c r="B8" t="s">
        <v>287</v>
      </c>
      <c r="C8">
        <v>6711</v>
      </c>
      <c r="D8">
        <v>100</v>
      </c>
      <c r="AE8" t="e">
        <v>#N/A</v>
      </c>
      <c r="AV8">
        <v>80</v>
      </c>
      <c r="AW8">
        <v>90</v>
      </c>
      <c r="AX8">
        <v>90</v>
      </c>
      <c r="AY8">
        <v>90</v>
      </c>
      <c r="BB8" s="18" t="s">
        <v>287</v>
      </c>
      <c r="BC8" s="59">
        <v>6711</v>
      </c>
      <c r="BD8" s="18">
        <f t="shared" si="0"/>
        <v>6711</v>
      </c>
      <c r="BE8" s="165" t="s">
        <v>283</v>
      </c>
      <c r="BH8">
        <f t="shared" si="1"/>
        <v>80</v>
      </c>
      <c r="BI8">
        <f t="shared" si="2"/>
        <v>90</v>
      </c>
      <c r="BJ8">
        <f t="shared" si="3"/>
        <v>90</v>
      </c>
      <c r="BK8">
        <f t="shared" si="4"/>
        <v>90</v>
      </c>
    </row>
    <row r="9" spans="1:63">
      <c r="A9">
        <v>6</v>
      </c>
      <c r="B9" t="s">
        <v>288</v>
      </c>
      <c r="C9">
        <v>6712</v>
      </c>
      <c r="D9">
        <v>100</v>
      </c>
      <c r="AE9" t="e">
        <v>#N/A</v>
      </c>
      <c r="AV9">
        <v>70</v>
      </c>
      <c r="AW9">
        <v>60</v>
      </c>
      <c r="AX9">
        <v>90</v>
      </c>
      <c r="AY9">
        <v>80</v>
      </c>
      <c r="BB9" s="18" t="s">
        <v>288</v>
      </c>
      <c r="BC9" s="59">
        <v>6712</v>
      </c>
      <c r="BD9" s="18">
        <f t="shared" si="0"/>
        <v>6712</v>
      </c>
      <c r="BE9" s="165" t="s">
        <v>283</v>
      </c>
      <c r="BH9">
        <f t="shared" si="1"/>
        <v>70</v>
      </c>
      <c r="BI9">
        <f t="shared" si="2"/>
        <v>60</v>
      </c>
      <c r="BJ9">
        <f t="shared" si="3"/>
        <v>90</v>
      </c>
      <c r="BK9">
        <f t="shared" si="4"/>
        <v>80</v>
      </c>
    </row>
    <row r="10" spans="1:63">
      <c r="A10">
        <v>7</v>
      </c>
      <c r="B10" t="s">
        <v>289</v>
      </c>
      <c r="C10">
        <v>6713</v>
      </c>
      <c r="D10">
        <v>50</v>
      </c>
      <c r="AE10" t="e">
        <v>#N/A</v>
      </c>
      <c r="AV10">
        <v>30</v>
      </c>
      <c r="AW10">
        <v>30</v>
      </c>
      <c r="AX10">
        <v>90</v>
      </c>
      <c r="AY10">
        <v>10</v>
      </c>
      <c r="BB10" s="18" t="s">
        <v>289</v>
      </c>
      <c r="BC10" s="59">
        <v>6713</v>
      </c>
      <c r="BD10" s="18">
        <f t="shared" si="0"/>
        <v>6713</v>
      </c>
      <c r="BE10" s="165" t="s">
        <v>283</v>
      </c>
      <c r="BH10">
        <f t="shared" si="1"/>
        <v>65</v>
      </c>
      <c r="BI10">
        <f t="shared" si="2"/>
        <v>65</v>
      </c>
      <c r="BJ10">
        <f t="shared" si="3"/>
        <v>90</v>
      </c>
      <c r="BK10">
        <f t="shared" si="4"/>
        <v>65</v>
      </c>
    </row>
    <row r="11" spans="1:63">
      <c r="A11">
        <v>8</v>
      </c>
      <c r="B11" t="s">
        <v>290</v>
      </c>
      <c r="C11">
        <v>6714</v>
      </c>
      <c r="D11">
        <v>100</v>
      </c>
      <c r="AE11" t="e">
        <v>#N/A</v>
      </c>
      <c r="AV11">
        <v>70</v>
      </c>
      <c r="AW11">
        <v>50</v>
      </c>
      <c r="AX11">
        <v>90</v>
      </c>
      <c r="AY11">
        <v>50</v>
      </c>
      <c r="BB11" s="18" t="s">
        <v>290</v>
      </c>
      <c r="BC11" s="59">
        <v>6714</v>
      </c>
      <c r="BD11" s="18">
        <f t="shared" si="0"/>
        <v>6714</v>
      </c>
      <c r="BE11" s="165" t="s">
        <v>283</v>
      </c>
      <c r="BH11">
        <f t="shared" si="1"/>
        <v>70</v>
      </c>
      <c r="BI11">
        <f t="shared" si="2"/>
        <v>50</v>
      </c>
      <c r="BJ11">
        <f t="shared" si="3"/>
        <v>90</v>
      </c>
      <c r="BK11">
        <f t="shared" si="4"/>
        <v>50</v>
      </c>
    </row>
    <row r="12" spans="1:63">
      <c r="A12">
        <v>9</v>
      </c>
      <c r="B12" t="s">
        <v>291</v>
      </c>
      <c r="C12">
        <v>6715</v>
      </c>
      <c r="D12">
        <v>100</v>
      </c>
      <c r="AE12" t="e">
        <v>#N/A</v>
      </c>
      <c r="AV12">
        <v>10</v>
      </c>
      <c r="AW12">
        <v>0</v>
      </c>
      <c r="AX12">
        <v>0</v>
      </c>
      <c r="AY12">
        <v>0</v>
      </c>
      <c r="BB12" s="18" t="s">
        <v>291</v>
      </c>
      <c r="BC12" s="59">
        <v>6715</v>
      </c>
      <c r="BD12" s="18">
        <f t="shared" si="0"/>
        <v>6715</v>
      </c>
      <c r="BE12" s="165" t="s">
        <v>283</v>
      </c>
      <c r="BH12">
        <f t="shared" si="1"/>
        <v>65</v>
      </c>
      <c r="BI12">
        <f t="shared" si="2"/>
        <v>50</v>
      </c>
      <c r="BJ12">
        <f t="shared" si="3"/>
        <v>50</v>
      </c>
      <c r="BK12">
        <f t="shared" si="4"/>
        <v>50</v>
      </c>
    </row>
    <row r="13" spans="1:63">
      <c r="A13">
        <v>10</v>
      </c>
      <c r="B13" t="s">
        <v>292</v>
      </c>
      <c r="C13">
        <v>6716</v>
      </c>
      <c r="D13">
        <v>50</v>
      </c>
      <c r="AE13" t="e">
        <v>#N/A</v>
      </c>
      <c r="AV13">
        <v>50</v>
      </c>
      <c r="AW13">
        <v>30</v>
      </c>
      <c r="AX13">
        <v>90</v>
      </c>
      <c r="AY13">
        <v>70</v>
      </c>
      <c r="BB13" s="18" t="s">
        <v>292</v>
      </c>
      <c r="BC13" s="59">
        <v>6716</v>
      </c>
      <c r="BD13" s="18">
        <f t="shared" si="0"/>
        <v>6716</v>
      </c>
      <c r="BE13" s="165" t="s">
        <v>283</v>
      </c>
      <c r="BH13">
        <f t="shared" si="1"/>
        <v>50</v>
      </c>
      <c r="BI13">
        <f t="shared" si="2"/>
        <v>65</v>
      </c>
      <c r="BJ13">
        <f t="shared" si="3"/>
        <v>90</v>
      </c>
      <c r="BK13">
        <f t="shared" si="4"/>
        <v>70</v>
      </c>
    </row>
    <row r="14" spans="1:63">
      <c r="A14">
        <v>11</v>
      </c>
      <c r="B14" t="s">
        <v>293</v>
      </c>
      <c r="C14">
        <v>6717</v>
      </c>
      <c r="AE14" t="e">
        <v>#N/A</v>
      </c>
      <c r="AV14">
        <v>80</v>
      </c>
      <c r="AW14">
        <v>40</v>
      </c>
      <c r="AX14">
        <v>90</v>
      </c>
      <c r="AY14">
        <v>0</v>
      </c>
      <c r="BB14" s="18" t="s">
        <v>293</v>
      </c>
      <c r="BC14" s="59">
        <v>6717</v>
      </c>
      <c r="BD14" s="18">
        <f t="shared" si="0"/>
        <v>6717</v>
      </c>
      <c r="BE14" s="165" t="s">
        <v>283</v>
      </c>
      <c r="BH14">
        <f t="shared" si="1"/>
        <v>80</v>
      </c>
      <c r="BI14">
        <f t="shared" si="2"/>
        <v>65</v>
      </c>
      <c r="BJ14">
        <f t="shared" si="3"/>
        <v>90</v>
      </c>
      <c r="BK14">
        <f t="shared" si="4"/>
        <v>50</v>
      </c>
    </row>
    <row r="15" spans="1:63">
      <c r="A15">
        <v>12</v>
      </c>
      <c r="B15" t="s">
        <v>294</v>
      </c>
      <c r="C15">
        <v>6718</v>
      </c>
      <c r="D15">
        <v>100</v>
      </c>
      <c r="AE15" t="e">
        <v>#N/A</v>
      </c>
      <c r="AV15">
        <v>80</v>
      </c>
      <c r="AW15">
        <v>40</v>
      </c>
      <c r="AX15">
        <v>90</v>
      </c>
      <c r="AY15">
        <v>90</v>
      </c>
      <c r="BB15" s="18" t="s">
        <v>294</v>
      </c>
      <c r="BC15" s="59">
        <v>6718</v>
      </c>
      <c r="BD15" s="18">
        <f t="shared" si="0"/>
        <v>6718</v>
      </c>
      <c r="BE15" s="165" t="s">
        <v>283</v>
      </c>
      <c r="BH15">
        <f t="shared" si="1"/>
        <v>80</v>
      </c>
      <c r="BI15">
        <f t="shared" si="2"/>
        <v>65</v>
      </c>
      <c r="BJ15">
        <f t="shared" si="3"/>
        <v>90</v>
      </c>
      <c r="BK15">
        <f t="shared" si="4"/>
        <v>90</v>
      </c>
    </row>
    <row r="16" spans="1:63">
      <c r="A16">
        <v>13</v>
      </c>
      <c r="B16" t="s">
        <v>295</v>
      </c>
      <c r="C16">
        <v>6719</v>
      </c>
      <c r="AE16" t="e">
        <v>#N/A</v>
      </c>
      <c r="AV16">
        <v>80</v>
      </c>
      <c r="AW16">
        <v>30</v>
      </c>
      <c r="AX16">
        <v>90</v>
      </c>
      <c r="AY16">
        <v>80</v>
      </c>
      <c r="BB16" s="18" t="s">
        <v>295</v>
      </c>
      <c r="BC16" s="59">
        <v>6719</v>
      </c>
      <c r="BD16" s="18">
        <f t="shared" si="0"/>
        <v>6719</v>
      </c>
      <c r="BE16" s="165" t="s">
        <v>283</v>
      </c>
      <c r="BH16">
        <f t="shared" si="1"/>
        <v>80</v>
      </c>
      <c r="BI16">
        <f t="shared" si="2"/>
        <v>65</v>
      </c>
      <c r="BJ16">
        <f t="shared" si="3"/>
        <v>90</v>
      </c>
      <c r="BK16">
        <f t="shared" si="4"/>
        <v>80</v>
      </c>
    </row>
    <row r="17" spans="1:63">
      <c r="A17">
        <v>14</v>
      </c>
      <c r="B17" t="s">
        <v>296</v>
      </c>
      <c r="C17">
        <v>6720</v>
      </c>
      <c r="D17">
        <v>100</v>
      </c>
      <c r="AE17" t="e">
        <v>#N/A</v>
      </c>
      <c r="AV17">
        <v>90</v>
      </c>
      <c r="AW17">
        <v>60</v>
      </c>
      <c r="AX17">
        <v>90</v>
      </c>
      <c r="AY17">
        <v>80</v>
      </c>
      <c r="BB17" s="18" t="s">
        <v>296</v>
      </c>
      <c r="BC17" s="59">
        <v>6720</v>
      </c>
      <c r="BD17" s="18">
        <f t="shared" si="0"/>
        <v>6720</v>
      </c>
      <c r="BE17" s="165" t="s">
        <v>283</v>
      </c>
      <c r="BH17">
        <f t="shared" si="1"/>
        <v>90</v>
      </c>
      <c r="BI17">
        <f t="shared" si="2"/>
        <v>60</v>
      </c>
      <c r="BJ17">
        <f t="shared" si="3"/>
        <v>90</v>
      </c>
      <c r="BK17">
        <f t="shared" si="4"/>
        <v>80</v>
      </c>
    </row>
    <row r="18" spans="1:63">
      <c r="A18">
        <v>15</v>
      </c>
      <c r="B18" t="s">
        <v>297</v>
      </c>
      <c r="C18">
        <v>6721</v>
      </c>
      <c r="D18">
        <v>100</v>
      </c>
      <c r="AE18" t="e">
        <v>#N/A</v>
      </c>
      <c r="AV18">
        <v>70</v>
      </c>
      <c r="AW18">
        <v>50</v>
      </c>
      <c r="AX18">
        <v>90</v>
      </c>
      <c r="AY18">
        <v>80</v>
      </c>
      <c r="BB18" s="18" t="s">
        <v>297</v>
      </c>
      <c r="BC18" s="59">
        <v>6721</v>
      </c>
      <c r="BD18" s="18">
        <f t="shared" si="0"/>
        <v>6721</v>
      </c>
      <c r="BE18" s="165" t="s">
        <v>283</v>
      </c>
      <c r="BH18">
        <f t="shared" si="1"/>
        <v>70</v>
      </c>
      <c r="BI18">
        <f t="shared" si="2"/>
        <v>50</v>
      </c>
      <c r="BJ18">
        <f t="shared" si="3"/>
        <v>90</v>
      </c>
      <c r="BK18">
        <f t="shared" si="4"/>
        <v>80</v>
      </c>
    </row>
    <row r="19" spans="1:63">
      <c r="A19">
        <v>16</v>
      </c>
      <c r="B19" t="s">
        <v>298</v>
      </c>
      <c r="C19">
        <v>6722</v>
      </c>
      <c r="D19">
        <v>100</v>
      </c>
      <c r="AE19" t="e">
        <v>#N/A</v>
      </c>
      <c r="AV19">
        <v>90</v>
      </c>
      <c r="AW19">
        <v>60</v>
      </c>
      <c r="AX19">
        <v>90</v>
      </c>
      <c r="AY19">
        <v>80</v>
      </c>
      <c r="BB19" s="18" t="s">
        <v>298</v>
      </c>
      <c r="BC19" s="59">
        <v>6722</v>
      </c>
      <c r="BD19" s="18">
        <f t="shared" si="0"/>
        <v>6722</v>
      </c>
      <c r="BE19" s="165" t="s">
        <v>283</v>
      </c>
      <c r="BH19">
        <f t="shared" si="1"/>
        <v>90</v>
      </c>
      <c r="BI19">
        <f t="shared" si="2"/>
        <v>60</v>
      </c>
      <c r="BJ19">
        <f t="shared" si="3"/>
        <v>90</v>
      </c>
      <c r="BK19">
        <f t="shared" si="4"/>
        <v>80</v>
      </c>
    </row>
    <row r="20" spans="1:63">
      <c r="A20">
        <v>17</v>
      </c>
      <c r="B20" t="s">
        <v>299</v>
      </c>
      <c r="C20">
        <v>6723</v>
      </c>
      <c r="D20">
        <v>20</v>
      </c>
      <c r="AE20" t="e">
        <v>#N/A</v>
      </c>
      <c r="AV20">
        <v>60</v>
      </c>
      <c r="AW20">
        <v>20</v>
      </c>
      <c r="AX20">
        <v>90</v>
      </c>
      <c r="AY20">
        <v>50</v>
      </c>
      <c r="BB20" s="18" t="s">
        <v>299</v>
      </c>
      <c r="BC20" s="59">
        <v>6723</v>
      </c>
      <c r="BD20" s="18">
        <f t="shared" si="0"/>
        <v>6723</v>
      </c>
      <c r="BE20" s="165" t="s">
        <v>283</v>
      </c>
      <c r="BH20">
        <f t="shared" si="1"/>
        <v>60</v>
      </c>
      <c r="BI20">
        <f t="shared" si="2"/>
        <v>65</v>
      </c>
      <c r="BJ20">
        <f t="shared" si="3"/>
        <v>90</v>
      </c>
      <c r="BK20">
        <f t="shared" si="4"/>
        <v>50</v>
      </c>
    </row>
    <row r="21" spans="1:63">
      <c r="A21">
        <v>18</v>
      </c>
      <c r="B21" t="s">
        <v>300</v>
      </c>
      <c r="C21">
        <v>6724</v>
      </c>
      <c r="D21">
        <v>100</v>
      </c>
      <c r="AE21" t="e">
        <v>#N/A</v>
      </c>
      <c r="AV21">
        <v>90</v>
      </c>
      <c r="AW21">
        <v>50</v>
      </c>
      <c r="AX21">
        <v>90</v>
      </c>
      <c r="AY21">
        <v>100</v>
      </c>
      <c r="BB21" s="18" t="s">
        <v>300</v>
      </c>
      <c r="BC21" s="59">
        <v>6724</v>
      </c>
      <c r="BD21" s="18">
        <f t="shared" si="0"/>
        <v>6724</v>
      </c>
      <c r="BE21" s="165" t="s">
        <v>283</v>
      </c>
      <c r="BH21">
        <f t="shared" si="1"/>
        <v>90</v>
      </c>
      <c r="BI21">
        <f t="shared" si="2"/>
        <v>50</v>
      </c>
      <c r="BJ21">
        <f t="shared" si="3"/>
        <v>90</v>
      </c>
      <c r="BK21">
        <f t="shared" si="4"/>
        <v>100</v>
      </c>
    </row>
    <row r="22" spans="1:63">
      <c r="A22">
        <v>19</v>
      </c>
      <c r="B22" t="s">
        <v>301</v>
      </c>
      <c r="C22">
        <v>6725</v>
      </c>
      <c r="D22">
        <v>100</v>
      </c>
      <c r="AE22" t="e">
        <v>#N/A</v>
      </c>
      <c r="AV22">
        <v>100</v>
      </c>
      <c r="AW22">
        <v>40</v>
      </c>
      <c r="AX22">
        <v>90</v>
      </c>
      <c r="AY22">
        <v>90</v>
      </c>
      <c r="BB22" s="18" t="s">
        <v>301</v>
      </c>
      <c r="BC22" s="59">
        <v>6725</v>
      </c>
      <c r="BD22" s="18">
        <f t="shared" si="0"/>
        <v>6725</v>
      </c>
      <c r="BE22" s="165" t="s">
        <v>283</v>
      </c>
      <c r="BH22">
        <f t="shared" si="1"/>
        <v>100</v>
      </c>
      <c r="BI22">
        <f t="shared" si="2"/>
        <v>65</v>
      </c>
      <c r="BJ22">
        <f t="shared" si="3"/>
        <v>90</v>
      </c>
      <c r="BK22">
        <f t="shared" si="4"/>
        <v>90</v>
      </c>
    </row>
    <row r="23" spans="1:63">
      <c r="A23">
        <v>20</v>
      </c>
      <c r="B23" t="s">
        <v>302</v>
      </c>
      <c r="C23">
        <v>6726</v>
      </c>
      <c r="D23">
        <v>100</v>
      </c>
      <c r="AE23" t="e">
        <v>#N/A</v>
      </c>
      <c r="AV23">
        <v>80</v>
      </c>
      <c r="AW23">
        <v>50</v>
      </c>
      <c r="AX23">
        <v>90</v>
      </c>
      <c r="AY23">
        <v>100</v>
      </c>
      <c r="BB23" s="18" t="s">
        <v>302</v>
      </c>
      <c r="BC23" s="59">
        <v>6726</v>
      </c>
      <c r="BD23" s="18">
        <f t="shared" si="0"/>
        <v>6726</v>
      </c>
      <c r="BE23" s="165" t="s">
        <v>283</v>
      </c>
      <c r="BH23">
        <f t="shared" si="1"/>
        <v>80</v>
      </c>
      <c r="BI23">
        <f t="shared" si="2"/>
        <v>50</v>
      </c>
      <c r="BJ23">
        <f t="shared" si="3"/>
        <v>90</v>
      </c>
      <c r="BK23">
        <f t="shared" si="4"/>
        <v>100</v>
      </c>
    </row>
    <row r="24" spans="1:63">
      <c r="A24">
        <v>21</v>
      </c>
      <c r="B24" t="s">
        <v>303</v>
      </c>
      <c r="C24">
        <v>6727</v>
      </c>
      <c r="D24">
        <v>100</v>
      </c>
      <c r="AE24" t="e">
        <v>#N/A</v>
      </c>
      <c r="AV24">
        <v>90</v>
      </c>
      <c r="AW24">
        <v>20</v>
      </c>
      <c r="AX24">
        <v>90</v>
      </c>
      <c r="AY24">
        <v>80</v>
      </c>
      <c r="BB24" s="18" t="s">
        <v>303</v>
      </c>
      <c r="BC24" s="59">
        <v>6727</v>
      </c>
      <c r="BD24" s="18">
        <f t="shared" si="0"/>
        <v>6727</v>
      </c>
      <c r="BE24" s="165" t="s">
        <v>283</v>
      </c>
      <c r="BH24">
        <f t="shared" si="1"/>
        <v>90</v>
      </c>
      <c r="BI24">
        <f t="shared" si="2"/>
        <v>65</v>
      </c>
      <c r="BJ24">
        <f t="shared" si="3"/>
        <v>90</v>
      </c>
      <c r="BK24">
        <f t="shared" si="4"/>
        <v>80</v>
      </c>
    </row>
    <row r="25" spans="1:63">
      <c r="A25">
        <v>22</v>
      </c>
      <c r="B25" t="s">
        <v>304</v>
      </c>
      <c r="C25">
        <v>6728</v>
      </c>
      <c r="D25">
        <v>100</v>
      </c>
      <c r="AE25" t="e">
        <v>#N/A</v>
      </c>
      <c r="AV25">
        <v>80</v>
      </c>
      <c r="AW25">
        <v>80</v>
      </c>
      <c r="AX25">
        <v>90</v>
      </c>
      <c r="AY25">
        <v>100</v>
      </c>
      <c r="BB25" s="18" t="s">
        <v>304</v>
      </c>
      <c r="BC25" s="59">
        <v>6728</v>
      </c>
      <c r="BD25" s="18">
        <f t="shared" si="0"/>
        <v>6728</v>
      </c>
      <c r="BE25" s="165" t="s">
        <v>283</v>
      </c>
      <c r="BH25">
        <f t="shared" si="1"/>
        <v>80</v>
      </c>
      <c r="BI25">
        <f t="shared" si="2"/>
        <v>80</v>
      </c>
      <c r="BJ25">
        <f t="shared" si="3"/>
        <v>90</v>
      </c>
      <c r="BK25">
        <f t="shared" si="4"/>
        <v>100</v>
      </c>
    </row>
    <row r="26" spans="1:63">
      <c r="A26">
        <v>23</v>
      </c>
      <c r="B26" t="s">
        <v>305</v>
      </c>
      <c r="C26">
        <v>6729</v>
      </c>
      <c r="D26">
        <v>100</v>
      </c>
      <c r="AE26" t="e">
        <v>#N/A</v>
      </c>
      <c r="AV26">
        <v>80</v>
      </c>
      <c r="AW26">
        <v>20</v>
      </c>
      <c r="AX26">
        <v>90</v>
      </c>
      <c r="AY26">
        <v>40</v>
      </c>
      <c r="BB26" s="18" t="s">
        <v>305</v>
      </c>
      <c r="BC26" s="59">
        <v>6729</v>
      </c>
      <c r="BD26" s="18">
        <f t="shared" si="0"/>
        <v>6729</v>
      </c>
      <c r="BE26" s="165" t="s">
        <v>283</v>
      </c>
      <c r="BH26">
        <f t="shared" si="1"/>
        <v>80</v>
      </c>
      <c r="BI26">
        <f t="shared" si="2"/>
        <v>65</v>
      </c>
      <c r="BJ26">
        <f t="shared" si="3"/>
        <v>90</v>
      </c>
      <c r="BK26">
        <f t="shared" si="4"/>
        <v>65</v>
      </c>
    </row>
    <row r="27" spans="1:63">
      <c r="A27">
        <v>24</v>
      </c>
      <c r="B27" t="s">
        <v>306</v>
      </c>
      <c r="C27">
        <v>6730</v>
      </c>
      <c r="D27">
        <v>100</v>
      </c>
      <c r="AE27" t="e">
        <v>#N/A</v>
      </c>
      <c r="AV27">
        <v>90</v>
      </c>
      <c r="AW27">
        <v>30</v>
      </c>
      <c r="AX27">
        <v>90</v>
      </c>
      <c r="AY27">
        <v>50</v>
      </c>
      <c r="BB27" s="18" t="s">
        <v>306</v>
      </c>
      <c r="BC27" s="59">
        <v>6730</v>
      </c>
      <c r="BD27" s="18">
        <f t="shared" si="0"/>
        <v>6730</v>
      </c>
      <c r="BE27" s="165" t="s">
        <v>283</v>
      </c>
      <c r="BH27">
        <f t="shared" si="1"/>
        <v>90</v>
      </c>
      <c r="BI27">
        <f t="shared" si="2"/>
        <v>65</v>
      </c>
      <c r="BJ27">
        <f t="shared" si="3"/>
        <v>90</v>
      </c>
      <c r="BK27">
        <f t="shared" si="4"/>
        <v>50</v>
      </c>
    </row>
    <row r="28" spans="1:63">
      <c r="A28">
        <v>25</v>
      </c>
      <c r="B28" t="s">
        <v>307</v>
      </c>
      <c r="C28">
        <v>6731</v>
      </c>
      <c r="D28">
        <v>100</v>
      </c>
      <c r="AE28" t="e">
        <v>#N/A</v>
      </c>
      <c r="AV28">
        <v>80</v>
      </c>
      <c r="AW28">
        <v>20</v>
      </c>
      <c r="AX28">
        <v>90</v>
      </c>
      <c r="AY28">
        <v>80</v>
      </c>
      <c r="BB28" s="18" t="s">
        <v>307</v>
      </c>
      <c r="BC28" s="59">
        <v>6731</v>
      </c>
      <c r="BD28" s="18">
        <f t="shared" si="0"/>
        <v>6731</v>
      </c>
      <c r="BE28" s="165" t="s">
        <v>283</v>
      </c>
      <c r="BH28">
        <f t="shared" si="1"/>
        <v>80</v>
      </c>
      <c r="BI28">
        <f t="shared" si="2"/>
        <v>65</v>
      </c>
      <c r="BJ28">
        <f t="shared" si="3"/>
        <v>90</v>
      </c>
      <c r="BK28">
        <f t="shared" si="4"/>
        <v>80</v>
      </c>
    </row>
    <row r="29" spans="1:63">
      <c r="A29">
        <v>26</v>
      </c>
      <c r="B29" t="s">
        <v>308</v>
      </c>
      <c r="C29">
        <v>6732</v>
      </c>
      <c r="D29">
        <v>100</v>
      </c>
      <c r="AE29" t="e">
        <v>#N/A</v>
      </c>
      <c r="AV29">
        <v>80</v>
      </c>
      <c r="AW29">
        <v>70</v>
      </c>
      <c r="AX29">
        <v>90</v>
      </c>
      <c r="AY29">
        <v>70</v>
      </c>
      <c r="BB29" s="18" t="s">
        <v>308</v>
      </c>
      <c r="BC29" s="59">
        <v>6732</v>
      </c>
      <c r="BD29" s="18">
        <f t="shared" si="0"/>
        <v>6732</v>
      </c>
      <c r="BE29" s="165" t="s">
        <v>283</v>
      </c>
      <c r="BH29">
        <f t="shared" si="1"/>
        <v>80</v>
      </c>
      <c r="BI29">
        <f t="shared" si="2"/>
        <v>70</v>
      </c>
      <c r="BJ29">
        <f t="shared" si="3"/>
        <v>90</v>
      </c>
      <c r="BK29">
        <f t="shared" si="4"/>
        <v>70</v>
      </c>
    </row>
    <row r="30" spans="1:63">
      <c r="A30">
        <v>27</v>
      </c>
      <c r="B30" t="s">
        <v>309</v>
      </c>
      <c r="C30">
        <v>6733</v>
      </c>
      <c r="D30">
        <v>100</v>
      </c>
      <c r="AE30" t="e">
        <v>#N/A</v>
      </c>
      <c r="AV30">
        <v>80</v>
      </c>
      <c r="AW30">
        <v>80</v>
      </c>
      <c r="AX30">
        <v>90</v>
      </c>
      <c r="AY30">
        <v>100</v>
      </c>
      <c r="BB30" s="18" t="s">
        <v>309</v>
      </c>
      <c r="BC30" s="59">
        <v>6733</v>
      </c>
      <c r="BD30" s="18">
        <f t="shared" si="0"/>
        <v>6733</v>
      </c>
      <c r="BE30" s="165" t="s">
        <v>283</v>
      </c>
      <c r="BH30">
        <f t="shared" si="1"/>
        <v>80</v>
      </c>
      <c r="BI30">
        <f t="shared" si="2"/>
        <v>80</v>
      </c>
      <c r="BJ30">
        <f t="shared" si="3"/>
        <v>90</v>
      </c>
      <c r="BK30">
        <f t="shared" si="4"/>
        <v>100</v>
      </c>
    </row>
    <row r="31" spans="1:63">
      <c r="A31">
        <v>28</v>
      </c>
      <c r="B31" t="s">
        <v>310</v>
      </c>
      <c r="C31">
        <v>6735</v>
      </c>
      <c r="AE31" t="e">
        <v>#N/A</v>
      </c>
      <c r="AV31">
        <v>80</v>
      </c>
      <c r="AW31">
        <v>10</v>
      </c>
      <c r="AX31">
        <v>90</v>
      </c>
      <c r="AY31">
        <v>80</v>
      </c>
      <c r="BB31" s="18" t="s">
        <v>310</v>
      </c>
      <c r="BC31" s="59">
        <v>6735</v>
      </c>
      <c r="BD31" s="18">
        <f t="shared" si="0"/>
        <v>6735</v>
      </c>
      <c r="BE31" s="165" t="s">
        <v>283</v>
      </c>
      <c r="BH31">
        <f t="shared" si="1"/>
        <v>80</v>
      </c>
      <c r="BI31">
        <f t="shared" si="2"/>
        <v>65</v>
      </c>
      <c r="BJ31">
        <f t="shared" si="3"/>
        <v>90</v>
      </c>
      <c r="BK31">
        <f t="shared" si="4"/>
        <v>80</v>
      </c>
    </row>
    <row r="32" spans="1:63">
      <c r="A32">
        <v>29</v>
      </c>
      <c r="B32" t="s">
        <v>311</v>
      </c>
      <c r="C32">
        <v>6736</v>
      </c>
      <c r="D32">
        <v>100</v>
      </c>
      <c r="AE32" t="e">
        <v>#N/A</v>
      </c>
      <c r="AV32">
        <v>70</v>
      </c>
      <c r="AW32">
        <v>20</v>
      </c>
      <c r="AX32">
        <v>90</v>
      </c>
      <c r="AY32">
        <v>70</v>
      </c>
      <c r="BB32" s="18" t="s">
        <v>311</v>
      </c>
      <c r="BC32" s="59">
        <v>6736</v>
      </c>
      <c r="BD32" s="18">
        <f t="shared" si="0"/>
        <v>6736</v>
      </c>
      <c r="BE32" s="165" t="s">
        <v>283</v>
      </c>
      <c r="BH32">
        <f t="shared" si="1"/>
        <v>70</v>
      </c>
      <c r="BI32">
        <f t="shared" si="2"/>
        <v>65</v>
      </c>
      <c r="BJ32">
        <f t="shared" si="3"/>
        <v>90</v>
      </c>
      <c r="BK32">
        <f t="shared" si="4"/>
        <v>70</v>
      </c>
    </row>
    <row r="33" spans="1:63">
      <c r="A33">
        <v>30</v>
      </c>
      <c r="B33" t="s">
        <v>312</v>
      </c>
      <c r="C33">
        <v>6737</v>
      </c>
      <c r="AE33" t="e">
        <v>#N/A</v>
      </c>
      <c r="AV33">
        <v>70</v>
      </c>
      <c r="AW33">
        <v>40</v>
      </c>
      <c r="AX33">
        <v>90</v>
      </c>
      <c r="AY33">
        <v>90</v>
      </c>
      <c r="BB33" s="18" t="s">
        <v>312</v>
      </c>
      <c r="BC33" s="59">
        <v>6737</v>
      </c>
      <c r="BD33" s="18">
        <f t="shared" si="0"/>
        <v>6737</v>
      </c>
      <c r="BE33" s="165" t="s">
        <v>283</v>
      </c>
      <c r="BH33">
        <f t="shared" si="1"/>
        <v>70</v>
      </c>
      <c r="BI33">
        <f t="shared" si="2"/>
        <v>65</v>
      </c>
      <c r="BJ33">
        <f t="shared" si="3"/>
        <v>90</v>
      </c>
      <c r="BK33">
        <f t="shared" si="4"/>
        <v>90</v>
      </c>
    </row>
    <row r="34" spans="1:63" s="181" customFormat="1">
      <c r="A34" s="181">
        <v>31</v>
      </c>
      <c r="B34" s="181" t="s">
        <v>313</v>
      </c>
      <c r="C34" s="181">
        <v>6738</v>
      </c>
      <c r="D34" s="181">
        <v>100</v>
      </c>
      <c r="AE34" s="181" t="e">
        <v>#N/A</v>
      </c>
      <c r="AV34" s="181">
        <v>90</v>
      </c>
      <c r="AW34" s="181">
        <v>30</v>
      </c>
      <c r="AX34" s="181">
        <v>90</v>
      </c>
      <c r="AY34" s="181">
        <v>90</v>
      </c>
      <c r="BB34" s="18" t="s">
        <v>313</v>
      </c>
      <c r="BC34" s="59">
        <v>6738</v>
      </c>
      <c r="BD34" s="18">
        <f t="shared" si="0"/>
        <v>6738</v>
      </c>
      <c r="BE34" s="165" t="s">
        <v>283</v>
      </c>
      <c r="BH34">
        <f t="shared" si="1"/>
        <v>90</v>
      </c>
      <c r="BI34">
        <f t="shared" si="2"/>
        <v>65</v>
      </c>
      <c r="BJ34">
        <f t="shared" si="3"/>
        <v>90</v>
      </c>
      <c r="BK34">
        <f t="shared" si="4"/>
        <v>90</v>
      </c>
    </row>
    <row r="35" spans="1:63">
      <c r="A35">
        <v>1</v>
      </c>
      <c r="B35" t="s">
        <v>314</v>
      </c>
      <c r="C35">
        <v>6739</v>
      </c>
      <c r="AE35" t="e">
        <v>#N/A</v>
      </c>
      <c r="AV35">
        <v>20</v>
      </c>
      <c r="AW35">
        <v>10</v>
      </c>
      <c r="AX35">
        <v>90</v>
      </c>
      <c r="AY35">
        <v>50</v>
      </c>
      <c r="BB35" s="18" t="s">
        <v>314</v>
      </c>
      <c r="BC35" s="59">
        <v>6739</v>
      </c>
      <c r="BD35" s="18">
        <f t="shared" si="0"/>
        <v>6739</v>
      </c>
      <c r="BE35" s="59" t="s">
        <v>315</v>
      </c>
      <c r="BH35">
        <f t="shared" si="1"/>
        <v>65</v>
      </c>
      <c r="BI35">
        <f t="shared" si="2"/>
        <v>65</v>
      </c>
      <c r="BJ35">
        <f t="shared" si="3"/>
        <v>90</v>
      </c>
      <c r="BK35">
        <f t="shared" si="4"/>
        <v>50</v>
      </c>
    </row>
    <row r="36" spans="1:63">
      <c r="A36">
        <v>2</v>
      </c>
      <c r="B36" t="s">
        <v>316</v>
      </c>
      <c r="C36">
        <v>6740</v>
      </c>
      <c r="AE36" t="e">
        <v>#N/A</v>
      </c>
      <c r="AV36">
        <v>80</v>
      </c>
      <c r="AW36">
        <v>50</v>
      </c>
      <c r="AX36">
        <v>90</v>
      </c>
      <c r="AY36">
        <v>80</v>
      </c>
      <c r="BB36" s="18" t="s">
        <v>316</v>
      </c>
      <c r="BC36" s="59">
        <v>6740</v>
      </c>
      <c r="BD36" s="18">
        <f t="shared" si="0"/>
        <v>6740</v>
      </c>
      <c r="BE36" s="59" t="s">
        <v>315</v>
      </c>
      <c r="BH36">
        <f t="shared" si="1"/>
        <v>80</v>
      </c>
      <c r="BI36">
        <f t="shared" si="2"/>
        <v>50</v>
      </c>
      <c r="BJ36">
        <f t="shared" si="3"/>
        <v>90</v>
      </c>
      <c r="BK36">
        <f t="shared" si="4"/>
        <v>80</v>
      </c>
    </row>
    <row r="37" spans="1:63">
      <c r="A37">
        <v>3</v>
      </c>
      <c r="B37" t="s">
        <v>317</v>
      </c>
      <c r="C37">
        <v>6741</v>
      </c>
      <c r="AE37" t="e">
        <v>#N/A</v>
      </c>
      <c r="AV37">
        <v>100</v>
      </c>
      <c r="AW37">
        <v>50</v>
      </c>
      <c r="AX37">
        <v>90</v>
      </c>
      <c r="AY37">
        <v>70</v>
      </c>
      <c r="BB37" s="18" t="s">
        <v>317</v>
      </c>
      <c r="BC37" s="59">
        <v>6741</v>
      </c>
      <c r="BD37" s="18">
        <f t="shared" si="0"/>
        <v>6741</v>
      </c>
      <c r="BE37" s="59" t="s">
        <v>315</v>
      </c>
      <c r="BH37">
        <f t="shared" si="1"/>
        <v>100</v>
      </c>
      <c r="BI37">
        <f t="shared" si="2"/>
        <v>50</v>
      </c>
      <c r="BJ37">
        <f t="shared" si="3"/>
        <v>90</v>
      </c>
      <c r="BK37">
        <f t="shared" si="4"/>
        <v>70</v>
      </c>
    </row>
    <row r="38" spans="1:63">
      <c r="A38">
        <v>4</v>
      </c>
      <c r="B38" t="s">
        <v>318</v>
      </c>
      <c r="C38">
        <v>6742</v>
      </c>
      <c r="AE38" t="e">
        <v>#N/A</v>
      </c>
      <c r="AV38">
        <v>90</v>
      </c>
      <c r="AW38">
        <v>40</v>
      </c>
      <c r="AX38">
        <v>0</v>
      </c>
      <c r="AY38">
        <v>80</v>
      </c>
      <c r="BB38" s="18" t="s">
        <v>318</v>
      </c>
      <c r="BC38" s="59">
        <v>6742</v>
      </c>
      <c r="BD38" s="18">
        <f t="shared" si="0"/>
        <v>6742</v>
      </c>
      <c r="BE38" s="59" t="s">
        <v>315</v>
      </c>
      <c r="BH38">
        <f t="shared" si="1"/>
        <v>90</v>
      </c>
      <c r="BI38">
        <f t="shared" si="2"/>
        <v>65</v>
      </c>
      <c r="BJ38">
        <f t="shared" si="3"/>
        <v>50</v>
      </c>
      <c r="BK38">
        <f t="shared" si="4"/>
        <v>80</v>
      </c>
    </row>
    <row r="39" spans="1:63">
      <c r="A39">
        <v>5</v>
      </c>
      <c r="B39" t="s">
        <v>319</v>
      </c>
      <c r="C39">
        <v>6743</v>
      </c>
      <c r="AE39" t="e">
        <v>#N/A</v>
      </c>
      <c r="AV39">
        <v>100</v>
      </c>
      <c r="AW39">
        <v>30</v>
      </c>
      <c r="AX39">
        <v>90</v>
      </c>
      <c r="AY39">
        <v>80</v>
      </c>
      <c r="BB39" s="18" t="s">
        <v>319</v>
      </c>
      <c r="BC39" s="59">
        <v>6743</v>
      </c>
      <c r="BD39" s="18">
        <f t="shared" si="0"/>
        <v>6743</v>
      </c>
      <c r="BE39" s="59" t="s">
        <v>315</v>
      </c>
      <c r="BH39">
        <f t="shared" si="1"/>
        <v>100</v>
      </c>
      <c r="BI39">
        <f t="shared" si="2"/>
        <v>65</v>
      </c>
      <c r="BJ39">
        <f t="shared" si="3"/>
        <v>90</v>
      </c>
      <c r="BK39">
        <f t="shared" si="4"/>
        <v>80</v>
      </c>
    </row>
    <row r="40" spans="1:63">
      <c r="A40">
        <v>6</v>
      </c>
      <c r="B40" t="s">
        <v>320</v>
      </c>
      <c r="C40">
        <v>6745</v>
      </c>
      <c r="AE40" t="e">
        <v>#N/A</v>
      </c>
      <c r="AV40">
        <v>50</v>
      </c>
      <c r="AW40">
        <v>40</v>
      </c>
      <c r="AX40">
        <v>90</v>
      </c>
      <c r="AY40">
        <v>100</v>
      </c>
      <c r="BB40" s="18" t="s">
        <v>320</v>
      </c>
      <c r="BC40" s="59">
        <v>6745</v>
      </c>
      <c r="BD40" s="18">
        <f t="shared" si="0"/>
        <v>6745</v>
      </c>
      <c r="BE40" s="59" t="s">
        <v>315</v>
      </c>
      <c r="BH40">
        <f t="shared" si="1"/>
        <v>50</v>
      </c>
      <c r="BI40">
        <f t="shared" si="2"/>
        <v>65</v>
      </c>
      <c r="BJ40">
        <f t="shared" si="3"/>
        <v>90</v>
      </c>
      <c r="BK40">
        <f t="shared" si="4"/>
        <v>100</v>
      </c>
    </row>
    <row r="41" spans="1:63">
      <c r="A41">
        <v>7</v>
      </c>
      <c r="B41" t="s">
        <v>321</v>
      </c>
      <c r="C41">
        <v>6746</v>
      </c>
      <c r="AE41" t="e">
        <v>#N/A</v>
      </c>
      <c r="AV41">
        <v>60</v>
      </c>
      <c r="AW41">
        <v>40</v>
      </c>
      <c r="AX41">
        <v>90</v>
      </c>
      <c r="AY41">
        <v>60</v>
      </c>
      <c r="BB41" s="18" t="s">
        <v>321</v>
      </c>
      <c r="BC41" s="59">
        <v>6746</v>
      </c>
      <c r="BD41" s="18">
        <f t="shared" si="0"/>
        <v>6746</v>
      </c>
      <c r="BE41" s="59" t="s">
        <v>315</v>
      </c>
      <c r="BH41">
        <f t="shared" si="1"/>
        <v>60</v>
      </c>
      <c r="BI41">
        <f t="shared" si="2"/>
        <v>65</v>
      </c>
      <c r="BJ41">
        <f t="shared" si="3"/>
        <v>90</v>
      </c>
      <c r="BK41">
        <f t="shared" si="4"/>
        <v>60</v>
      </c>
    </row>
    <row r="42" spans="1:63">
      <c r="A42">
        <v>8</v>
      </c>
      <c r="B42" t="s">
        <v>322</v>
      </c>
      <c r="C42">
        <v>6747</v>
      </c>
      <c r="AE42" t="e">
        <v>#N/A</v>
      </c>
      <c r="AV42">
        <v>90</v>
      </c>
      <c r="AW42">
        <v>80</v>
      </c>
      <c r="AX42">
        <v>90</v>
      </c>
      <c r="AY42">
        <v>90</v>
      </c>
      <c r="BB42" s="18" t="s">
        <v>322</v>
      </c>
      <c r="BC42" s="59">
        <v>6747</v>
      </c>
      <c r="BD42" s="18">
        <f t="shared" si="0"/>
        <v>6747</v>
      </c>
      <c r="BE42" s="59" t="s">
        <v>315</v>
      </c>
      <c r="BH42">
        <f t="shared" si="1"/>
        <v>90</v>
      </c>
      <c r="BI42">
        <f t="shared" si="2"/>
        <v>80</v>
      </c>
      <c r="BJ42">
        <f t="shared" si="3"/>
        <v>90</v>
      </c>
      <c r="BK42">
        <f t="shared" si="4"/>
        <v>90</v>
      </c>
    </row>
    <row r="43" spans="1:63">
      <c r="A43">
        <v>9</v>
      </c>
      <c r="B43" t="s">
        <v>323</v>
      </c>
      <c r="C43">
        <v>6748</v>
      </c>
      <c r="AE43" t="e">
        <v>#N/A</v>
      </c>
      <c r="AV43">
        <v>40</v>
      </c>
      <c r="AW43">
        <v>30</v>
      </c>
      <c r="AX43">
        <v>90</v>
      </c>
      <c r="AY43">
        <v>30</v>
      </c>
      <c r="BB43" s="18" t="s">
        <v>323</v>
      </c>
      <c r="BC43" s="59">
        <v>6748</v>
      </c>
      <c r="BD43" s="18">
        <f t="shared" si="0"/>
        <v>6748</v>
      </c>
      <c r="BE43" s="59" t="s">
        <v>315</v>
      </c>
      <c r="BH43">
        <f t="shared" si="1"/>
        <v>65</v>
      </c>
      <c r="BI43">
        <f t="shared" si="2"/>
        <v>65</v>
      </c>
      <c r="BJ43">
        <f t="shared" si="3"/>
        <v>90</v>
      </c>
      <c r="BK43">
        <f t="shared" si="4"/>
        <v>65</v>
      </c>
    </row>
    <row r="44" spans="1:63">
      <c r="A44">
        <v>10</v>
      </c>
      <c r="B44" t="s">
        <v>324</v>
      </c>
      <c r="C44">
        <v>6749</v>
      </c>
      <c r="AE44" t="e">
        <v>#N/A</v>
      </c>
      <c r="AV44">
        <v>90</v>
      </c>
      <c r="AW44">
        <v>90</v>
      </c>
      <c r="AX44">
        <v>90</v>
      </c>
      <c r="AY44">
        <v>90</v>
      </c>
      <c r="BB44" s="18" t="s">
        <v>324</v>
      </c>
      <c r="BC44" s="59">
        <v>6749</v>
      </c>
      <c r="BD44" s="18">
        <f t="shared" si="0"/>
        <v>6749</v>
      </c>
      <c r="BE44" s="59" t="s">
        <v>315</v>
      </c>
      <c r="BH44">
        <f t="shared" si="1"/>
        <v>90</v>
      </c>
      <c r="BI44">
        <f t="shared" si="2"/>
        <v>90</v>
      </c>
      <c r="BJ44">
        <f t="shared" si="3"/>
        <v>90</v>
      </c>
      <c r="BK44">
        <f t="shared" si="4"/>
        <v>90</v>
      </c>
    </row>
    <row r="45" spans="1:63">
      <c r="A45">
        <v>11</v>
      </c>
      <c r="B45" t="s">
        <v>325</v>
      </c>
      <c r="C45">
        <v>6750</v>
      </c>
      <c r="AE45" t="e">
        <v>#N/A</v>
      </c>
      <c r="AV45">
        <v>60</v>
      </c>
      <c r="AW45">
        <v>50</v>
      </c>
      <c r="AX45">
        <v>90</v>
      </c>
      <c r="AY45">
        <v>70</v>
      </c>
      <c r="BB45" s="18" t="s">
        <v>325</v>
      </c>
      <c r="BC45" s="59">
        <v>6750</v>
      </c>
      <c r="BD45" s="18">
        <f t="shared" si="0"/>
        <v>6750</v>
      </c>
      <c r="BE45" s="59" t="s">
        <v>315</v>
      </c>
      <c r="BH45">
        <f t="shared" si="1"/>
        <v>60</v>
      </c>
      <c r="BI45">
        <f t="shared" si="2"/>
        <v>50</v>
      </c>
      <c r="BJ45">
        <f t="shared" si="3"/>
        <v>90</v>
      </c>
      <c r="BK45">
        <f t="shared" si="4"/>
        <v>70</v>
      </c>
    </row>
    <row r="46" spans="1:63">
      <c r="A46">
        <v>12</v>
      </c>
      <c r="B46" t="s">
        <v>326</v>
      </c>
      <c r="C46">
        <v>6751</v>
      </c>
      <c r="AE46" t="e">
        <v>#N/A</v>
      </c>
      <c r="AW46">
        <v>0</v>
      </c>
      <c r="AX46">
        <v>90</v>
      </c>
      <c r="AY46">
        <v>60</v>
      </c>
      <c r="BB46" s="18" t="s">
        <v>326</v>
      </c>
      <c r="BC46" s="59">
        <v>6751</v>
      </c>
      <c r="BD46" s="18">
        <f t="shared" si="0"/>
        <v>6751</v>
      </c>
      <c r="BE46" s="59" t="s">
        <v>315</v>
      </c>
      <c r="BH46">
        <f t="shared" si="1"/>
        <v>50</v>
      </c>
      <c r="BI46">
        <f t="shared" si="2"/>
        <v>50</v>
      </c>
      <c r="BJ46">
        <f t="shared" si="3"/>
        <v>90</v>
      </c>
      <c r="BK46">
        <f t="shared" si="4"/>
        <v>60</v>
      </c>
    </row>
    <row r="47" spans="1:63">
      <c r="A47">
        <v>13</v>
      </c>
      <c r="B47" t="s">
        <v>327</v>
      </c>
      <c r="C47">
        <v>6752</v>
      </c>
      <c r="AE47" t="e">
        <v>#N/A</v>
      </c>
      <c r="AV47">
        <v>100</v>
      </c>
      <c r="AW47">
        <v>70</v>
      </c>
      <c r="AX47">
        <v>90</v>
      </c>
      <c r="AY47">
        <v>60</v>
      </c>
      <c r="BB47" s="18" t="s">
        <v>327</v>
      </c>
      <c r="BC47" s="59">
        <v>6752</v>
      </c>
      <c r="BD47" s="18">
        <f t="shared" si="0"/>
        <v>6752</v>
      </c>
      <c r="BE47" s="59" t="s">
        <v>315</v>
      </c>
      <c r="BH47">
        <f t="shared" si="1"/>
        <v>100</v>
      </c>
      <c r="BI47">
        <f t="shared" si="2"/>
        <v>70</v>
      </c>
      <c r="BJ47">
        <f t="shared" si="3"/>
        <v>90</v>
      </c>
      <c r="BK47">
        <f t="shared" si="4"/>
        <v>60</v>
      </c>
    </row>
    <row r="48" spans="1:63">
      <c r="A48">
        <v>14</v>
      </c>
      <c r="B48" t="s">
        <v>328</v>
      </c>
      <c r="C48">
        <v>6753</v>
      </c>
      <c r="AE48" t="e">
        <v>#N/A</v>
      </c>
      <c r="AV48">
        <v>100</v>
      </c>
      <c r="AW48">
        <v>90</v>
      </c>
      <c r="AX48">
        <v>90</v>
      </c>
      <c r="AY48">
        <v>100</v>
      </c>
      <c r="BB48" s="18" t="s">
        <v>328</v>
      </c>
      <c r="BC48" s="59">
        <v>6753</v>
      </c>
      <c r="BD48" s="18">
        <f t="shared" si="0"/>
        <v>6753</v>
      </c>
      <c r="BE48" s="59" t="s">
        <v>315</v>
      </c>
      <c r="BH48">
        <f t="shared" si="1"/>
        <v>100</v>
      </c>
      <c r="BI48">
        <f t="shared" si="2"/>
        <v>90</v>
      </c>
      <c r="BJ48">
        <f t="shared" si="3"/>
        <v>90</v>
      </c>
      <c r="BK48">
        <f t="shared" si="4"/>
        <v>100</v>
      </c>
    </row>
    <row r="49" spans="1:63">
      <c r="A49">
        <v>15</v>
      </c>
      <c r="B49" t="s">
        <v>329</v>
      </c>
      <c r="C49">
        <v>6754</v>
      </c>
      <c r="AE49" t="e">
        <v>#N/A</v>
      </c>
      <c r="AV49">
        <v>100</v>
      </c>
      <c r="AW49">
        <v>80</v>
      </c>
      <c r="AX49">
        <v>90</v>
      </c>
      <c r="AY49">
        <v>100</v>
      </c>
      <c r="BB49" s="18" t="s">
        <v>329</v>
      </c>
      <c r="BC49" s="59">
        <v>6754</v>
      </c>
      <c r="BD49" s="18">
        <f t="shared" si="0"/>
        <v>6754</v>
      </c>
      <c r="BE49" s="59" t="s">
        <v>315</v>
      </c>
      <c r="BH49">
        <f t="shared" si="1"/>
        <v>100</v>
      </c>
      <c r="BI49">
        <f t="shared" si="2"/>
        <v>80</v>
      </c>
      <c r="BJ49">
        <f t="shared" si="3"/>
        <v>90</v>
      </c>
      <c r="BK49">
        <f t="shared" si="4"/>
        <v>100</v>
      </c>
    </row>
    <row r="50" spans="1:63">
      <c r="A50">
        <v>16</v>
      </c>
      <c r="B50" t="s">
        <v>330</v>
      </c>
      <c r="C50">
        <v>6755</v>
      </c>
      <c r="AE50" t="e">
        <v>#N/A</v>
      </c>
      <c r="AV50">
        <v>20</v>
      </c>
      <c r="AW50">
        <v>20</v>
      </c>
      <c r="AX50">
        <v>90</v>
      </c>
      <c r="AY50">
        <v>90</v>
      </c>
      <c r="BB50" s="18" t="s">
        <v>330</v>
      </c>
      <c r="BC50" s="59">
        <v>6755</v>
      </c>
      <c r="BD50" s="18">
        <f t="shared" si="0"/>
        <v>6755</v>
      </c>
      <c r="BE50" s="59" t="s">
        <v>315</v>
      </c>
      <c r="BH50">
        <f t="shared" si="1"/>
        <v>65</v>
      </c>
      <c r="BI50">
        <f t="shared" si="2"/>
        <v>65</v>
      </c>
      <c r="BJ50">
        <f t="shared" si="3"/>
        <v>90</v>
      </c>
      <c r="BK50">
        <f t="shared" si="4"/>
        <v>90</v>
      </c>
    </row>
    <row r="51" spans="1:63">
      <c r="A51">
        <v>17</v>
      </c>
      <c r="B51" t="s">
        <v>331</v>
      </c>
      <c r="C51">
        <v>6756</v>
      </c>
      <c r="AE51" t="e">
        <v>#N/A</v>
      </c>
      <c r="AV51">
        <v>90</v>
      </c>
      <c r="AW51">
        <v>70</v>
      </c>
      <c r="AX51">
        <v>90</v>
      </c>
      <c r="AY51">
        <v>70</v>
      </c>
      <c r="BB51" s="18" t="s">
        <v>331</v>
      </c>
      <c r="BC51" s="59">
        <v>6756</v>
      </c>
      <c r="BD51" s="18">
        <f t="shared" si="0"/>
        <v>6756</v>
      </c>
      <c r="BE51" s="59" t="s">
        <v>315</v>
      </c>
      <c r="BH51">
        <f t="shared" si="1"/>
        <v>90</v>
      </c>
      <c r="BI51">
        <f t="shared" si="2"/>
        <v>70</v>
      </c>
      <c r="BJ51">
        <f t="shared" si="3"/>
        <v>90</v>
      </c>
      <c r="BK51">
        <f t="shared" si="4"/>
        <v>70</v>
      </c>
    </row>
    <row r="52" spans="1:63">
      <c r="A52">
        <v>18</v>
      </c>
      <c r="B52" t="s">
        <v>332</v>
      </c>
      <c r="C52">
        <v>6757</v>
      </c>
      <c r="AE52" t="e">
        <v>#N/A</v>
      </c>
      <c r="AV52">
        <v>100</v>
      </c>
      <c r="AW52">
        <v>10</v>
      </c>
      <c r="AX52">
        <v>90</v>
      </c>
      <c r="AY52">
        <v>70</v>
      </c>
      <c r="BB52" s="18" t="s">
        <v>332</v>
      </c>
      <c r="BC52" s="59">
        <v>6757</v>
      </c>
      <c r="BD52" s="18">
        <f t="shared" si="0"/>
        <v>6757</v>
      </c>
      <c r="BE52" s="59" t="s">
        <v>315</v>
      </c>
      <c r="BH52">
        <f t="shared" si="1"/>
        <v>100</v>
      </c>
      <c r="BI52">
        <f t="shared" si="2"/>
        <v>65</v>
      </c>
      <c r="BJ52">
        <f t="shared" si="3"/>
        <v>90</v>
      </c>
      <c r="BK52">
        <f t="shared" si="4"/>
        <v>70</v>
      </c>
    </row>
    <row r="53" spans="1:63">
      <c r="A53">
        <v>19</v>
      </c>
      <c r="B53" t="s">
        <v>333</v>
      </c>
      <c r="C53">
        <v>6758</v>
      </c>
      <c r="AE53" t="e">
        <v>#N/A</v>
      </c>
      <c r="AV53">
        <v>70</v>
      </c>
      <c r="AW53">
        <v>60</v>
      </c>
      <c r="AX53">
        <v>90</v>
      </c>
      <c r="AY53">
        <v>60</v>
      </c>
      <c r="BB53" s="18" t="s">
        <v>333</v>
      </c>
      <c r="BC53" s="59">
        <v>6758</v>
      </c>
      <c r="BD53" s="18">
        <f t="shared" si="0"/>
        <v>6758</v>
      </c>
      <c r="BE53" s="59" t="s">
        <v>315</v>
      </c>
      <c r="BH53">
        <f t="shared" si="1"/>
        <v>70</v>
      </c>
      <c r="BI53">
        <f t="shared" si="2"/>
        <v>60</v>
      </c>
      <c r="BJ53">
        <f t="shared" si="3"/>
        <v>90</v>
      </c>
      <c r="BK53">
        <f t="shared" si="4"/>
        <v>60</v>
      </c>
    </row>
    <row r="54" spans="1:63">
      <c r="A54">
        <v>20</v>
      </c>
      <c r="B54" t="s">
        <v>334</v>
      </c>
      <c r="C54">
        <v>6759</v>
      </c>
      <c r="AE54" t="e">
        <v>#N/A</v>
      </c>
      <c r="AV54">
        <v>80</v>
      </c>
      <c r="AW54">
        <v>30</v>
      </c>
      <c r="AX54">
        <v>90</v>
      </c>
      <c r="AY54">
        <v>60</v>
      </c>
      <c r="BB54" s="18" t="s">
        <v>334</v>
      </c>
      <c r="BC54" s="59">
        <v>6759</v>
      </c>
      <c r="BD54" s="18">
        <f t="shared" si="0"/>
        <v>6759</v>
      </c>
      <c r="BE54" s="59" t="s">
        <v>315</v>
      </c>
      <c r="BH54">
        <f t="shared" si="1"/>
        <v>80</v>
      </c>
      <c r="BI54">
        <f t="shared" si="2"/>
        <v>65</v>
      </c>
      <c r="BJ54">
        <f t="shared" si="3"/>
        <v>90</v>
      </c>
      <c r="BK54">
        <f t="shared" si="4"/>
        <v>60</v>
      </c>
    </row>
    <row r="55" spans="1:63">
      <c r="A55">
        <v>21</v>
      </c>
      <c r="B55" t="s">
        <v>335</v>
      </c>
      <c r="C55">
        <v>6760</v>
      </c>
      <c r="AE55" t="e">
        <v>#N/A</v>
      </c>
      <c r="AV55">
        <v>40</v>
      </c>
      <c r="AW55">
        <v>40</v>
      </c>
      <c r="AX55">
        <v>90</v>
      </c>
      <c r="AY55">
        <v>100</v>
      </c>
      <c r="BB55" s="18" t="s">
        <v>335</v>
      </c>
      <c r="BC55" s="59">
        <v>6760</v>
      </c>
      <c r="BD55" s="18">
        <f t="shared" si="0"/>
        <v>6760</v>
      </c>
      <c r="BE55" s="59" t="s">
        <v>315</v>
      </c>
      <c r="BH55">
        <f t="shared" si="1"/>
        <v>65</v>
      </c>
      <c r="BI55">
        <f t="shared" si="2"/>
        <v>65</v>
      </c>
      <c r="BJ55">
        <f t="shared" si="3"/>
        <v>90</v>
      </c>
      <c r="BK55">
        <f t="shared" si="4"/>
        <v>100</v>
      </c>
    </row>
    <row r="56" spans="1:63">
      <c r="A56">
        <v>22</v>
      </c>
      <c r="B56" t="s">
        <v>336</v>
      </c>
      <c r="C56">
        <v>6761</v>
      </c>
      <c r="AE56" t="e">
        <v>#N/A</v>
      </c>
      <c r="AV56">
        <v>70</v>
      </c>
      <c r="AW56">
        <v>30</v>
      </c>
      <c r="AX56">
        <v>90</v>
      </c>
      <c r="AY56">
        <v>50</v>
      </c>
      <c r="BB56" s="18" t="s">
        <v>336</v>
      </c>
      <c r="BC56" s="59">
        <v>6761</v>
      </c>
      <c r="BD56" s="18">
        <f t="shared" si="0"/>
        <v>6761</v>
      </c>
      <c r="BE56" s="59" t="s">
        <v>315</v>
      </c>
      <c r="BH56">
        <f t="shared" si="1"/>
        <v>70</v>
      </c>
      <c r="BI56">
        <f t="shared" si="2"/>
        <v>65</v>
      </c>
      <c r="BJ56">
        <f t="shared" si="3"/>
        <v>90</v>
      </c>
      <c r="BK56">
        <f t="shared" si="4"/>
        <v>50</v>
      </c>
    </row>
    <row r="57" spans="1:63">
      <c r="A57">
        <v>23</v>
      </c>
      <c r="B57" t="s">
        <v>337</v>
      </c>
      <c r="C57">
        <v>6763</v>
      </c>
      <c r="AE57" t="e">
        <v>#N/A</v>
      </c>
      <c r="AV57">
        <v>100</v>
      </c>
      <c r="AW57">
        <v>0</v>
      </c>
      <c r="AX57">
        <v>90</v>
      </c>
      <c r="AY57">
        <v>50</v>
      </c>
      <c r="BB57" s="18" t="s">
        <v>337</v>
      </c>
      <c r="BC57" s="59">
        <v>6763</v>
      </c>
      <c r="BD57" s="18">
        <f t="shared" si="0"/>
        <v>6763</v>
      </c>
      <c r="BE57" s="59" t="s">
        <v>315</v>
      </c>
      <c r="BH57">
        <f t="shared" si="1"/>
        <v>100</v>
      </c>
      <c r="BI57">
        <f t="shared" si="2"/>
        <v>50</v>
      </c>
      <c r="BJ57">
        <f t="shared" si="3"/>
        <v>90</v>
      </c>
      <c r="BK57">
        <f t="shared" si="4"/>
        <v>50</v>
      </c>
    </row>
    <row r="58" spans="1:63">
      <c r="A58">
        <v>24</v>
      </c>
      <c r="B58" t="s">
        <v>338</v>
      </c>
      <c r="C58">
        <v>6764</v>
      </c>
      <c r="AE58" t="e">
        <v>#N/A</v>
      </c>
      <c r="AV58">
        <v>60</v>
      </c>
      <c r="AW58">
        <v>60</v>
      </c>
      <c r="AX58">
        <v>90</v>
      </c>
      <c r="AY58">
        <v>70</v>
      </c>
      <c r="BB58" s="18" t="s">
        <v>338</v>
      </c>
      <c r="BC58" s="59">
        <v>6764</v>
      </c>
      <c r="BD58" s="18">
        <f t="shared" si="0"/>
        <v>6764</v>
      </c>
      <c r="BE58" s="59" t="s">
        <v>315</v>
      </c>
      <c r="BH58">
        <f t="shared" si="1"/>
        <v>60</v>
      </c>
      <c r="BI58">
        <f t="shared" si="2"/>
        <v>60</v>
      </c>
      <c r="BJ58">
        <f t="shared" si="3"/>
        <v>90</v>
      </c>
      <c r="BK58">
        <f t="shared" si="4"/>
        <v>70</v>
      </c>
    </row>
    <row r="59" spans="1:63">
      <c r="A59">
        <v>25</v>
      </c>
      <c r="B59" t="s">
        <v>339</v>
      </c>
      <c r="C59">
        <v>6765</v>
      </c>
      <c r="AE59" t="e">
        <v>#N/A</v>
      </c>
      <c r="AV59">
        <v>70</v>
      </c>
      <c r="AW59">
        <v>70</v>
      </c>
      <c r="AX59">
        <v>90</v>
      </c>
      <c r="AY59">
        <v>70</v>
      </c>
      <c r="BB59" s="18" t="s">
        <v>339</v>
      </c>
      <c r="BC59" s="59">
        <v>6765</v>
      </c>
      <c r="BD59" s="18">
        <f t="shared" si="0"/>
        <v>6765</v>
      </c>
      <c r="BE59" s="59" t="s">
        <v>315</v>
      </c>
      <c r="BH59">
        <f t="shared" si="1"/>
        <v>70</v>
      </c>
      <c r="BI59">
        <f t="shared" si="2"/>
        <v>70</v>
      </c>
      <c r="BJ59">
        <f t="shared" si="3"/>
        <v>90</v>
      </c>
      <c r="BK59">
        <f t="shared" si="4"/>
        <v>70</v>
      </c>
    </row>
    <row r="60" spans="1:63">
      <c r="A60">
        <v>26</v>
      </c>
      <c r="B60" t="s">
        <v>340</v>
      </c>
      <c r="C60">
        <v>6766</v>
      </c>
      <c r="AE60" t="e">
        <v>#N/A</v>
      </c>
      <c r="AV60">
        <v>80</v>
      </c>
      <c r="AW60">
        <v>40</v>
      </c>
      <c r="AX60">
        <v>90</v>
      </c>
      <c r="AY60">
        <v>80</v>
      </c>
      <c r="BB60" s="18" t="s">
        <v>340</v>
      </c>
      <c r="BC60" s="59">
        <v>6766</v>
      </c>
      <c r="BD60" s="18">
        <f t="shared" si="0"/>
        <v>6766</v>
      </c>
      <c r="BE60" s="59" t="s">
        <v>315</v>
      </c>
      <c r="BH60">
        <f t="shared" si="1"/>
        <v>80</v>
      </c>
      <c r="BI60">
        <f t="shared" si="2"/>
        <v>65</v>
      </c>
      <c r="BJ60">
        <f t="shared" si="3"/>
        <v>90</v>
      </c>
      <c r="BK60">
        <f t="shared" si="4"/>
        <v>80</v>
      </c>
    </row>
    <row r="61" spans="1:63">
      <c r="A61">
        <v>27</v>
      </c>
      <c r="B61" t="s">
        <v>341</v>
      </c>
      <c r="C61">
        <v>6767</v>
      </c>
      <c r="AE61" t="e">
        <v>#N/A</v>
      </c>
      <c r="AV61">
        <v>70</v>
      </c>
      <c r="AW61">
        <v>30</v>
      </c>
      <c r="AX61">
        <v>90</v>
      </c>
      <c r="AY61">
        <v>60</v>
      </c>
      <c r="BB61" s="18" t="s">
        <v>341</v>
      </c>
      <c r="BC61" s="59">
        <v>6767</v>
      </c>
      <c r="BD61" s="18">
        <f t="shared" si="0"/>
        <v>6767</v>
      </c>
      <c r="BE61" s="59" t="s">
        <v>315</v>
      </c>
      <c r="BH61">
        <f t="shared" si="1"/>
        <v>70</v>
      </c>
      <c r="BI61">
        <f t="shared" si="2"/>
        <v>65</v>
      </c>
      <c r="BJ61">
        <f t="shared" si="3"/>
        <v>90</v>
      </c>
      <c r="BK61">
        <f t="shared" si="4"/>
        <v>60</v>
      </c>
    </row>
    <row r="62" spans="1:63">
      <c r="A62">
        <v>28</v>
      </c>
      <c r="B62" t="s">
        <v>342</v>
      </c>
      <c r="C62">
        <v>6768</v>
      </c>
      <c r="AE62" t="e">
        <v>#N/A</v>
      </c>
      <c r="AV62">
        <v>90</v>
      </c>
      <c r="AW62">
        <v>80</v>
      </c>
      <c r="AX62">
        <v>90</v>
      </c>
      <c r="AY62">
        <v>100</v>
      </c>
      <c r="BB62" s="18" t="s">
        <v>342</v>
      </c>
      <c r="BC62" s="59">
        <v>6768</v>
      </c>
      <c r="BD62" s="18">
        <f t="shared" si="0"/>
        <v>6768</v>
      </c>
      <c r="BE62" s="59" t="s">
        <v>315</v>
      </c>
      <c r="BH62">
        <f t="shared" si="1"/>
        <v>90</v>
      </c>
      <c r="BI62">
        <f t="shared" si="2"/>
        <v>80</v>
      </c>
      <c r="BJ62">
        <f t="shared" si="3"/>
        <v>90</v>
      </c>
      <c r="BK62">
        <f t="shared" si="4"/>
        <v>100</v>
      </c>
    </row>
    <row r="63" spans="1:63">
      <c r="A63">
        <v>29</v>
      </c>
      <c r="B63" t="s">
        <v>343</v>
      </c>
      <c r="C63">
        <v>6769</v>
      </c>
      <c r="AE63" t="e">
        <v>#N/A</v>
      </c>
      <c r="AV63">
        <v>100</v>
      </c>
      <c r="AW63">
        <v>60</v>
      </c>
      <c r="AX63">
        <v>90</v>
      </c>
      <c r="AY63">
        <v>90</v>
      </c>
      <c r="BB63" s="18" t="s">
        <v>343</v>
      </c>
      <c r="BC63" s="59">
        <v>6769</v>
      </c>
      <c r="BD63" s="18">
        <f t="shared" si="0"/>
        <v>6769</v>
      </c>
      <c r="BE63" s="59" t="s">
        <v>315</v>
      </c>
      <c r="BH63">
        <f t="shared" si="1"/>
        <v>100</v>
      </c>
      <c r="BI63">
        <f t="shared" si="2"/>
        <v>60</v>
      </c>
      <c r="BJ63">
        <f t="shared" si="3"/>
        <v>90</v>
      </c>
      <c r="BK63">
        <f t="shared" si="4"/>
        <v>90</v>
      </c>
    </row>
    <row r="64" spans="1:63" s="181" customFormat="1">
      <c r="A64" s="181">
        <v>30</v>
      </c>
      <c r="B64" s="181" t="s">
        <v>344</v>
      </c>
      <c r="C64" s="181">
        <v>6770</v>
      </c>
      <c r="AE64" s="181" t="e">
        <v>#N/A</v>
      </c>
      <c r="AV64" s="181">
        <v>100</v>
      </c>
      <c r="AW64" s="181">
        <v>40</v>
      </c>
      <c r="AX64" s="181">
        <v>90</v>
      </c>
      <c r="AY64" s="181">
        <v>80</v>
      </c>
      <c r="BB64" s="18" t="s">
        <v>344</v>
      </c>
      <c r="BC64" s="59">
        <v>6770</v>
      </c>
      <c r="BD64" s="18">
        <f t="shared" si="0"/>
        <v>6770</v>
      </c>
      <c r="BE64" s="59" t="s">
        <v>315</v>
      </c>
      <c r="BH64">
        <f t="shared" si="1"/>
        <v>100</v>
      </c>
      <c r="BI64">
        <f t="shared" si="2"/>
        <v>65</v>
      </c>
      <c r="BJ64">
        <f t="shared" si="3"/>
        <v>90</v>
      </c>
      <c r="BK64">
        <f t="shared" si="4"/>
        <v>80</v>
      </c>
    </row>
    <row r="65" spans="1:63">
      <c r="A65">
        <v>1</v>
      </c>
      <c r="B65" t="s">
        <v>345</v>
      </c>
      <c r="C65">
        <v>6771</v>
      </c>
      <c r="AE65" t="e">
        <v>#N/A</v>
      </c>
      <c r="AV65">
        <v>100</v>
      </c>
      <c r="AW65">
        <v>70</v>
      </c>
      <c r="AX65">
        <v>90</v>
      </c>
      <c r="AY65">
        <v>100</v>
      </c>
      <c r="BB65" s="18" t="s">
        <v>345</v>
      </c>
      <c r="BC65" s="59">
        <v>6771</v>
      </c>
      <c r="BD65" s="18">
        <f t="shared" si="0"/>
        <v>6771</v>
      </c>
      <c r="BE65" s="59" t="s">
        <v>346</v>
      </c>
      <c r="BH65">
        <f t="shared" si="1"/>
        <v>100</v>
      </c>
      <c r="BI65">
        <f t="shared" si="2"/>
        <v>70</v>
      </c>
      <c r="BJ65">
        <f t="shared" si="3"/>
        <v>90</v>
      </c>
      <c r="BK65">
        <f t="shared" si="4"/>
        <v>100</v>
      </c>
    </row>
    <row r="66" spans="1:63">
      <c r="A66">
        <v>2</v>
      </c>
      <c r="B66" t="s">
        <v>347</v>
      </c>
      <c r="C66">
        <v>6772</v>
      </c>
      <c r="AE66" t="e">
        <v>#N/A</v>
      </c>
      <c r="AV66">
        <v>100</v>
      </c>
      <c r="AW66">
        <v>40</v>
      </c>
      <c r="AX66">
        <v>90</v>
      </c>
      <c r="AY66">
        <v>80</v>
      </c>
      <c r="BB66" s="18" t="s">
        <v>347</v>
      </c>
      <c r="BC66" s="59">
        <v>6772</v>
      </c>
      <c r="BD66" s="18">
        <f t="shared" si="0"/>
        <v>6772</v>
      </c>
      <c r="BE66" s="59" t="s">
        <v>346</v>
      </c>
      <c r="BH66">
        <f t="shared" si="1"/>
        <v>100</v>
      </c>
      <c r="BI66">
        <f t="shared" si="2"/>
        <v>65</v>
      </c>
      <c r="BJ66">
        <f t="shared" si="3"/>
        <v>90</v>
      </c>
      <c r="BK66">
        <f t="shared" si="4"/>
        <v>80</v>
      </c>
    </row>
    <row r="67" spans="1:63">
      <c r="A67">
        <v>3</v>
      </c>
      <c r="B67" t="s">
        <v>348</v>
      </c>
      <c r="C67">
        <v>6773</v>
      </c>
      <c r="AE67" t="e">
        <v>#N/A</v>
      </c>
      <c r="AV67">
        <v>100</v>
      </c>
      <c r="AW67">
        <v>60</v>
      </c>
      <c r="AX67">
        <v>90</v>
      </c>
      <c r="AY67">
        <v>100</v>
      </c>
      <c r="BB67" s="18" t="s">
        <v>348</v>
      </c>
      <c r="BC67" s="59">
        <v>6773</v>
      </c>
      <c r="BD67" s="18">
        <f t="shared" si="0"/>
        <v>6773</v>
      </c>
      <c r="BE67" s="59" t="s">
        <v>346</v>
      </c>
      <c r="BH67">
        <f t="shared" si="1"/>
        <v>100</v>
      </c>
      <c r="BI67">
        <f t="shared" si="2"/>
        <v>60</v>
      </c>
      <c r="BJ67">
        <f t="shared" si="3"/>
        <v>90</v>
      </c>
      <c r="BK67">
        <f t="shared" si="4"/>
        <v>100</v>
      </c>
    </row>
    <row r="68" spans="1:63">
      <c r="A68">
        <v>4</v>
      </c>
      <c r="B68" t="s">
        <v>349</v>
      </c>
      <c r="C68">
        <v>6774</v>
      </c>
      <c r="AE68" t="e">
        <v>#N/A</v>
      </c>
      <c r="AV68">
        <v>100</v>
      </c>
      <c r="AW68">
        <v>60</v>
      </c>
      <c r="AX68">
        <v>90</v>
      </c>
      <c r="AY68">
        <v>70</v>
      </c>
      <c r="BB68" s="18" t="s">
        <v>349</v>
      </c>
      <c r="BC68" s="59">
        <v>6774</v>
      </c>
      <c r="BD68" s="18">
        <f t="shared" ref="BD68:BD131" si="5">BC68</f>
        <v>6774</v>
      </c>
      <c r="BE68" s="59" t="s">
        <v>346</v>
      </c>
      <c r="BH68">
        <f t="shared" si="1"/>
        <v>100</v>
      </c>
      <c r="BI68">
        <f t="shared" si="2"/>
        <v>60</v>
      </c>
      <c r="BJ68">
        <f t="shared" si="3"/>
        <v>90</v>
      </c>
      <c r="BK68">
        <f t="shared" si="4"/>
        <v>70</v>
      </c>
    </row>
    <row r="69" spans="1:63">
      <c r="A69">
        <v>5</v>
      </c>
      <c r="B69" t="s">
        <v>350</v>
      </c>
      <c r="C69">
        <v>6775</v>
      </c>
      <c r="AE69" t="e">
        <v>#N/A</v>
      </c>
      <c r="AV69">
        <v>80</v>
      </c>
      <c r="AW69">
        <v>50</v>
      </c>
      <c r="AX69">
        <v>90</v>
      </c>
      <c r="AY69">
        <v>30</v>
      </c>
      <c r="BB69" s="18" t="s">
        <v>350</v>
      </c>
      <c r="BC69" s="59">
        <v>6775</v>
      </c>
      <c r="BD69" s="18">
        <f t="shared" si="5"/>
        <v>6775</v>
      </c>
      <c r="BE69" s="59" t="s">
        <v>346</v>
      </c>
      <c r="BH69">
        <f t="shared" ref="BH69:BH132" si="6">IF(AV69&lt;1,50,IF(AV69&lt;49,65,AV69))</f>
        <v>80</v>
      </c>
      <c r="BI69">
        <f t="shared" ref="BI69:BI132" si="7">IF(AW69&lt;1,50,IF(AW69&lt;49,65,AW69))</f>
        <v>50</v>
      </c>
      <c r="BJ69">
        <f t="shared" ref="BJ69:BJ132" si="8">IF(AX69&lt;1,50,IF(AX69&lt;49,65,AX69))</f>
        <v>90</v>
      </c>
      <c r="BK69">
        <f t="shared" ref="BK69:BK132" si="9">IF(AY69&lt;1,50,IF(AY69&lt;49,65,AY69))</f>
        <v>65</v>
      </c>
    </row>
    <row r="70" spans="1:63">
      <c r="A70">
        <v>6</v>
      </c>
      <c r="B70" t="s">
        <v>351</v>
      </c>
      <c r="C70">
        <v>6776</v>
      </c>
      <c r="AE70" t="e">
        <v>#N/A</v>
      </c>
      <c r="AV70">
        <v>70</v>
      </c>
      <c r="AW70">
        <v>60</v>
      </c>
      <c r="AX70">
        <v>90</v>
      </c>
      <c r="AY70">
        <v>50</v>
      </c>
      <c r="BB70" s="18" t="s">
        <v>351</v>
      </c>
      <c r="BC70" s="59">
        <v>6776</v>
      </c>
      <c r="BD70" s="18">
        <f t="shared" si="5"/>
        <v>6776</v>
      </c>
      <c r="BE70" s="59" t="s">
        <v>346</v>
      </c>
      <c r="BH70">
        <f t="shared" si="6"/>
        <v>70</v>
      </c>
      <c r="BI70">
        <f t="shared" si="7"/>
        <v>60</v>
      </c>
      <c r="BJ70">
        <f t="shared" si="8"/>
        <v>90</v>
      </c>
      <c r="BK70">
        <f t="shared" si="9"/>
        <v>50</v>
      </c>
    </row>
    <row r="71" spans="1:63">
      <c r="A71">
        <v>7</v>
      </c>
      <c r="B71" t="s">
        <v>352</v>
      </c>
      <c r="C71">
        <v>6777</v>
      </c>
      <c r="AE71" t="e">
        <v>#N/A</v>
      </c>
      <c r="AV71">
        <v>100</v>
      </c>
      <c r="AW71">
        <v>70</v>
      </c>
      <c r="AX71">
        <v>90</v>
      </c>
      <c r="AY71">
        <v>0</v>
      </c>
      <c r="BB71" s="18" t="s">
        <v>352</v>
      </c>
      <c r="BC71" s="59">
        <v>6777</v>
      </c>
      <c r="BD71" s="18">
        <f t="shared" si="5"/>
        <v>6777</v>
      </c>
      <c r="BE71" s="59" t="s">
        <v>346</v>
      </c>
      <c r="BH71">
        <f t="shared" si="6"/>
        <v>100</v>
      </c>
      <c r="BI71">
        <f t="shared" si="7"/>
        <v>70</v>
      </c>
      <c r="BJ71">
        <f t="shared" si="8"/>
        <v>90</v>
      </c>
      <c r="BK71">
        <f t="shared" si="9"/>
        <v>50</v>
      </c>
    </row>
    <row r="72" spans="1:63">
      <c r="A72">
        <v>8</v>
      </c>
      <c r="B72" t="s">
        <v>353</v>
      </c>
      <c r="C72">
        <v>6778</v>
      </c>
      <c r="AE72" t="e">
        <v>#N/A</v>
      </c>
      <c r="AV72">
        <v>80</v>
      </c>
      <c r="AW72">
        <v>0</v>
      </c>
      <c r="AX72">
        <v>90</v>
      </c>
      <c r="AY72">
        <v>60</v>
      </c>
      <c r="BB72" s="18" t="s">
        <v>353</v>
      </c>
      <c r="BC72" s="59">
        <v>6778</v>
      </c>
      <c r="BD72" s="18">
        <f t="shared" si="5"/>
        <v>6778</v>
      </c>
      <c r="BE72" s="59" t="s">
        <v>346</v>
      </c>
      <c r="BH72">
        <f t="shared" si="6"/>
        <v>80</v>
      </c>
      <c r="BI72">
        <f t="shared" si="7"/>
        <v>50</v>
      </c>
      <c r="BJ72">
        <f t="shared" si="8"/>
        <v>90</v>
      </c>
      <c r="BK72">
        <f t="shared" si="9"/>
        <v>60</v>
      </c>
    </row>
    <row r="73" spans="1:63">
      <c r="A73">
        <v>9</v>
      </c>
      <c r="B73" t="s">
        <v>354</v>
      </c>
      <c r="C73">
        <v>6779</v>
      </c>
      <c r="AE73" t="e">
        <v>#N/A</v>
      </c>
      <c r="AV73">
        <v>100</v>
      </c>
      <c r="AW73">
        <v>30</v>
      </c>
      <c r="AX73">
        <v>90</v>
      </c>
      <c r="AY73">
        <v>90</v>
      </c>
      <c r="BB73" s="18" t="s">
        <v>354</v>
      </c>
      <c r="BC73" s="59">
        <v>6779</v>
      </c>
      <c r="BD73" s="18">
        <f t="shared" si="5"/>
        <v>6779</v>
      </c>
      <c r="BE73" s="59" t="s">
        <v>346</v>
      </c>
      <c r="BH73">
        <f t="shared" si="6"/>
        <v>100</v>
      </c>
      <c r="BI73">
        <f t="shared" si="7"/>
        <v>65</v>
      </c>
      <c r="BJ73">
        <f t="shared" si="8"/>
        <v>90</v>
      </c>
      <c r="BK73">
        <f t="shared" si="9"/>
        <v>90</v>
      </c>
    </row>
    <row r="74" spans="1:63">
      <c r="A74">
        <v>10</v>
      </c>
      <c r="B74" t="s">
        <v>355</v>
      </c>
      <c r="C74">
        <v>6780</v>
      </c>
      <c r="AE74" t="e">
        <v>#N/A</v>
      </c>
      <c r="AV74">
        <v>70</v>
      </c>
      <c r="AW74">
        <v>20</v>
      </c>
      <c r="AX74">
        <v>70</v>
      </c>
      <c r="AY74">
        <v>40</v>
      </c>
      <c r="BB74" s="18" t="s">
        <v>355</v>
      </c>
      <c r="BC74" s="59">
        <v>6780</v>
      </c>
      <c r="BD74" s="18">
        <f t="shared" si="5"/>
        <v>6780</v>
      </c>
      <c r="BE74" s="59" t="s">
        <v>346</v>
      </c>
      <c r="BH74">
        <f t="shared" si="6"/>
        <v>70</v>
      </c>
      <c r="BI74">
        <f t="shared" si="7"/>
        <v>65</v>
      </c>
      <c r="BJ74">
        <f t="shared" si="8"/>
        <v>70</v>
      </c>
      <c r="BK74">
        <f t="shared" si="9"/>
        <v>65</v>
      </c>
    </row>
    <row r="75" spans="1:63">
      <c r="A75">
        <v>11</v>
      </c>
      <c r="B75" t="s">
        <v>356</v>
      </c>
      <c r="C75">
        <v>6781</v>
      </c>
      <c r="AE75" t="e">
        <v>#N/A</v>
      </c>
      <c r="AV75">
        <v>100</v>
      </c>
      <c r="AW75">
        <v>80</v>
      </c>
      <c r="AX75">
        <v>90</v>
      </c>
      <c r="AY75">
        <v>90</v>
      </c>
      <c r="BB75" s="18" t="s">
        <v>356</v>
      </c>
      <c r="BC75" s="59">
        <v>6781</v>
      </c>
      <c r="BD75" s="18">
        <f t="shared" si="5"/>
        <v>6781</v>
      </c>
      <c r="BE75" s="59" t="s">
        <v>346</v>
      </c>
      <c r="BH75">
        <f t="shared" si="6"/>
        <v>100</v>
      </c>
      <c r="BI75">
        <f t="shared" si="7"/>
        <v>80</v>
      </c>
      <c r="BJ75">
        <f t="shared" si="8"/>
        <v>90</v>
      </c>
      <c r="BK75">
        <f t="shared" si="9"/>
        <v>90</v>
      </c>
    </row>
    <row r="76" spans="1:63">
      <c r="A76">
        <v>12</v>
      </c>
      <c r="B76" t="s">
        <v>357</v>
      </c>
      <c r="C76">
        <v>6782</v>
      </c>
      <c r="AE76" t="e">
        <v>#N/A</v>
      </c>
      <c r="AV76">
        <v>100</v>
      </c>
      <c r="AW76">
        <v>70</v>
      </c>
      <c r="AX76">
        <v>90</v>
      </c>
      <c r="AY76">
        <v>70</v>
      </c>
      <c r="BB76" s="18" t="s">
        <v>357</v>
      </c>
      <c r="BC76" s="59">
        <v>6782</v>
      </c>
      <c r="BD76" s="18">
        <f t="shared" si="5"/>
        <v>6782</v>
      </c>
      <c r="BE76" s="59" t="s">
        <v>346</v>
      </c>
      <c r="BH76">
        <f t="shared" si="6"/>
        <v>100</v>
      </c>
      <c r="BI76">
        <f t="shared" si="7"/>
        <v>70</v>
      </c>
      <c r="BJ76">
        <f t="shared" si="8"/>
        <v>90</v>
      </c>
      <c r="BK76">
        <f t="shared" si="9"/>
        <v>70</v>
      </c>
    </row>
    <row r="77" spans="1:63">
      <c r="A77">
        <v>13</v>
      </c>
      <c r="B77" t="s">
        <v>358</v>
      </c>
      <c r="C77">
        <v>6783</v>
      </c>
      <c r="AE77" t="e">
        <v>#N/A</v>
      </c>
      <c r="AV77">
        <v>100</v>
      </c>
      <c r="AW77">
        <v>80</v>
      </c>
      <c r="AX77">
        <v>90</v>
      </c>
      <c r="AY77">
        <v>0</v>
      </c>
      <c r="BB77" s="18" t="s">
        <v>358</v>
      </c>
      <c r="BC77" s="59">
        <v>6783</v>
      </c>
      <c r="BD77" s="18">
        <f t="shared" si="5"/>
        <v>6783</v>
      </c>
      <c r="BE77" s="59" t="s">
        <v>346</v>
      </c>
      <c r="BH77">
        <f t="shared" si="6"/>
        <v>100</v>
      </c>
      <c r="BI77">
        <f t="shared" si="7"/>
        <v>80</v>
      </c>
      <c r="BJ77">
        <f t="shared" si="8"/>
        <v>90</v>
      </c>
      <c r="BK77">
        <f t="shared" si="9"/>
        <v>50</v>
      </c>
    </row>
    <row r="78" spans="1:63">
      <c r="A78">
        <v>14</v>
      </c>
      <c r="B78" t="s">
        <v>359</v>
      </c>
      <c r="C78">
        <v>6784</v>
      </c>
      <c r="AE78" t="e">
        <v>#N/A</v>
      </c>
      <c r="AV78">
        <v>100</v>
      </c>
      <c r="AW78">
        <v>30</v>
      </c>
      <c r="AX78">
        <v>90</v>
      </c>
      <c r="AY78">
        <v>40</v>
      </c>
      <c r="BB78" s="18" t="s">
        <v>359</v>
      </c>
      <c r="BC78" s="59">
        <v>6784</v>
      </c>
      <c r="BD78" s="18">
        <f t="shared" si="5"/>
        <v>6784</v>
      </c>
      <c r="BE78" s="59" t="s">
        <v>346</v>
      </c>
      <c r="BH78">
        <f t="shared" si="6"/>
        <v>100</v>
      </c>
      <c r="BI78">
        <f t="shared" si="7"/>
        <v>65</v>
      </c>
      <c r="BJ78">
        <f t="shared" si="8"/>
        <v>90</v>
      </c>
      <c r="BK78">
        <f t="shared" si="9"/>
        <v>65</v>
      </c>
    </row>
    <row r="79" spans="1:63">
      <c r="A79">
        <v>15</v>
      </c>
      <c r="B79" t="s">
        <v>360</v>
      </c>
      <c r="C79">
        <v>6785</v>
      </c>
      <c r="AE79" t="e">
        <v>#N/A</v>
      </c>
      <c r="AV79">
        <v>90</v>
      </c>
      <c r="AW79">
        <v>40</v>
      </c>
      <c r="AX79">
        <v>90</v>
      </c>
      <c r="AY79">
        <v>60</v>
      </c>
      <c r="BB79" s="18" t="s">
        <v>360</v>
      </c>
      <c r="BC79" s="59">
        <v>6785</v>
      </c>
      <c r="BD79" s="18">
        <f t="shared" si="5"/>
        <v>6785</v>
      </c>
      <c r="BE79" s="59" t="s">
        <v>346</v>
      </c>
      <c r="BH79">
        <f t="shared" si="6"/>
        <v>90</v>
      </c>
      <c r="BI79">
        <f t="shared" si="7"/>
        <v>65</v>
      </c>
      <c r="BJ79">
        <f t="shared" si="8"/>
        <v>90</v>
      </c>
      <c r="BK79">
        <f t="shared" si="9"/>
        <v>60</v>
      </c>
    </row>
    <row r="80" spans="1:63">
      <c r="A80">
        <v>16</v>
      </c>
      <c r="B80" t="s">
        <v>361</v>
      </c>
      <c r="C80">
        <v>6786</v>
      </c>
      <c r="AE80" t="e">
        <v>#N/A</v>
      </c>
      <c r="AV80">
        <v>60</v>
      </c>
      <c r="AW80">
        <v>30</v>
      </c>
      <c r="AX80">
        <v>90</v>
      </c>
      <c r="AY80">
        <v>60</v>
      </c>
      <c r="BB80" s="18" t="s">
        <v>361</v>
      </c>
      <c r="BC80" s="59">
        <v>6786</v>
      </c>
      <c r="BD80" s="18">
        <f t="shared" si="5"/>
        <v>6786</v>
      </c>
      <c r="BE80" s="59" t="s">
        <v>346</v>
      </c>
      <c r="BH80">
        <f t="shared" si="6"/>
        <v>60</v>
      </c>
      <c r="BI80">
        <f t="shared" si="7"/>
        <v>65</v>
      </c>
      <c r="BJ80">
        <f t="shared" si="8"/>
        <v>90</v>
      </c>
      <c r="BK80">
        <f t="shared" si="9"/>
        <v>60</v>
      </c>
    </row>
    <row r="81" spans="1:63">
      <c r="A81">
        <v>17</v>
      </c>
      <c r="B81" t="s">
        <v>362</v>
      </c>
      <c r="C81">
        <v>6787</v>
      </c>
      <c r="AE81" t="e">
        <v>#N/A</v>
      </c>
      <c r="AV81">
        <v>100</v>
      </c>
      <c r="AW81">
        <v>90</v>
      </c>
      <c r="AX81">
        <v>90</v>
      </c>
      <c r="AY81">
        <v>100</v>
      </c>
      <c r="BB81" s="18" t="s">
        <v>362</v>
      </c>
      <c r="BC81" s="59">
        <v>6787</v>
      </c>
      <c r="BD81" s="18">
        <f t="shared" si="5"/>
        <v>6787</v>
      </c>
      <c r="BE81" s="59" t="s">
        <v>346</v>
      </c>
      <c r="BH81">
        <f t="shared" si="6"/>
        <v>100</v>
      </c>
      <c r="BI81">
        <f t="shared" si="7"/>
        <v>90</v>
      </c>
      <c r="BJ81">
        <f t="shared" si="8"/>
        <v>90</v>
      </c>
      <c r="BK81">
        <f t="shared" si="9"/>
        <v>100</v>
      </c>
    </row>
    <row r="82" spans="1:63">
      <c r="A82">
        <v>18</v>
      </c>
      <c r="B82" t="s">
        <v>363</v>
      </c>
      <c r="C82">
        <v>6788</v>
      </c>
      <c r="AE82" t="e">
        <v>#N/A</v>
      </c>
      <c r="AV82">
        <v>80</v>
      </c>
      <c r="AW82">
        <v>60</v>
      </c>
      <c r="AX82">
        <v>90</v>
      </c>
      <c r="AY82">
        <v>60</v>
      </c>
      <c r="BB82" s="18" t="s">
        <v>363</v>
      </c>
      <c r="BC82" s="59">
        <v>6788</v>
      </c>
      <c r="BD82" s="18">
        <f t="shared" si="5"/>
        <v>6788</v>
      </c>
      <c r="BE82" s="59" t="s">
        <v>346</v>
      </c>
      <c r="BH82">
        <f t="shared" si="6"/>
        <v>80</v>
      </c>
      <c r="BI82">
        <f t="shared" si="7"/>
        <v>60</v>
      </c>
      <c r="BJ82">
        <f t="shared" si="8"/>
        <v>90</v>
      </c>
      <c r="BK82">
        <f t="shared" si="9"/>
        <v>60</v>
      </c>
    </row>
    <row r="83" spans="1:63">
      <c r="A83">
        <v>19</v>
      </c>
      <c r="B83" t="s">
        <v>364</v>
      </c>
      <c r="C83">
        <v>6789</v>
      </c>
      <c r="AE83" t="e">
        <v>#N/A</v>
      </c>
      <c r="AV83">
        <v>100</v>
      </c>
      <c r="AW83">
        <v>90</v>
      </c>
      <c r="AX83">
        <v>90</v>
      </c>
      <c r="AY83">
        <v>100</v>
      </c>
      <c r="BB83" s="18" t="s">
        <v>364</v>
      </c>
      <c r="BC83" s="59">
        <v>6789</v>
      </c>
      <c r="BD83" s="18">
        <f t="shared" si="5"/>
        <v>6789</v>
      </c>
      <c r="BE83" s="59" t="s">
        <v>346</v>
      </c>
      <c r="BH83">
        <f t="shared" si="6"/>
        <v>100</v>
      </c>
      <c r="BI83">
        <f t="shared" si="7"/>
        <v>90</v>
      </c>
      <c r="BJ83">
        <f t="shared" si="8"/>
        <v>90</v>
      </c>
      <c r="BK83">
        <f t="shared" si="9"/>
        <v>100</v>
      </c>
    </row>
    <row r="84" spans="1:63">
      <c r="A84">
        <v>20</v>
      </c>
      <c r="B84" t="s">
        <v>365</v>
      </c>
      <c r="C84">
        <v>6790</v>
      </c>
      <c r="AE84" t="e">
        <v>#N/A</v>
      </c>
      <c r="AV84">
        <v>100</v>
      </c>
      <c r="AW84">
        <v>60</v>
      </c>
      <c r="AX84">
        <v>90</v>
      </c>
      <c r="AY84">
        <v>70</v>
      </c>
      <c r="BB84" s="18" t="s">
        <v>365</v>
      </c>
      <c r="BC84" s="59">
        <v>6790</v>
      </c>
      <c r="BD84" s="18">
        <f t="shared" si="5"/>
        <v>6790</v>
      </c>
      <c r="BE84" s="59" t="s">
        <v>346</v>
      </c>
      <c r="BH84">
        <f t="shared" si="6"/>
        <v>100</v>
      </c>
      <c r="BI84">
        <f t="shared" si="7"/>
        <v>60</v>
      </c>
      <c r="BJ84">
        <f t="shared" si="8"/>
        <v>90</v>
      </c>
      <c r="BK84">
        <f t="shared" si="9"/>
        <v>70</v>
      </c>
    </row>
    <row r="85" spans="1:63">
      <c r="A85">
        <v>21</v>
      </c>
      <c r="B85" t="s">
        <v>366</v>
      </c>
      <c r="C85">
        <v>6791</v>
      </c>
      <c r="AE85" t="e">
        <v>#N/A</v>
      </c>
      <c r="AV85">
        <v>90</v>
      </c>
      <c r="AW85">
        <v>90</v>
      </c>
      <c r="AX85">
        <v>90</v>
      </c>
      <c r="AY85">
        <v>80</v>
      </c>
      <c r="BB85" s="18" t="s">
        <v>366</v>
      </c>
      <c r="BC85" s="59">
        <v>6791</v>
      </c>
      <c r="BD85" s="18">
        <f t="shared" si="5"/>
        <v>6791</v>
      </c>
      <c r="BE85" s="59" t="s">
        <v>346</v>
      </c>
      <c r="BH85">
        <f t="shared" si="6"/>
        <v>90</v>
      </c>
      <c r="BI85">
        <f t="shared" si="7"/>
        <v>90</v>
      </c>
      <c r="BJ85">
        <f t="shared" si="8"/>
        <v>90</v>
      </c>
      <c r="BK85">
        <f t="shared" si="9"/>
        <v>80</v>
      </c>
    </row>
    <row r="86" spans="1:63">
      <c r="A86">
        <v>22</v>
      </c>
      <c r="B86" t="s">
        <v>367</v>
      </c>
      <c r="C86">
        <v>6793</v>
      </c>
      <c r="AE86" t="e">
        <v>#N/A</v>
      </c>
      <c r="AV86">
        <v>80</v>
      </c>
      <c r="AW86">
        <v>20</v>
      </c>
      <c r="AX86">
        <v>90</v>
      </c>
      <c r="AY86">
        <v>50</v>
      </c>
      <c r="BB86" s="18" t="s">
        <v>367</v>
      </c>
      <c r="BC86" s="59">
        <v>6793</v>
      </c>
      <c r="BD86" s="18">
        <f t="shared" si="5"/>
        <v>6793</v>
      </c>
      <c r="BE86" s="59" t="s">
        <v>346</v>
      </c>
      <c r="BH86">
        <f t="shared" si="6"/>
        <v>80</v>
      </c>
      <c r="BI86">
        <f t="shared" si="7"/>
        <v>65</v>
      </c>
      <c r="BJ86">
        <f t="shared" si="8"/>
        <v>90</v>
      </c>
      <c r="BK86">
        <f t="shared" si="9"/>
        <v>50</v>
      </c>
    </row>
    <row r="87" spans="1:63">
      <c r="A87">
        <v>23</v>
      </c>
      <c r="B87" t="s">
        <v>368</v>
      </c>
      <c r="C87">
        <v>6794</v>
      </c>
      <c r="AE87" t="e">
        <v>#N/A</v>
      </c>
      <c r="AV87">
        <v>80</v>
      </c>
      <c r="AW87">
        <v>30</v>
      </c>
      <c r="AX87">
        <v>90</v>
      </c>
      <c r="AY87">
        <v>80</v>
      </c>
      <c r="BB87" s="18" t="s">
        <v>368</v>
      </c>
      <c r="BC87" s="59">
        <v>6794</v>
      </c>
      <c r="BD87" s="18">
        <f t="shared" si="5"/>
        <v>6794</v>
      </c>
      <c r="BE87" s="59" t="s">
        <v>346</v>
      </c>
      <c r="BH87">
        <f t="shared" si="6"/>
        <v>80</v>
      </c>
      <c r="BI87">
        <f t="shared" si="7"/>
        <v>65</v>
      </c>
      <c r="BJ87">
        <f t="shared" si="8"/>
        <v>90</v>
      </c>
      <c r="BK87">
        <f t="shared" si="9"/>
        <v>80</v>
      </c>
    </row>
    <row r="88" spans="1:63">
      <c r="A88">
        <v>24</v>
      </c>
      <c r="B88" t="s">
        <v>369</v>
      </c>
      <c r="C88">
        <v>6795</v>
      </c>
      <c r="AE88" t="e">
        <v>#N/A</v>
      </c>
      <c r="AV88">
        <v>100</v>
      </c>
      <c r="AW88">
        <v>90</v>
      </c>
      <c r="AX88">
        <v>90</v>
      </c>
      <c r="AY88">
        <v>100</v>
      </c>
      <c r="BB88" s="18" t="s">
        <v>369</v>
      </c>
      <c r="BC88" s="59">
        <v>6795</v>
      </c>
      <c r="BD88" s="18">
        <f t="shared" si="5"/>
        <v>6795</v>
      </c>
      <c r="BE88" s="59" t="s">
        <v>346</v>
      </c>
      <c r="BH88">
        <f t="shared" si="6"/>
        <v>100</v>
      </c>
      <c r="BI88">
        <f t="shared" si="7"/>
        <v>90</v>
      </c>
      <c r="BJ88">
        <f t="shared" si="8"/>
        <v>90</v>
      </c>
      <c r="BK88">
        <f t="shared" si="9"/>
        <v>100</v>
      </c>
    </row>
    <row r="89" spans="1:63">
      <c r="A89">
        <v>25</v>
      </c>
      <c r="B89" t="s">
        <v>370</v>
      </c>
      <c r="C89">
        <v>6796</v>
      </c>
      <c r="AE89" t="e">
        <v>#N/A</v>
      </c>
      <c r="AV89">
        <v>100</v>
      </c>
      <c r="AW89">
        <v>90</v>
      </c>
      <c r="AX89">
        <v>90</v>
      </c>
      <c r="AY89">
        <v>100</v>
      </c>
      <c r="BB89" s="18" t="s">
        <v>370</v>
      </c>
      <c r="BC89" s="59">
        <v>6796</v>
      </c>
      <c r="BD89" s="18">
        <f t="shared" si="5"/>
        <v>6796</v>
      </c>
      <c r="BE89" s="59" t="s">
        <v>346</v>
      </c>
      <c r="BH89">
        <f t="shared" si="6"/>
        <v>100</v>
      </c>
      <c r="BI89">
        <f t="shared" si="7"/>
        <v>90</v>
      </c>
      <c r="BJ89">
        <f t="shared" si="8"/>
        <v>90</v>
      </c>
      <c r="BK89">
        <f t="shared" si="9"/>
        <v>100</v>
      </c>
    </row>
    <row r="90" spans="1:63">
      <c r="A90">
        <v>26</v>
      </c>
      <c r="B90" t="s">
        <v>371</v>
      </c>
      <c r="C90">
        <v>6797</v>
      </c>
      <c r="AE90" t="e">
        <v>#N/A</v>
      </c>
      <c r="AV90">
        <v>100</v>
      </c>
      <c r="AW90">
        <v>60</v>
      </c>
      <c r="AX90">
        <v>90</v>
      </c>
      <c r="AY90">
        <v>90</v>
      </c>
      <c r="BB90" s="18" t="s">
        <v>371</v>
      </c>
      <c r="BC90" s="59">
        <v>6797</v>
      </c>
      <c r="BD90" s="18">
        <f t="shared" si="5"/>
        <v>6797</v>
      </c>
      <c r="BE90" s="59" t="s">
        <v>346</v>
      </c>
      <c r="BH90">
        <f t="shared" si="6"/>
        <v>100</v>
      </c>
      <c r="BI90">
        <f t="shared" si="7"/>
        <v>60</v>
      </c>
      <c r="BJ90">
        <f t="shared" si="8"/>
        <v>90</v>
      </c>
      <c r="BK90">
        <f t="shared" si="9"/>
        <v>90</v>
      </c>
    </row>
    <row r="91" spans="1:63">
      <c r="A91">
        <v>27</v>
      </c>
      <c r="B91" t="s">
        <v>372</v>
      </c>
      <c r="C91">
        <v>6798</v>
      </c>
      <c r="AE91" t="e">
        <v>#N/A</v>
      </c>
      <c r="AV91">
        <v>100</v>
      </c>
      <c r="AW91">
        <v>50</v>
      </c>
      <c r="AX91">
        <v>90</v>
      </c>
      <c r="AY91">
        <v>100</v>
      </c>
      <c r="BB91" s="18" t="s">
        <v>372</v>
      </c>
      <c r="BC91" s="59">
        <v>6798</v>
      </c>
      <c r="BD91" s="18">
        <f t="shared" si="5"/>
        <v>6798</v>
      </c>
      <c r="BE91" s="59" t="s">
        <v>346</v>
      </c>
      <c r="BH91">
        <f t="shared" si="6"/>
        <v>100</v>
      </c>
      <c r="BI91">
        <f t="shared" si="7"/>
        <v>50</v>
      </c>
      <c r="BJ91">
        <f t="shared" si="8"/>
        <v>90</v>
      </c>
      <c r="BK91">
        <f t="shared" si="9"/>
        <v>100</v>
      </c>
    </row>
    <row r="92" spans="1:63">
      <c r="A92">
        <v>28</v>
      </c>
      <c r="B92" t="s">
        <v>373</v>
      </c>
      <c r="C92">
        <v>6799</v>
      </c>
      <c r="AE92" t="e">
        <v>#N/A</v>
      </c>
      <c r="AV92">
        <v>100</v>
      </c>
      <c r="AW92">
        <v>70</v>
      </c>
      <c r="AX92">
        <v>90</v>
      </c>
      <c r="AY92">
        <v>80</v>
      </c>
      <c r="BB92" s="18" t="s">
        <v>373</v>
      </c>
      <c r="BC92" s="59">
        <v>6799</v>
      </c>
      <c r="BD92" s="18">
        <f t="shared" si="5"/>
        <v>6799</v>
      </c>
      <c r="BE92" s="59" t="s">
        <v>346</v>
      </c>
      <c r="BH92">
        <f t="shared" si="6"/>
        <v>100</v>
      </c>
      <c r="BI92">
        <f t="shared" si="7"/>
        <v>70</v>
      </c>
      <c r="BJ92">
        <f t="shared" si="8"/>
        <v>90</v>
      </c>
      <c r="BK92">
        <f t="shared" si="9"/>
        <v>80</v>
      </c>
    </row>
    <row r="93" spans="1:63">
      <c r="A93">
        <v>29</v>
      </c>
      <c r="B93" t="s">
        <v>374</v>
      </c>
      <c r="C93">
        <v>6800</v>
      </c>
      <c r="AE93" t="e">
        <v>#N/A</v>
      </c>
      <c r="AV93">
        <v>100</v>
      </c>
      <c r="AW93">
        <v>70</v>
      </c>
      <c r="AX93">
        <v>90</v>
      </c>
      <c r="AY93">
        <v>100</v>
      </c>
      <c r="BB93" s="18" t="s">
        <v>374</v>
      </c>
      <c r="BC93" s="59">
        <v>6800</v>
      </c>
      <c r="BD93" s="18">
        <f t="shared" si="5"/>
        <v>6800</v>
      </c>
      <c r="BE93" s="59" t="s">
        <v>346</v>
      </c>
      <c r="BH93">
        <f t="shared" si="6"/>
        <v>100</v>
      </c>
      <c r="BI93">
        <f t="shared" si="7"/>
        <v>70</v>
      </c>
      <c r="BJ93">
        <f t="shared" si="8"/>
        <v>90</v>
      </c>
      <c r="BK93">
        <f t="shared" si="9"/>
        <v>100</v>
      </c>
    </row>
    <row r="94" spans="1:63">
      <c r="A94">
        <v>30</v>
      </c>
      <c r="B94" t="s">
        <v>375</v>
      </c>
      <c r="C94">
        <v>6801</v>
      </c>
      <c r="AE94" t="e">
        <v>#N/A</v>
      </c>
      <c r="AV94">
        <v>100</v>
      </c>
      <c r="AW94">
        <v>50</v>
      </c>
      <c r="AX94">
        <v>90</v>
      </c>
      <c r="AY94">
        <v>100</v>
      </c>
      <c r="BB94" s="18" t="s">
        <v>375</v>
      </c>
      <c r="BC94" s="59">
        <v>6801</v>
      </c>
      <c r="BD94" s="18">
        <f t="shared" si="5"/>
        <v>6801</v>
      </c>
      <c r="BE94" s="59" t="s">
        <v>346</v>
      </c>
      <c r="BH94">
        <f t="shared" si="6"/>
        <v>100</v>
      </c>
      <c r="BI94">
        <f t="shared" si="7"/>
        <v>50</v>
      </c>
      <c r="BJ94">
        <f t="shared" si="8"/>
        <v>90</v>
      </c>
      <c r="BK94">
        <f t="shared" si="9"/>
        <v>100</v>
      </c>
    </row>
    <row r="95" spans="1:63" s="181" customFormat="1">
      <c r="A95" s="181">
        <v>31</v>
      </c>
      <c r="B95" s="181" t="s">
        <v>376</v>
      </c>
      <c r="C95" s="181">
        <v>6802</v>
      </c>
      <c r="AE95" s="181" t="e">
        <v>#N/A</v>
      </c>
      <c r="AV95" s="181">
        <v>100</v>
      </c>
      <c r="AW95" s="181">
        <v>10</v>
      </c>
      <c r="AX95" s="181">
        <v>90</v>
      </c>
      <c r="AY95" s="181">
        <v>50</v>
      </c>
      <c r="BB95" s="18" t="s">
        <v>376</v>
      </c>
      <c r="BC95" s="59">
        <v>6802</v>
      </c>
      <c r="BD95" s="18">
        <f t="shared" si="5"/>
        <v>6802</v>
      </c>
      <c r="BE95" s="59" t="s">
        <v>346</v>
      </c>
      <c r="BH95">
        <f t="shared" si="6"/>
        <v>100</v>
      </c>
      <c r="BI95">
        <f t="shared" si="7"/>
        <v>65</v>
      </c>
      <c r="BJ95">
        <f t="shared" si="8"/>
        <v>90</v>
      </c>
      <c r="BK95">
        <f t="shared" si="9"/>
        <v>50</v>
      </c>
    </row>
    <row r="96" spans="1:63">
      <c r="A96">
        <v>1</v>
      </c>
      <c r="B96" t="s">
        <v>377</v>
      </c>
      <c r="C96">
        <v>6804</v>
      </c>
      <c r="AE96" t="e">
        <v>#N/A</v>
      </c>
      <c r="AV96">
        <v>20</v>
      </c>
      <c r="AW96">
        <v>40</v>
      </c>
      <c r="AX96">
        <v>90</v>
      </c>
      <c r="AY96">
        <v>50</v>
      </c>
      <c r="BB96" s="18" t="s">
        <v>377</v>
      </c>
      <c r="BC96" s="59">
        <v>6804</v>
      </c>
      <c r="BD96" s="18">
        <f t="shared" si="5"/>
        <v>6804</v>
      </c>
      <c r="BE96" s="59" t="s">
        <v>378</v>
      </c>
      <c r="BH96">
        <f t="shared" si="6"/>
        <v>65</v>
      </c>
      <c r="BI96">
        <f t="shared" si="7"/>
        <v>65</v>
      </c>
      <c r="BJ96">
        <f t="shared" si="8"/>
        <v>90</v>
      </c>
      <c r="BK96">
        <f t="shared" si="9"/>
        <v>50</v>
      </c>
    </row>
    <row r="97" spans="1:63">
      <c r="A97">
        <v>2</v>
      </c>
      <c r="B97" t="s">
        <v>379</v>
      </c>
      <c r="C97">
        <v>6805</v>
      </c>
      <c r="AE97" t="e">
        <v>#N/A</v>
      </c>
      <c r="AV97">
        <v>40</v>
      </c>
      <c r="AW97">
        <v>0</v>
      </c>
      <c r="AX97">
        <v>80</v>
      </c>
      <c r="AY97">
        <v>60</v>
      </c>
      <c r="BB97" s="18" t="s">
        <v>379</v>
      </c>
      <c r="BC97" s="59">
        <v>6805</v>
      </c>
      <c r="BD97" s="18">
        <f t="shared" si="5"/>
        <v>6805</v>
      </c>
      <c r="BE97" s="59" t="s">
        <v>378</v>
      </c>
      <c r="BH97">
        <f t="shared" si="6"/>
        <v>65</v>
      </c>
      <c r="BI97">
        <f t="shared" si="7"/>
        <v>50</v>
      </c>
      <c r="BJ97">
        <f t="shared" si="8"/>
        <v>80</v>
      </c>
      <c r="BK97">
        <f t="shared" si="9"/>
        <v>60</v>
      </c>
    </row>
    <row r="98" spans="1:63">
      <c r="A98">
        <v>3</v>
      </c>
      <c r="B98" t="s">
        <v>380</v>
      </c>
      <c r="C98">
        <v>6806</v>
      </c>
      <c r="AE98" t="e">
        <v>#N/A</v>
      </c>
      <c r="AV98">
        <v>20</v>
      </c>
      <c r="AW98">
        <v>30</v>
      </c>
      <c r="AX98">
        <v>90</v>
      </c>
      <c r="AY98">
        <v>40</v>
      </c>
      <c r="BB98" s="18" t="s">
        <v>380</v>
      </c>
      <c r="BC98" s="59">
        <v>6806</v>
      </c>
      <c r="BD98" s="18">
        <f t="shared" si="5"/>
        <v>6806</v>
      </c>
      <c r="BE98" s="59" t="s">
        <v>378</v>
      </c>
      <c r="BH98">
        <f t="shared" si="6"/>
        <v>65</v>
      </c>
      <c r="BI98">
        <f t="shared" si="7"/>
        <v>65</v>
      </c>
      <c r="BJ98">
        <f t="shared" si="8"/>
        <v>90</v>
      </c>
      <c r="BK98">
        <f t="shared" si="9"/>
        <v>65</v>
      </c>
    </row>
    <row r="99" spans="1:63">
      <c r="A99">
        <v>4</v>
      </c>
      <c r="B99" t="s">
        <v>381</v>
      </c>
      <c r="C99">
        <v>6807</v>
      </c>
      <c r="AE99" t="e">
        <v>#N/A</v>
      </c>
      <c r="AV99">
        <v>90</v>
      </c>
      <c r="AW99">
        <v>70</v>
      </c>
      <c r="AX99">
        <v>90</v>
      </c>
      <c r="AY99">
        <v>70</v>
      </c>
      <c r="BB99" s="18" t="s">
        <v>381</v>
      </c>
      <c r="BC99" s="59">
        <v>6807</v>
      </c>
      <c r="BD99" s="18">
        <f t="shared" si="5"/>
        <v>6807</v>
      </c>
      <c r="BE99" s="59" t="s">
        <v>378</v>
      </c>
      <c r="BH99">
        <f t="shared" si="6"/>
        <v>90</v>
      </c>
      <c r="BI99">
        <f t="shared" si="7"/>
        <v>70</v>
      </c>
      <c r="BJ99">
        <f t="shared" si="8"/>
        <v>90</v>
      </c>
      <c r="BK99">
        <f t="shared" si="9"/>
        <v>70</v>
      </c>
    </row>
    <row r="100" spans="1:63">
      <c r="A100">
        <v>5</v>
      </c>
      <c r="B100" t="s">
        <v>382</v>
      </c>
      <c r="C100">
        <v>6808</v>
      </c>
      <c r="AE100" t="e">
        <v>#N/A</v>
      </c>
      <c r="AV100">
        <v>90</v>
      </c>
      <c r="AW100">
        <v>90</v>
      </c>
      <c r="AX100">
        <v>90</v>
      </c>
      <c r="AY100">
        <v>90</v>
      </c>
      <c r="BB100" s="18" t="s">
        <v>382</v>
      </c>
      <c r="BC100" s="59">
        <v>6808</v>
      </c>
      <c r="BD100" s="18">
        <f t="shared" si="5"/>
        <v>6808</v>
      </c>
      <c r="BE100" s="59" t="s">
        <v>378</v>
      </c>
      <c r="BH100">
        <f t="shared" si="6"/>
        <v>90</v>
      </c>
      <c r="BI100">
        <f t="shared" si="7"/>
        <v>90</v>
      </c>
      <c r="BJ100">
        <f t="shared" si="8"/>
        <v>90</v>
      </c>
      <c r="BK100">
        <f t="shared" si="9"/>
        <v>90</v>
      </c>
    </row>
    <row r="101" spans="1:63">
      <c r="A101">
        <v>6</v>
      </c>
      <c r="B101" t="s">
        <v>383</v>
      </c>
      <c r="C101">
        <v>6809</v>
      </c>
      <c r="AE101" t="e">
        <v>#N/A</v>
      </c>
      <c r="AV101">
        <v>70</v>
      </c>
      <c r="AW101">
        <v>10</v>
      </c>
      <c r="AX101">
        <v>90</v>
      </c>
      <c r="AY101">
        <v>40</v>
      </c>
      <c r="BB101" s="18" t="s">
        <v>383</v>
      </c>
      <c r="BC101" s="59">
        <v>6809</v>
      </c>
      <c r="BD101" s="18">
        <f t="shared" si="5"/>
        <v>6809</v>
      </c>
      <c r="BE101" s="59" t="s">
        <v>378</v>
      </c>
      <c r="BH101">
        <f t="shared" si="6"/>
        <v>70</v>
      </c>
      <c r="BI101">
        <f t="shared" si="7"/>
        <v>65</v>
      </c>
      <c r="BJ101">
        <f t="shared" si="8"/>
        <v>90</v>
      </c>
      <c r="BK101">
        <f t="shared" si="9"/>
        <v>65</v>
      </c>
    </row>
    <row r="102" spans="1:63">
      <c r="A102">
        <v>7</v>
      </c>
      <c r="B102" t="s">
        <v>384</v>
      </c>
      <c r="C102">
        <v>6810</v>
      </c>
      <c r="AE102" t="e">
        <v>#N/A</v>
      </c>
      <c r="AV102">
        <v>100</v>
      </c>
      <c r="AW102">
        <v>60</v>
      </c>
      <c r="AX102">
        <v>90</v>
      </c>
      <c r="AY102">
        <v>90</v>
      </c>
      <c r="BB102" s="18" t="s">
        <v>384</v>
      </c>
      <c r="BC102" s="59">
        <v>6810</v>
      </c>
      <c r="BD102" s="18">
        <f t="shared" si="5"/>
        <v>6810</v>
      </c>
      <c r="BE102" s="59" t="s">
        <v>378</v>
      </c>
      <c r="BH102">
        <f t="shared" si="6"/>
        <v>100</v>
      </c>
      <c r="BI102">
        <f t="shared" si="7"/>
        <v>60</v>
      </c>
      <c r="BJ102">
        <f t="shared" si="8"/>
        <v>90</v>
      </c>
      <c r="BK102">
        <f t="shared" si="9"/>
        <v>90</v>
      </c>
    </row>
    <row r="103" spans="1:63">
      <c r="A103">
        <v>8</v>
      </c>
      <c r="B103" t="s">
        <v>385</v>
      </c>
      <c r="C103">
        <v>6811</v>
      </c>
      <c r="AE103" t="e">
        <v>#N/A</v>
      </c>
      <c r="AV103">
        <v>60</v>
      </c>
      <c r="AW103">
        <v>40</v>
      </c>
      <c r="AX103">
        <v>90</v>
      </c>
      <c r="AY103">
        <v>90</v>
      </c>
      <c r="BB103" s="18" t="s">
        <v>385</v>
      </c>
      <c r="BC103" s="59">
        <v>6811</v>
      </c>
      <c r="BD103" s="18">
        <f t="shared" si="5"/>
        <v>6811</v>
      </c>
      <c r="BE103" s="59" t="s">
        <v>378</v>
      </c>
      <c r="BH103">
        <f t="shared" si="6"/>
        <v>60</v>
      </c>
      <c r="BI103">
        <f t="shared" si="7"/>
        <v>65</v>
      </c>
      <c r="BJ103">
        <f t="shared" si="8"/>
        <v>90</v>
      </c>
      <c r="BK103">
        <f t="shared" si="9"/>
        <v>90</v>
      </c>
    </row>
    <row r="104" spans="1:63">
      <c r="A104">
        <v>9</v>
      </c>
      <c r="B104" t="s">
        <v>386</v>
      </c>
      <c r="C104">
        <v>6812</v>
      </c>
      <c r="AE104" t="e">
        <v>#N/A</v>
      </c>
      <c r="AV104">
        <v>100</v>
      </c>
      <c r="AW104">
        <v>70</v>
      </c>
      <c r="AX104">
        <v>90</v>
      </c>
      <c r="AY104">
        <v>90</v>
      </c>
      <c r="BB104" s="18" t="s">
        <v>386</v>
      </c>
      <c r="BC104" s="59">
        <v>6812</v>
      </c>
      <c r="BD104" s="18">
        <f t="shared" si="5"/>
        <v>6812</v>
      </c>
      <c r="BE104" s="59" t="s">
        <v>378</v>
      </c>
      <c r="BH104">
        <f t="shared" si="6"/>
        <v>100</v>
      </c>
      <c r="BI104">
        <f t="shared" si="7"/>
        <v>70</v>
      </c>
      <c r="BJ104">
        <f t="shared" si="8"/>
        <v>90</v>
      </c>
      <c r="BK104">
        <f t="shared" si="9"/>
        <v>90</v>
      </c>
    </row>
    <row r="105" spans="1:63">
      <c r="A105">
        <v>10</v>
      </c>
      <c r="B105" t="s">
        <v>387</v>
      </c>
      <c r="C105">
        <v>6813</v>
      </c>
      <c r="AE105" t="e">
        <v>#N/A</v>
      </c>
      <c r="AV105">
        <v>80</v>
      </c>
      <c r="AW105">
        <v>10</v>
      </c>
      <c r="AX105">
        <v>90</v>
      </c>
      <c r="AY105">
        <v>70</v>
      </c>
      <c r="BB105" s="18" t="s">
        <v>387</v>
      </c>
      <c r="BC105" s="59">
        <v>6813</v>
      </c>
      <c r="BD105" s="18">
        <f t="shared" si="5"/>
        <v>6813</v>
      </c>
      <c r="BE105" s="59" t="s">
        <v>378</v>
      </c>
      <c r="BH105">
        <f t="shared" si="6"/>
        <v>80</v>
      </c>
      <c r="BI105">
        <f t="shared" si="7"/>
        <v>65</v>
      </c>
      <c r="BJ105">
        <f t="shared" si="8"/>
        <v>90</v>
      </c>
      <c r="BK105">
        <f t="shared" si="9"/>
        <v>70</v>
      </c>
    </row>
    <row r="106" spans="1:63">
      <c r="A106">
        <v>11</v>
      </c>
      <c r="B106" t="s">
        <v>388</v>
      </c>
      <c r="C106">
        <v>6814</v>
      </c>
      <c r="AE106" t="e">
        <v>#N/A</v>
      </c>
      <c r="AV106">
        <v>100</v>
      </c>
      <c r="AW106">
        <v>80</v>
      </c>
      <c r="AX106">
        <v>90</v>
      </c>
      <c r="AY106">
        <v>90</v>
      </c>
      <c r="BB106" s="18" t="s">
        <v>388</v>
      </c>
      <c r="BC106" s="59">
        <v>6814</v>
      </c>
      <c r="BD106" s="18">
        <f t="shared" si="5"/>
        <v>6814</v>
      </c>
      <c r="BE106" s="59" t="s">
        <v>378</v>
      </c>
      <c r="BH106">
        <f t="shared" si="6"/>
        <v>100</v>
      </c>
      <c r="BI106">
        <f t="shared" si="7"/>
        <v>80</v>
      </c>
      <c r="BJ106">
        <f t="shared" si="8"/>
        <v>90</v>
      </c>
      <c r="BK106">
        <f t="shared" si="9"/>
        <v>90</v>
      </c>
    </row>
    <row r="107" spans="1:63">
      <c r="A107">
        <v>12</v>
      </c>
      <c r="B107" t="s">
        <v>389</v>
      </c>
      <c r="C107">
        <v>6815</v>
      </c>
      <c r="AE107" t="e">
        <v>#N/A</v>
      </c>
      <c r="AV107">
        <v>100</v>
      </c>
      <c r="AW107">
        <v>90</v>
      </c>
      <c r="AX107">
        <v>90</v>
      </c>
      <c r="AY107">
        <v>90</v>
      </c>
      <c r="BB107" s="18" t="s">
        <v>389</v>
      </c>
      <c r="BC107" s="59">
        <v>6815</v>
      </c>
      <c r="BD107" s="18">
        <f t="shared" si="5"/>
        <v>6815</v>
      </c>
      <c r="BE107" s="59" t="s">
        <v>378</v>
      </c>
      <c r="BH107">
        <f t="shared" si="6"/>
        <v>100</v>
      </c>
      <c r="BI107">
        <f t="shared" si="7"/>
        <v>90</v>
      </c>
      <c r="BJ107">
        <f t="shared" si="8"/>
        <v>90</v>
      </c>
      <c r="BK107">
        <f t="shared" si="9"/>
        <v>90</v>
      </c>
    </row>
    <row r="108" spans="1:63">
      <c r="A108">
        <v>13</v>
      </c>
      <c r="B108" t="s">
        <v>390</v>
      </c>
      <c r="C108">
        <v>6816</v>
      </c>
      <c r="AE108" t="e">
        <v>#N/A</v>
      </c>
      <c r="AV108">
        <v>80</v>
      </c>
      <c r="AW108">
        <v>40</v>
      </c>
      <c r="AX108">
        <v>90</v>
      </c>
      <c r="AY108">
        <v>80</v>
      </c>
      <c r="BB108" s="18" t="s">
        <v>390</v>
      </c>
      <c r="BC108" s="59">
        <v>6816</v>
      </c>
      <c r="BD108" s="18">
        <f t="shared" si="5"/>
        <v>6816</v>
      </c>
      <c r="BE108" s="59" t="s">
        <v>378</v>
      </c>
      <c r="BH108">
        <f t="shared" si="6"/>
        <v>80</v>
      </c>
      <c r="BI108">
        <f t="shared" si="7"/>
        <v>65</v>
      </c>
      <c r="BJ108">
        <f t="shared" si="8"/>
        <v>90</v>
      </c>
      <c r="BK108">
        <f t="shared" si="9"/>
        <v>80</v>
      </c>
    </row>
    <row r="109" spans="1:63">
      <c r="A109">
        <v>14</v>
      </c>
      <c r="B109" t="s">
        <v>391</v>
      </c>
      <c r="C109">
        <v>6817</v>
      </c>
      <c r="AE109" t="e">
        <v>#N/A</v>
      </c>
      <c r="AV109">
        <v>90</v>
      </c>
      <c r="AW109">
        <v>50</v>
      </c>
      <c r="AX109">
        <v>90</v>
      </c>
      <c r="AY109">
        <v>70</v>
      </c>
      <c r="BB109" s="18" t="s">
        <v>391</v>
      </c>
      <c r="BC109" s="59">
        <v>6817</v>
      </c>
      <c r="BD109" s="18">
        <f t="shared" si="5"/>
        <v>6817</v>
      </c>
      <c r="BE109" s="59" t="s">
        <v>378</v>
      </c>
      <c r="BH109">
        <f t="shared" si="6"/>
        <v>90</v>
      </c>
      <c r="BI109">
        <f t="shared" si="7"/>
        <v>50</v>
      </c>
      <c r="BJ109">
        <f t="shared" si="8"/>
        <v>90</v>
      </c>
      <c r="BK109">
        <f t="shared" si="9"/>
        <v>70</v>
      </c>
    </row>
    <row r="110" spans="1:63">
      <c r="A110">
        <v>15</v>
      </c>
      <c r="B110" t="s">
        <v>392</v>
      </c>
      <c r="C110">
        <v>6818</v>
      </c>
      <c r="AE110" t="e">
        <v>#N/A</v>
      </c>
      <c r="AV110">
        <v>100</v>
      </c>
      <c r="AW110">
        <v>40</v>
      </c>
      <c r="AX110">
        <v>100</v>
      </c>
      <c r="AY110">
        <v>90</v>
      </c>
      <c r="BB110" s="18" t="s">
        <v>392</v>
      </c>
      <c r="BC110" s="59">
        <v>6818</v>
      </c>
      <c r="BD110" s="18">
        <f t="shared" si="5"/>
        <v>6818</v>
      </c>
      <c r="BE110" s="59" t="s">
        <v>378</v>
      </c>
      <c r="BH110">
        <f t="shared" si="6"/>
        <v>100</v>
      </c>
      <c r="BI110">
        <f t="shared" si="7"/>
        <v>65</v>
      </c>
      <c r="BJ110">
        <f t="shared" si="8"/>
        <v>100</v>
      </c>
      <c r="BK110">
        <f t="shared" si="9"/>
        <v>90</v>
      </c>
    </row>
    <row r="111" spans="1:63">
      <c r="A111">
        <v>16</v>
      </c>
      <c r="B111" t="s">
        <v>393</v>
      </c>
      <c r="C111">
        <v>6819</v>
      </c>
      <c r="AE111" t="e">
        <v>#N/A</v>
      </c>
      <c r="AV111">
        <v>100</v>
      </c>
      <c r="AW111">
        <v>90</v>
      </c>
      <c r="AX111">
        <v>90</v>
      </c>
      <c r="AY111">
        <v>100</v>
      </c>
      <c r="BB111" s="18" t="s">
        <v>393</v>
      </c>
      <c r="BC111" s="59">
        <v>6819</v>
      </c>
      <c r="BD111" s="18">
        <f t="shared" si="5"/>
        <v>6819</v>
      </c>
      <c r="BE111" s="59" t="s">
        <v>378</v>
      </c>
      <c r="BH111">
        <f t="shared" si="6"/>
        <v>100</v>
      </c>
      <c r="BI111">
        <f t="shared" si="7"/>
        <v>90</v>
      </c>
      <c r="BJ111">
        <f t="shared" si="8"/>
        <v>90</v>
      </c>
      <c r="BK111">
        <f t="shared" si="9"/>
        <v>100</v>
      </c>
    </row>
    <row r="112" spans="1:63">
      <c r="A112">
        <v>17</v>
      </c>
      <c r="B112" t="s">
        <v>394</v>
      </c>
      <c r="C112">
        <v>6820</v>
      </c>
      <c r="AE112" t="e">
        <v>#N/A</v>
      </c>
      <c r="AV112">
        <v>100</v>
      </c>
      <c r="AW112">
        <v>20</v>
      </c>
      <c r="AX112">
        <v>90</v>
      </c>
      <c r="AY112">
        <v>70</v>
      </c>
      <c r="BB112" s="18" t="s">
        <v>394</v>
      </c>
      <c r="BC112" s="59">
        <v>6820</v>
      </c>
      <c r="BD112" s="18">
        <f t="shared" si="5"/>
        <v>6820</v>
      </c>
      <c r="BE112" s="59" t="s">
        <v>378</v>
      </c>
      <c r="BH112">
        <f t="shared" si="6"/>
        <v>100</v>
      </c>
      <c r="BI112">
        <f t="shared" si="7"/>
        <v>65</v>
      </c>
      <c r="BJ112">
        <f t="shared" si="8"/>
        <v>90</v>
      </c>
      <c r="BK112">
        <f t="shared" si="9"/>
        <v>70</v>
      </c>
    </row>
    <row r="113" spans="1:63">
      <c r="A113">
        <v>18</v>
      </c>
      <c r="B113" t="s">
        <v>395</v>
      </c>
      <c r="C113">
        <v>6821</v>
      </c>
      <c r="AE113" t="e">
        <v>#N/A</v>
      </c>
      <c r="AV113">
        <v>60</v>
      </c>
      <c r="AW113">
        <v>50</v>
      </c>
      <c r="AX113">
        <v>90</v>
      </c>
      <c r="AY113">
        <v>0</v>
      </c>
      <c r="BB113" s="18" t="s">
        <v>395</v>
      </c>
      <c r="BC113" s="59">
        <v>6821</v>
      </c>
      <c r="BD113" s="18">
        <f t="shared" si="5"/>
        <v>6821</v>
      </c>
      <c r="BE113" s="59" t="s">
        <v>378</v>
      </c>
      <c r="BH113">
        <f t="shared" si="6"/>
        <v>60</v>
      </c>
      <c r="BI113">
        <f t="shared" si="7"/>
        <v>50</v>
      </c>
      <c r="BJ113">
        <f t="shared" si="8"/>
        <v>90</v>
      </c>
      <c r="BK113">
        <f t="shared" si="9"/>
        <v>50</v>
      </c>
    </row>
    <row r="114" spans="1:63">
      <c r="A114">
        <v>19</v>
      </c>
      <c r="B114" t="s">
        <v>396</v>
      </c>
      <c r="C114">
        <v>6822</v>
      </c>
      <c r="AE114" t="e">
        <v>#N/A</v>
      </c>
      <c r="AV114">
        <v>40</v>
      </c>
      <c r="AW114">
        <v>40</v>
      </c>
      <c r="AX114">
        <v>90</v>
      </c>
      <c r="AY114">
        <v>50</v>
      </c>
      <c r="BB114" s="18" t="s">
        <v>396</v>
      </c>
      <c r="BC114" s="59">
        <v>6822</v>
      </c>
      <c r="BD114" s="18">
        <f t="shared" si="5"/>
        <v>6822</v>
      </c>
      <c r="BE114" s="59" t="s">
        <v>378</v>
      </c>
      <c r="BH114">
        <f t="shared" si="6"/>
        <v>65</v>
      </c>
      <c r="BI114">
        <f t="shared" si="7"/>
        <v>65</v>
      </c>
      <c r="BJ114">
        <f t="shared" si="8"/>
        <v>90</v>
      </c>
      <c r="BK114">
        <f t="shared" si="9"/>
        <v>50</v>
      </c>
    </row>
    <row r="115" spans="1:63">
      <c r="A115">
        <v>20</v>
      </c>
      <c r="B115" t="s">
        <v>397</v>
      </c>
      <c r="C115">
        <v>6823</v>
      </c>
      <c r="AE115" t="e">
        <v>#N/A</v>
      </c>
      <c r="AV115">
        <v>100</v>
      </c>
      <c r="AW115">
        <v>80</v>
      </c>
      <c r="AX115">
        <v>90</v>
      </c>
      <c r="AY115">
        <v>90</v>
      </c>
      <c r="BB115" s="18" t="s">
        <v>397</v>
      </c>
      <c r="BC115" s="59">
        <v>6823</v>
      </c>
      <c r="BD115" s="18">
        <f t="shared" si="5"/>
        <v>6823</v>
      </c>
      <c r="BE115" s="59" t="s">
        <v>378</v>
      </c>
      <c r="BH115">
        <f t="shared" si="6"/>
        <v>100</v>
      </c>
      <c r="BI115">
        <f t="shared" si="7"/>
        <v>80</v>
      </c>
      <c r="BJ115">
        <f t="shared" si="8"/>
        <v>90</v>
      </c>
      <c r="BK115">
        <f t="shared" si="9"/>
        <v>90</v>
      </c>
    </row>
    <row r="116" spans="1:63">
      <c r="A116">
        <v>21</v>
      </c>
      <c r="B116" t="s">
        <v>398</v>
      </c>
      <c r="C116">
        <v>6825</v>
      </c>
      <c r="AE116" t="e">
        <v>#N/A</v>
      </c>
      <c r="AV116">
        <v>40</v>
      </c>
      <c r="AW116">
        <v>40</v>
      </c>
      <c r="AX116">
        <v>90</v>
      </c>
      <c r="AY116">
        <v>40</v>
      </c>
      <c r="BB116" s="18" t="s">
        <v>398</v>
      </c>
      <c r="BC116" s="59">
        <v>6825</v>
      </c>
      <c r="BD116" s="18">
        <f t="shared" si="5"/>
        <v>6825</v>
      </c>
      <c r="BE116" s="59" t="s">
        <v>378</v>
      </c>
      <c r="BH116">
        <f t="shared" si="6"/>
        <v>65</v>
      </c>
      <c r="BI116">
        <f t="shared" si="7"/>
        <v>65</v>
      </c>
      <c r="BJ116">
        <f t="shared" si="8"/>
        <v>90</v>
      </c>
      <c r="BK116">
        <f t="shared" si="9"/>
        <v>65</v>
      </c>
    </row>
    <row r="117" spans="1:63">
      <c r="A117">
        <v>22</v>
      </c>
      <c r="B117" t="s">
        <v>399</v>
      </c>
      <c r="C117">
        <v>6826</v>
      </c>
      <c r="AE117" t="e">
        <v>#N/A</v>
      </c>
      <c r="AV117">
        <v>80</v>
      </c>
      <c r="AW117">
        <v>50</v>
      </c>
      <c r="AX117">
        <v>90</v>
      </c>
      <c r="AY117">
        <v>80</v>
      </c>
      <c r="BB117" s="18" t="s">
        <v>399</v>
      </c>
      <c r="BC117" s="59">
        <v>6826</v>
      </c>
      <c r="BD117" s="18">
        <f t="shared" si="5"/>
        <v>6826</v>
      </c>
      <c r="BE117" s="59" t="s">
        <v>378</v>
      </c>
      <c r="BH117">
        <f t="shared" si="6"/>
        <v>80</v>
      </c>
      <c r="BI117">
        <f t="shared" si="7"/>
        <v>50</v>
      </c>
      <c r="BJ117">
        <f t="shared" si="8"/>
        <v>90</v>
      </c>
      <c r="BK117">
        <f t="shared" si="9"/>
        <v>80</v>
      </c>
    </row>
    <row r="118" spans="1:63">
      <c r="A118">
        <v>23</v>
      </c>
      <c r="B118" t="s">
        <v>400</v>
      </c>
      <c r="C118">
        <v>6827</v>
      </c>
      <c r="AE118" t="e">
        <v>#N/A</v>
      </c>
      <c r="AV118">
        <v>100</v>
      </c>
      <c r="AW118">
        <v>60</v>
      </c>
      <c r="AX118">
        <v>90</v>
      </c>
      <c r="AY118">
        <v>100</v>
      </c>
      <c r="BB118" s="18" t="s">
        <v>400</v>
      </c>
      <c r="BC118" s="59">
        <v>6827</v>
      </c>
      <c r="BD118" s="18">
        <f t="shared" si="5"/>
        <v>6827</v>
      </c>
      <c r="BE118" s="59" t="s">
        <v>378</v>
      </c>
      <c r="BH118">
        <f t="shared" si="6"/>
        <v>100</v>
      </c>
      <c r="BI118">
        <f t="shared" si="7"/>
        <v>60</v>
      </c>
      <c r="BJ118">
        <f t="shared" si="8"/>
        <v>90</v>
      </c>
      <c r="BK118">
        <f t="shared" si="9"/>
        <v>100</v>
      </c>
    </row>
    <row r="119" spans="1:63">
      <c r="A119">
        <v>24</v>
      </c>
      <c r="B119" t="s">
        <v>401</v>
      </c>
      <c r="C119">
        <v>6828</v>
      </c>
      <c r="AE119" t="e">
        <v>#N/A</v>
      </c>
      <c r="AV119">
        <v>50</v>
      </c>
      <c r="AW119">
        <v>30</v>
      </c>
      <c r="AX119">
        <v>90</v>
      </c>
      <c r="AY119">
        <v>60</v>
      </c>
      <c r="BB119" s="18" t="s">
        <v>401</v>
      </c>
      <c r="BC119" s="59">
        <v>6828</v>
      </c>
      <c r="BD119" s="18">
        <f t="shared" si="5"/>
        <v>6828</v>
      </c>
      <c r="BE119" s="59" t="s">
        <v>378</v>
      </c>
      <c r="BH119">
        <f t="shared" si="6"/>
        <v>50</v>
      </c>
      <c r="BI119">
        <f t="shared" si="7"/>
        <v>65</v>
      </c>
      <c r="BJ119">
        <f t="shared" si="8"/>
        <v>90</v>
      </c>
      <c r="BK119">
        <f t="shared" si="9"/>
        <v>60</v>
      </c>
    </row>
    <row r="120" spans="1:63">
      <c r="A120">
        <v>25</v>
      </c>
      <c r="B120" t="s">
        <v>402</v>
      </c>
      <c r="C120">
        <v>6829</v>
      </c>
      <c r="AE120" t="e">
        <v>#N/A</v>
      </c>
      <c r="AV120">
        <v>30</v>
      </c>
      <c r="AW120">
        <v>10</v>
      </c>
      <c r="AX120">
        <v>90</v>
      </c>
      <c r="AY120">
        <v>50</v>
      </c>
      <c r="BB120" s="18" t="s">
        <v>402</v>
      </c>
      <c r="BC120" s="59">
        <v>6829</v>
      </c>
      <c r="BD120" s="18">
        <f t="shared" si="5"/>
        <v>6829</v>
      </c>
      <c r="BE120" s="59" t="s">
        <v>378</v>
      </c>
      <c r="BH120">
        <f t="shared" si="6"/>
        <v>65</v>
      </c>
      <c r="BI120">
        <f t="shared" si="7"/>
        <v>65</v>
      </c>
      <c r="BJ120">
        <f t="shared" si="8"/>
        <v>90</v>
      </c>
      <c r="BK120">
        <f t="shared" si="9"/>
        <v>50</v>
      </c>
    </row>
    <row r="121" spans="1:63">
      <c r="A121">
        <v>26</v>
      </c>
      <c r="B121" t="s">
        <v>403</v>
      </c>
      <c r="C121">
        <v>6830</v>
      </c>
      <c r="AE121" t="e">
        <v>#N/A</v>
      </c>
      <c r="AV121">
        <v>30</v>
      </c>
      <c r="AW121">
        <v>30</v>
      </c>
      <c r="AX121">
        <v>50</v>
      </c>
      <c r="AY121">
        <v>0</v>
      </c>
      <c r="BB121" s="18" t="s">
        <v>403</v>
      </c>
      <c r="BC121" s="59">
        <v>6830</v>
      </c>
      <c r="BD121" s="18">
        <f t="shared" si="5"/>
        <v>6830</v>
      </c>
      <c r="BE121" s="59" t="s">
        <v>378</v>
      </c>
      <c r="BH121">
        <f t="shared" si="6"/>
        <v>65</v>
      </c>
      <c r="BI121">
        <f t="shared" si="7"/>
        <v>65</v>
      </c>
      <c r="BJ121">
        <f t="shared" si="8"/>
        <v>50</v>
      </c>
      <c r="BK121">
        <f t="shared" si="9"/>
        <v>50</v>
      </c>
    </row>
    <row r="122" spans="1:63">
      <c r="A122">
        <v>27</v>
      </c>
      <c r="B122" t="s">
        <v>404</v>
      </c>
      <c r="C122">
        <v>6831</v>
      </c>
      <c r="AE122" t="e">
        <v>#N/A</v>
      </c>
      <c r="AV122">
        <v>60</v>
      </c>
      <c r="AW122">
        <v>20</v>
      </c>
      <c r="AX122">
        <v>90</v>
      </c>
      <c r="AY122">
        <v>60</v>
      </c>
      <c r="BB122" s="18" t="s">
        <v>404</v>
      </c>
      <c r="BC122" s="59">
        <v>6831</v>
      </c>
      <c r="BD122" s="18">
        <f t="shared" si="5"/>
        <v>6831</v>
      </c>
      <c r="BE122" s="59" t="s">
        <v>378</v>
      </c>
      <c r="BH122">
        <f t="shared" si="6"/>
        <v>60</v>
      </c>
      <c r="BI122">
        <f t="shared" si="7"/>
        <v>65</v>
      </c>
      <c r="BJ122">
        <f t="shared" si="8"/>
        <v>90</v>
      </c>
      <c r="BK122">
        <f t="shared" si="9"/>
        <v>60</v>
      </c>
    </row>
    <row r="123" spans="1:63">
      <c r="A123">
        <v>28</v>
      </c>
      <c r="B123" t="s">
        <v>405</v>
      </c>
      <c r="C123">
        <v>6832</v>
      </c>
      <c r="AE123" t="e">
        <v>#N/A</v>
      </c>
      <c r="AV123">
        <v>50</v>
      </c>
      <c r="AW123">
        <v>70</v>
      </c>
      <c r="AX123">
        <v>90</v>
      </c>
      <c r="AY123">
        <v>100</v>
      </c>
      <c r="BB123" s="18" t="s">
        <v>405</v>
      </c>
      <c r="BC123" s="59">
        <v>6832</v>
      </c>
      <c r="BD123" s="18">
        <f t="shared" si="5"/>
        <v>6832</v>
      </c>
      <c r="BE123" s="59" t="s">
        <v>378</v>
      </c>
      <c r="BH123">
        <f t="shared" si="6"/>
        <v>50</v>
      </c>
      <c r="BI123">
        <f t="shared" si="7"/>
        <v>70</v>
      </c>
      <c r="BJ123">
        <f t="shared" si="8"/>
        <v>90</v>
      </c>
      <c r="BK123">
        <f t="shared" si="9"/>
        <v>100</v>
      </c>
    </row>
    <row r="124" spans="1:63">
      <c r="A124">
        <v>29</v>
      </c>
      <c r="B124" t="s">
        <v>406</v>
      </c>
      <c r="C124">
        <v>6833</v>
      </c>
      <c r="AE124" t="e">
        <v>#N/A</v>
      </c>
      <c r="AV124">
        <v>100</v>
      </c>
      <c r="AW124">
        <v>80</v>
      </c>
      <c r="AX124">
        <v>90</v>
      </c>
      <c r="AY124">
        <v>90</v>
      </c>
      <c r="BB124" s="18" t="s">
        <v>406</v>
      </c>
      <c r="BC124" s="59">
        <v>6833</v>
      </c>
      <c r="BD124" s="18">
        <f t="shared" si="5"/>
        <v>6833</v>
      </c>
      <c r="BE124" s="59" t="s">
        <v>378</v>
      </c>
      <c r="BH124">
        <f t="shared" si="6"/>
        <v>100</v>
      </c>
      <c r="BI124">
        <f t="shared" si="7"/>
        <v>80</v>
      </c>
      <c r="BJ124">
        <f t="shared" si="8"/>
        <v>90</v>
      </c>
      <c r="BK124">
        <f t="shared" si="9"/>
        <v>90</v>
      </c>
    </row>
    <row r="125" spans="1:63" s="181" customFormat="1">
      <c r="A125" s="181">
        <v>30</v>
      </c>
      <c r="B125" s="181" t="s">
        <v>407</v>
      </c>
      <c r="C125" s="181">
        <v>6834</v>
      </c>
      <c r="AE125" s="181" t="e">
        <v>#N/A</v>
      </c>
      <c r="AV125" s="181">
        <v>80</v>
      </c>
      <c r="AW125" s="181">
        <v>70</v>
      </c>
      <c r="AX125" s="181">
        <v>90</v>
      </c>
      <c r="AY125" s="181">
        <v>70</v>
      </c>
      <c r="BB125" s="18" t="s">
        <v>407</v>
      </c>
      <c r="BC125" s="59">
        <v>6834</v>
      </c>
      <c r="BD125" s="18">
        <f t="shared" si="5"/>
        <v>6834</v>
      </c>
      <c r="BE125" s="59" t="s">
        <v>378</v>
      </c>
      <c r="BH125">
        <f t="shared" si="6"/>
        <v>80</v>
      </c>
      <c r="BI125">
        <f t="shared" si="7"/>
        <v>70</v>
      </c>
      <c r="BJ125">
        <f t="shared" si="8"/>
        <v>90</v>
      </c>
      <c r="BK125">
        <f t="shared" si="9"/>
        <v>70</v>
      </c>
    </row>
    <row r="126" spans="1:63">
      <c r="A126">
        <v>1</v>
      </c>
      <c r="B126" t="s">
        <v>408</v>
      </c>
      <c r="C126">
        <v>6835</v>
      </c>
      <c r="AE126" t="e">
        <v>#N/A</v>
      </c>
      <c r="AV126">
        <v>70</v>
      </c>
      <c r="AW126">
        <v>60</v>
      </c>
      <c r="AX126">
        <v>90</v>
      </c>
      <c r="AY126">
        <v>90</v>
      </c>
      <c r="BB126" s="18" t="s">
        <v>408</v>
      </c>
      <c r="BC126" s="59">
        <v>6835</v>
      </c>
      <c r="BD126" s="18">
        <f t="shared" si="5"/>
        <v>6835</v>
      </c>
      <c r="BE126" s="59" t="s">
        <v>409</v>
      </c>
      <c r="BH126">
        <f t="shared" si="6"/>
        <v>70</v>
      </c>
      <c r="BI126">
        <f t="shared" si="7"/>
        <v>60</v>
      </c>
      <c r="BJ126">
        <f t="shared" si="8"/>
        <v>90</v>
      </c>
      <c r="BK126">
        <f t="shared" si="9"/>
        <v>90</v>
      </c>
    </row>
    <row r="127" spans="1:63">
      <c r="A127">
        <v>2</v>
      </c>
      <c r="B127" t="s">
        <v>410</v>
      </c>
      <c r="C127">
        <v>6836</v>
      </c>
      <c r="AE127" t="e">
        <v>#N/A</v>
      </c>
      <c r="AV127">
        <v>80</v>
      </c>
      <c r="AW127">
        <v>50</v>
      </c>
      <c r="AX127">
        <v>90</v>
      </c>
      <c r="AY127">
        <v>80</v>
      </c>
      <c r="BB127" s="18" t="s">
        <v>410</v>
      </c>
      <c r="BC127" s="59">
        <v>6836</v>
      </c>
      <c r="BD127" s="18">
        <f t="shared" si="5"/>
        <v>6836</v>
      </c>
      <c r="BE127" s="59" t="s">
        <v>409</v>
      </c>
      <c r="BH127">
        <f t="shared" si="6"/>
        <v>80</v>
      </c>
      <c r="BI127">
        <f t="shared" si="7"/>
        <v>50</v>
      </c>
      <c r="BJ127">
        <f t="shared" si="8"/>
        <v>90</v>
      </c>
      <c r="BK127">
        <f t="shared" si="9"/>
        <v>80</v>
      </c>
    </row>
    <row r="128" spans="1:63">
      <c r="A128">
        <v>3</v>
      </c>
      <c r="B128" t="s">
        <v>411</v>
      </c>
      <c r="C128">
        <v>6837</v>
      </c>
      <c r="AE128" t="e">
        <v>#N/A</v>
      </c>
      <c r="AV128">
        <v>100</v>
      </c>
      <c r="AW128">
        <v>60</v>
      </c>
      <c r="AX128">
        <v>90</v>
      </c>
      <c r="AY128">
        <v>100</v>
      </c>
      <c r="BB128" s="18" t="s">
        <v>411</v>
      </c>
      <c r="BC128" s="59">
        <v>6837</v>
      </c>
      <c r="BD128" s="18">
        <f t="shared" si="5"/>
        <v>6837</v>
      </c>
      <c r="BE128" s="59" t="s">
        <v>409</v>
      </c>
      <c r="BH128">
        <f t="shared" si="6"/>
        <v>100</v>
      </c>
      <c r="BI128">
        <f t="shared" si="7"/>
        <v>60</v>
      </c>
      <c r="BJ128">
        <f t="shared" si="8"/>
        <v>90</v>
      </c>
      <c r="BK128">
        <f t="shared" si="9"/>
        <v>100</v>
      </c>
    </row>
    <row r="129" spans="1:63">
      <c r="A129">
        <v>4</v>
      </c>
      <c r="B129" t="s">
        <v>412</v>
      </c>
      <c r="C129">
        <v>6838</v>
      </c>
      <c r="AE129" t="e">
        <v>#N/A</v>
      </c>
      <c r="AV129">
        <v>30</v>
      </c>
      <c r="AW129">
        <v>70</v>
      </c>
      <c r="AX129">
        <v>90</v>
      </c>
      <c r="AY129">
        <v>40</v>
      </c>
      <c r="BB129" s="18" t="s">
        <v>412</v>
      </c>
      <c r="BC129" s="59">
        <v>6838</v>
      </c>
      <c r="BD129" s="18">
        <f t="shared" si="5"/>
        <v>6838</v>
      </c>
      <c r="BE129" s="59" t="s">
        <v>409</v>
      </c>
      <c r="BH129">
        <f t="shared" si="6"/>
        <v>65</v>
      </c>
      <c r="BI129">
        <f t="shared" si="7"/>
        <v>70</v>
      </c>
      <c r="BJ129">
        <f t="shared" si="8"/>
        <v>90</v>
      </c>
      <c r="BK129">
        <f t="shared" si="9"/>
        <v>65</v>
      </c>
    </row>
    <row r="130" spans="1:63">
      <c r="A130">
        <v>5</v>
      </c>
      <c r="B130" t="s">
        <v>413</v>
      </c>
      <c r="C130">
        <v>6839</v>
      </c>
      <c r="AE130" t="e">
        <v>#N/A</v>
      </c>
      <c r="AV130">
        <v>70</v>
      </c>
      <c r="AW130">
        <v>20</v>
      </c>
      <c r="AX130">
        <v>90</v>
      </c>
      <c r="AY130">
        <v>0</v>
      </c>
      <c r="BB130" s="18" t="s">
        <v>413</v>
      </c>
      <c r="BC130" s="59">
        <v>6839</v>
      </c>
      <c r="BD130" s="18">
        <f t="shared" si="5"/>
        <v>6839</v>
      </c>
      <c r="BE130" s="59" t="s">
        <v>409</v>
      </c>
      <c r="BH130">
        <f t="shared" si="6"/>
        <v>70</v>
      </c>
      <c r="BI130">
        <f t="shared" si="7"/>
        <v>65</v>
      </c>
      <c r="BJ130">
        <f t="shared" si="8"/>
        <v>90</v>
      </c>
      <c r="BK130">
        <f t="shared" si="9"/>
        <v>50</v>
      </c>
    </row>
    <row r="131" spans="1:63">
      <c r="A131">
        <v>6</v>
      </c>
      <c r="B131" t="s">
        <v>414</v>
      </c>
      <c r="C131">
        <v>6840</v>
      </c>
      <c r="AE131" t="e">
        <v>#N/A</v>
      </c>
      <c r="AV131">
        <v>100</v>
      </c>
      <c r="AW131">
        <v>60</v>
      </c>
      <c r="AX131">
        <v>90</v>
      </c>
      <c r="AY131">
        <v>0</v>
      </c>
      <c r="BB131" s="18" t="s">
        <v>414</v>
      </c>
      <c r="BC131" s="59">
        <v>6840</v>
      </c>
      <c r="BD131" s="18">
        <f t="shared" si="5"/>
        <v>6840</v>
      </c>
      <c r="BE131" s="59" t="s">
        <v>409</v>
      </c>
      <c r="BH131">
        <f t="shared" si="6"/>
        <v>100</v>
      </c>
      <c r="BI131">
        <f t="shared" si="7"/>
        <v>60</v>
      </c>
      <c r="BJ131">
        <f t="shared" si="8"/>
        <v>90</v>
      </c>
      <c r="BK131">
        <f t="shared" si="9"/>
        <v>50</v>
      </c>
    </row>
    <row r="132" spans="1:63">
      <c r="A132">
        <v>7</v>
      </c>
      <c r="B132" t="s">
        <v>415</v>
      </c>
      <c r="C132">
        <v>6841</v>
      </c>
      <c r="AE132" t="e">
        <v>#N/A</v>
      </c>
      <c r="AV132">
        <v>90</v>
      </c>
      <c r="AW132">
        <v>50</v>
      </c>
      <c r="AX132">
        <v>90</v>
      </c>
      <c r="AY132">
        <v>100</v>
      </c>
      <c r="BB132" s="18" t="s">
        <v>415</v>
      </c>
      <c r="BC132" s="59">
        <v>6841</v>
      </c>
      <c r="BD132" s="18">
        <f t="shared" ref="BD132:BD184" si="10">BC132</f>
        <v>6841</v>
      </c>
      <c r="BE132" s="59" t="s">
        <v>409</v>
      </c>
      <c r="BH132">
        <f t="shared" si="6"/>
        <v>90</v>
      </c>
      <c r="BI132">
        <f t="shared" si="7"/>
        <v>50</v>
      </c>
      <c r="BJ132">
        <f t="shared" si="8"/>
        <v>90</v>
      </c>
      <c r="BK132">
        <f t="shared" si="9"/>
        <v>100</v>
      </c>
    </row>
    <row r="133" spans="1:63">
      <c r="A133">
        <v>8</v>
      </c>
      <c r="B133" t="s">
        <v>416</v>
      </c>
      <c r="C133">
        <v>6842</v>
      </c>
      <c r="AE133" t="e">
        <v>#N/A</v>
      </c>
      <c r="AV133">
        <v>70</v>
      </c>
      <c r="AW133">
        <v>30</v>
      </c>
      <c r="AX133">
        <v>90</v>
      </c>
      <c r="AY133">
        <v>50</v>
      </c>
      <c r="BB133" s="18" t="s">
        <v>416</v>
      </c>
      <c r="BC133" s="59">
        <v>6842</v>
      </c>
      <c r="BD133" s="18">
        <f t="shared" si="10"/>
        <v>6842</v>
      </c>
      <c r="BE133" s="59" t="s">
        <v>409</v>
      </c>
      <c r="BH133">
        <f t="shared" ref="BH133:BH184" si="11">IF(AV133&lt;1,50,IF(AV133&lt;49,65,AV133))</f>
        <v>70</v>
      </c>
      <c r="BI133">
        <f t="shared" ref="BI133:BI184" si="12">IF(AW133&lt;1,50,IF(AW133&lt;49,65,AW133))</f>
        <v>65</v>
      </c>
      <c r="BJ133">
        <f t="shared" ref="BJ133:BJ184" si="13">IF(AX133&lt;1,50,IF(AX133&lt;49,65,AX133))</f>
        <v>90</v>
      </c>
      <c r="BK133">
        <f t="shared" ref="BK133:BK184" si="14">IF(AY133&lt;1,50,IF(AY133&lt;49,65,AY133))</f>
        <v>50</v>
      </c>
    </row>
    <row r="134" spans="1:63">
      <c r="A134">
        <v>10</v>
      </c>
      <c r="B134" t="s">
        <v>417</v>
      </c>
      <c r="C134">
        <v>6844</v>
      </c>
      <c r="AE134" t="e">
        <v>#N/A</v>
      </c>
      <c r="AV134">
        <v>80</v>
      </c>
      <c r="AW134">
        <v>70</v>
      </c>
      <c r="AX134">
        <v>90</v>
      </c>
      <c r="AY134">
        <v>100</v>
      </c>
      <c r="BB134" s="18" t="s">
        <v>417</v>
      </c>
      <c r="BC134" s="59">
        <v>6844</v>
      </c>
      <c r="BD134" s="18">
        <f t="shared" si="10"/>
        <v>6844</v>
      </c>
      <c r="BE134" s="59" t="s">
        <v>409</v>
      </c>
      <c r="BH134">
        <f t="shared" si="11"/>
        <v>80</v>
      </c>
      <c r="BI134">
        <f t="shared" si="12"/>
        <v>70</v>
      </c>
      <c r="BJ134">
        <f t="shared" si="13"/>
        <v>90</v>
      </c>
      <c r="BK134">
        <f t="shared" si="14"/>
        <v>100</v>
      </c>
    </row>
    <row r="135" spans="1:63">
      <c r="A135">
        <v>11</v>
      </c>
      <c r="B135" t="s">
        <v>418</v>
      </c>
      <c r="C135">
        <v>6845</v>
      </c>
      <c r="AE135" t="e">
        <v>#N/A</v>
      </c>
      <c r="AV135">
        <v>90</v>
      </c>
      <c r="AW135">
        <v>40</v>
      </c>
      <c r="AX135">
        <v>90</v>
      </c>
      <c r="AY135">
        <v>90</v>
      </c>
      <c r="BB135" s="18" t="s">
        <v>418</v>
      </c>
      <c r="BC135" s="59">
        <v>6845</v>
      </c>
      <c r="BD135" s="18">
        <f t="shared" si="10"/>
        <v>6845</v>
      </c>
      <c r="BE135" s="59" t="s">
        <v>409</v>
      </c>
      <c r="BH135">
        <f t="shared" si="11"/>
        <v>90</v>
      </c>
      <c r="BI135">
        <f t="shared" si="12"/>
        <v>65</v>
      </c>
      <c r="BJ135">
        <f t="shared" si="13"/>
        <v>90</v>
      </c>
      <c r="BK135">
        <f t="shared" si="14"/>
        <v>90</v>
      </c>
    </row>
    <row r="136" spans="1:63">
      <c r="A136">
        <v>12</v>
      </c>
      <c r="B136" t="s">
        <v>419</v>
      </c>
      <c r="C136">
        <v>6846</v>
      </c>
      <c r="AE136" t="e">
        <v>#N/A</v>
      </c>
      <c r="AV136">
        <v>90</v>
      </c>
      <c r="AW136">
        <v>0</v>
      </c>
      <c r="AX136">
        <v>90</v>
      </c>
      <c r="AY136">
        <v>40</v>
      </c>
      <c r="BB136" s="18" t="s">
        <v>419</v>
      </c>
      <c r="BC136" s="59">
        <v>6846</v>
      </c>
      <c r="BD136" s="18">
        <f t="shared" si="10"/>
        <v>6846</v>
      </c>
      <c r="BE136" s="59" t="s">
        <v>409</v>
      </c>
      <c r="BH136">
        <f t="shared" si="11"/>
        <v>90</v>
      </c>
      <c r="BI136">
        <f t="shared" si="12"/>
        <v>50</v>
      </c>
      <c r="BJ136">
        <f t="shared" si="13"/>
        <v>90</v>
      </c>
      <c r="BK136">
        <f t="shared" si="14"/>
        <v>65</v>
      </c>
    </row>
    <row r="137" spans="1:63">
      <c r="A137">
        <v>13</v>
      </c>
      <c r="B137" t="s">
        <v>420</v>
      </c>
      <c r="C137">
        <v>6847</v>
      </c>
      <c r="AE137" t="e">
        <v>#N/A</v>
      </c>
      <c r="AV137">
        <v>60</v>
      </c>
      <c r="AW137">
        <v>20</v>
      </c>
      <c r="AX137">
        <v>50</v>
      </c>
      <c r="AY137">
        <v>60</v>
      </c>
      <c r="BB137" s="18" t="s">
        <v>420</v>
      </c>
      <c r="BC137" s="59">
        <v>6847</v>
      </c>
      <c r="BD137" s="18">
        <f t="shared" si="10"/>
        <v>6847</v>
      </c>
      <c r="BE137" s="59" t="s">
        <v>409</v>
      </c>
      <c r="BH137">
        <f t="shared" si="11"/>
        <v>60</v>
      </c>
      <c r="BI137">
        <f t="shared" si="12"/>
        <v>65</v>
      </c>
      <c r="BJ137">
        <f t="shared" si="13"/>
        <v>50</v>
      </c>
      <c r="BK137">
        <f t="shared" si="14"/>
        <v>60</v>
      </c>
    </row>
    <row r="138" spans="1:63">
      <c r="A138">
        <v>14</v>
      </c>
      <c r="B138" t="s">
        <v>421</v>
      </c>
      <c r="C138">
        <v>6848</v>
      </c>
      <c r="AE138" t="e">
        <v>#N/A</v>
      </c>
      <c r="AV138">
        <v>80</v>
      </c>
      <c r="AW138">
        <v>0</v>
      </c>
      <c r="AX138">
        <v>90</v>
      </c>
      <c r="AY138">
        <v>0</v>
      </c>
      <c r="BB138" s="18" t="s">
        <v>421</v>
      </c>
      <c r="BC138" s="59">
        <v>6848</v>
      </c>
      <c r="BD138" s="18">
        <f t="shared" si="10"/>
        <v>6848</v>
      </c>
      <c r="BE138" s="59" t="s">
        <v>409</v>
      </c>
      <c r="BH138">
        <f t="shared" si="11"/>
        <v>80</v>
      </c>
      <c r="BI138">
        <f t="shared" si="12"/>
        <v>50</v>
      </c>
      <c r="BJ138">
        <f t="shared" si="13"/>
        <v>90</v>
      </c>
      <c r="BK138">
        <f t="shared" si="14"/>
        <v>50</v>
      </c>
    </row>
    <row r="139" spans="1:63">
      <c r="A139">
        <v>15</v>
      </c>
      <c r="B139" t="s">
        <v>422</v>
      </c>
      <c r="C139">
        <v>6849</v>
      </c>
      <c r="AE139" t="e">
        <v>#N/A</v>
      </c>
      <c r="AV139">
        <v>50</v>
      </c>
      <c r="AW139">
        <v>50</v>
      </c>
      <c r="AX139">
        <v>90</v>
      </c>
      <c r="AY139">
        <v>100</v>
      </c>
      <c r="BB139" s="18" t="s">
        <v>422</v>
      </c>
      <c r="BC139" s="59">
        <v>6849</v>
      </c>
      <c r="BD139" s="18">
        <f t="shared" si="10"/>
        <v>6849</v>
      </c>
      <c r="BE139" s="59" t="s">
        <v>409</v>
      </c>
      <c r="BH139">
        <f t="shared" si="11"/>
        <v>50</v>
      </c>
      <c r="BI139">
        <f t="shared" si="12"/>
        <v>50</v>
      </c>
      <c r="BJ139">
        <f t="shared" si="13"/>
        <v>90</v>
      </c>
      <c r="BK139">
        <f t="shared" si="14"/>
        <v>100</v>
      </c>
    </row>
    <row r="140" spans="1:63">
      <c r="A140">
        <v>16</v>
      </c>
      <c r="B140" t="s">
        <v>423</v>
      </c>
      <c r="C140">
        <v>6850</v>
      </c>
      <c r="AE140" t="e">
        <v>#N/A</v>
      </c>
      <c r="AV140">
        <v>70</v>
      </c>
      <c r="AW140">
        <v>30</v>
      </c>
      <c r="AX140">
        <v>90</v>
      </c>
      <c r="AY140">
        <v>0</v>
      </c>
      <c r="BB140" s="18" t="s">
        <v>423</v>
      </c>
      <c r="BC140" s="59">
        <v>6850</v>
      </c>
      <c r="BD140" s="18">
        <f t="shared" si="10"/>
        <v>6850</v>
      </c>
      <c r="BE140" s="59" t="s">
        <v>409</v>
      </c>
      <c r="BH140">
        <f t="shared" si="11"/>
        <v>70</v>
      </c>
      <c r="BI140">
        <f t="shared" si="12"/>
        <v>65</v>
      </c>
      <c r="BJ140">
        <f t="shared" si="13"/>
        <v>90</v>
      </c>
      <c r="BK140">
        <f t="shared" si="14"/>
        <v>50</v>
      </c>
    </row>
    <row r="141" spans="1:63">
      <c r="A141">
        <v>17</v>
      </c>
      <c r="B141" t="s">
        <v>424</v>
      </c>
      <c r="C141">
        <v>6851</v>
      </c>
      <c r="AE141" t="e">
        <v>#N/A</v>
      </c>
      <c r="AV141">
        <v>90</v>
      </c>
      <c r="AW141">
        <v>30</v>
      </c>
      <c r="AX141">
        <v>90</v>
      </c>
      <c r="AY141">
        <v>80</v>
      </c>
      <c r="BB141" s="18" t="s">
        <v>424</v>
      </c>
      <c r="BC141" s="59">
        <v>6851</v>
      </c>
      <c r="BD141" s="18">
        <f t="shared" si="10"/>
        <v>6851</v>
      </c>
      <c r="BE141" s="59" t="s">
        <v>409</v>
      </c>
      <c r="BH141">
        <f t="shared" si="11"/>
        <v>90</v>
      </c>
      <c r="BI141">
        <f t="shared" si="12"/>
        <v>65</v>
      </c>
      <c r="BJ141">
        <f t="shared" si="13"/>
        <v>90</v>
      </c>
      <c r="BK141">
        <f t="shared" si="14"/>
        <v>80</v>
      </c>
    </row>
    <row r="142" spans="1:63">
      <c r="A142">
        <v>18</v>
      </c>
      <c r="B142" t="s">
        <v>425</v>
      </c>
      <c r="C142">
        <v>6853</v>
      </c>
      <c r="AE142" t="e">
        <v>#N/A</v>
      </c>
      <c r="AV142">
        <v>90</v>
      </c>
      <c r="AW142">
        <v>50</v>
      </c>
      <c r="AX142">
        <v>90</v>
      </c>
      <c r="AY142">
        <v>0</v>
      </c>
      <c r="BB142" s="18" t="s">
        <v>425</v>
      </c>
      <c r="BC142" s="59">
        <v>6853</v>
      </c>
      <c r="BD142" s="18">
        <f t="shared" si="10"/>
        <v>6853</v>
      </c>
      <c r="BE142" s="59" t="s">
        <v>409</v>
      </c>
      <c r="BH142">
        <f t="shared" si="11"/>
        <v>90</v>
      </c>
      <c r="BI142">
        <f t="shared" si="12"/>
        <v>50</v>
      </c>
      <c r="BJ142">
        <f t="shared" si="13"/>
        <v>90</v>
      </c>
      <c r="BK142">
        <f t="shared" si="14"/>
        <v>50</v>
      </c>
    </row>
    <row r="143" spans="1:63">
      <c r="A143">
        <v>19</v>
      </c>
      <c r="B143" t="s">
        <v>426</v>
      </c>
      <c r="C143">
        <v>6854</v>
      </c>
      <c r="AE143" t="e">
        <v>#N/A</v>
      </c>
      <c r="AV143">
        <v>90</v>
      </c>
      <c r="AW143">
        <v>40</v>
      </c>
      <c r="AX143">
        <v>90</v>
      </c>
      <c r="AY143">
        <v>60</v>
      </c>
      <c r="BB143" s="18" t="s">
        <v>426</v>
      </c>
      <c r="BC143" s="59">
        <v>6854</v>
      </c>
      <c r="BD143" s="18">
        <f t="shared" si="10"/>
        <v>6854</v>
      </c>
      <c r="BE143" s="59" t="s">
        <v>409</v>
      </c>
      <c r="BH143">
        <f t="shared" si="11"/>
        <v>90</v>
      </c>
      <c r="BI143">
        <f t="shared" si="12"/>
        <v>65</v>
      </c>
      <c r="BJ143">
        <f t="shared" si="13"/>
        <v>90</v>
      </c>
      <c r="BK143">
        <f t="shared" si="14"/>
        <v>60</v>
      </c>
    </row>
    <row r="144" spans="1:63">
      <c r="A144">
        <v>20</v>
      </c>
      <c r="B144" t="s">
        <v>427</v>
      </c>
      <c r="C144">
        <v>6855</v>
      </c>
      <c r="AE144" t="e">
        <v>#N/A</v>
      </c>
      <c r="AV144">
        <v>80</v>
      </c>
      <c r="AW144">
        <v>70</v>
      </c>
      <c r="AX144">
        <v>90</v>
      </c>
      <c r="AY144">
        <v>90</v>
      </c>
      <c r="BB144" s="18" t="s">
        <v>427</v>
      </c>
      <c r="BC144" s="59">
        <v>6855</v>
      </c>
      <c r="BD144" s="18">
        <f t="shared" si="10"/>
        <v>6855</v>
      </c>
      <c r="BE144" s="59" t="s">
        <v>409</v>
      </c>
      <c r="BH144">
        <f t="shared" si="11"/>
        <v>80</v>
      </c>
      <c r="BI144">
        <f t="shared" si="12"/>
        <v>70</v>
      </c>
      <c r="BJ144">
        <f t="shared" si="13"/>
        <v>90</v>
      </c>
      <c r="BK144">
        <f t="shared" si="14"/>
        <v>90</v>
      </c>
    </row>
    <row r="145" spans="1:63">
      <c r="A145">
        <v>21</v>
      </c>
      <c r="B145" t="s">
        <v>428</v>
      </c>
      <c r="C145">
        <v>6857</v>
      </c>
      <c r="AE145" t="e">
        <v>#N/A</v>
      </c>
      <c r="AV145">
        <v>90</v>
      </c>
      <c r="AW145">
        <v>30</v>
      </c>
      <c r="AX145">
        <v>90</v>
      </c>
      <c r="AY145">
        <v>80</v>
      </c>
      <c r="BB145" s="18" t="s">
        <v>428</v>
      </c>
      <c r="BC145" s="59">
        <v>6857</v>
      </c>
      <c r="BD145" s="18">
        <f t="shared" si="10"/>
        <v>6857</v>
      </c>
      <c r="BE145" s="59" t="s">
        <v>409</v>
      </c>
      <c r="BH145">
        <f t="shared" si="11"/>
        <v>90</v>
      </c>
      <c r="BI145">
        <f t="shared" si="12"/>
        <v>65</v>
      </c>
      <c r="BJ145">
        <f t="shared" si="13"/>
        <v>90</v>
      </c>
      <c r="BK145">
        <f t="shared" si="14"/>
        <v>80</v>
      </c>
    </row>
    <row r="146" spans="1:63">
      <c r="A146">
        <v>22</v>
      </c>
      <c r="B146" t="s">
        <v>429</v>
      </c>
      <c r="C146">
        <v>6858</v>
      </c>
      <c r="AE146" t="e">
        <v>#N/A</v>
      </c>
      <c r="AV146">
        <v>100</v>
      </c>
      <c r="AW146">
        <v>60</v>
      </c>
      <c r="AX146">
        <v>90</v>
      </c>
      <c r="AY146">
        <v>90</v>
      </c>
      <c r="BB146" s="18" t="s">
        <v>429</v>
      </c>
      <c r="BC146" s="59">
        <v>6858</v>
      </c>
      <c r="BD146" s="18">
        <f t="shared" si="10"/>
        <v>6858</v>
      </c>
      <c r="BE146" s="59" t="s">
        <v>409</v>
      </c>
      <c r="BH146">
        <f t="shared" si="11"/>
        <v>100</v>
      </c>
      <c r="BI146">
        <f t="shared" si="12"/>
        <v>60</v>
      </c>
      <c r="BJ146">
        <f t="shared" si="13"/>
        <v>90</v>
      </c>
      <c r="BK146">
        <f t="shared" si="14"/>
        <v>90</v>
      </c>
    </row>
    <row r="147" spans="1:63">
      <c r="A147">
        <v>23</v>
      </c>
      <c r="B147" t="s">
        <v>430</v>
      </c>
      <c r="C147">
        <v>6859</v>
      </c>
      <c r="AE147" t="e">
        <v>#N/A</v>
      </c>
      <c r="AV147">
        <v>40</v>
      </c>
      <c r="AW147">
        <v>40</v>
      </c>
      <c r="AX147">
        <v>90</v>
      </c>
      <c r="AY147">
        <v>60</v>
      </c>
      <c r="BB147" s="18" t="s">
        <v>430</v>
      </c>
      <c r="BC147" s="59">
        <v>6859</v>
      </c>
      <c r="BD147" s="18">
        <f t="shared" si="10"/>
        <v>6859</v>
      </c>
      <c r="BE147" s="59" t="s">
        <v>409</v>
      </c>
      <c r="BH147">
        <f t="shared" si="11"/>
        <v>65</v>
      </c>
      <c r="BI147">
        <f t="shared" si="12"/>
        <v>65</v>
      </c>
      <c r="BJ147">
        <f t="shared" si="13"/>
        <v>90</v>
      </c>
      <c r="BK147">
        <f t="shared" si="14"/>
        <v>60</v>
      </c>
    </row>
    <row r="148" spans="1:63">
      <c r="A148">
        <v>24</v>
      </c>
      <c r="B148" t="s">
        <v>431</v>
      </c>
      <c r="C148">
        <v>6860</v>
      </c>
      <c r="AE148" t="e">
        <v>#N/A</v>
      </c>
      <c r="AV148">
        <v>90</v>
      </c>
      <c r="AW148">
        <v>30</v>
      </c>
      <c r="AX148">
        <v>90</v>
      </c>
      <c r="AY148">
        <v>80</v>
      </c>
      <c r="BB148" s="18" t="s">
        <v>431</v>
      </c>
      <c r="BC148" s="59">
        <v>6860</v>
      </c>
      <c r="BD148" s="18">
        <f t="shared" si="10"/>
        <v>6860</v>
      </c>
      <c r="BE148" s="59" t="s">
        <v>409</v>
      </c>
      <c r="BH148">
        <f t="shared" si="11"/>
        <v>90</v>
      </c>
      <c r="BI148">
        <f t="shared" si="12"/>
        <v>65</v>
      </c>
      <c r="BJ148">
        <f t="shared" si="13"/>
        <v>90</v>
      </c>
      <c r="BK148">
        <f t="shared" si="14"/>
        <v>80</v>
      </c>
    </row>
    <row r="149" spans="1:63">
      <c r="A149">
        <v>25</v>
      </c>
      <c r="B149" t="s">
        <v>432</v>
      </c>
      <c r="C149">
        <v>6861</v>
      </c>
      <c r="AE149" t="e">
        <v>#N/A</v>
      </c>
      <c r="AV149">
        <v>100</v>
      </c>
      <c r="AW149">
        <v>0</v>
      </c>
      <c r="AX149">
        <v>90</v>
      </c>
      <c r="AY149">
        <v>100</v>
      </c>
      <c r="BB149" s="18" t="s">
        <v>432</v>
      </c>
      <c r="BC149" s="59">
        <v>6861</v>
      </c>
      <c r="BD149" s="18">
        <f t="shared" si="10"/>
        <v>6861</v>
      </c>
      <c r="BE149" s="59" t="s">
        <v>409</v>
      </c>
      <c r="BH149">
        <f t="shared" si="11"/>
        <v>100</v>
      </c>
      <c r="BI149">
        <f t="shared" si="12"/>
        <v>50</v>
      </c>
      <c r="BJ149">
        <f t="shared" si="13"/>
        <v>90</v>
      </c>
      <c r="BK149">
        <f t="shared" si="14"/>
        <v>100</v>
      </c>
    </row>
    <row r="150" spans="1:63">
      <c r="A150">
        <v>26</v>
      </c>
      <c r="B150" t="s">
        <v>433</v>
      </c>
      <c r="C150">
        <v>6862</v>
      </c>
      <c r="AE150" t="e">
        <v>#N/A</v>
      </c>
      <c r="AV150">
        <v>100</v>
      </c>
      <c r="AW150">
        <v>80</v>
      </c>
      <c r="AX150">
        <v>90</v>
      </c>
      <c r="AY150">
        <v>0</v>
      </c>
      <c r="BB150" s="18" t="s">
        <v>433</v>
      </c>
      <c r="BC150" s="59">
        <v>6862</v>
      </c>
      <c r="BD150" s="18">
        <f t="shared" si="10"/>
        <v>6862</v>
      </c>
      <c r="BE150" s="59" t="s">
        <v>409</v>
      </c>
      <c r="BH150">
        <f t="shared" si="11"/>
        <v>100</v>
      </c>
      <c r="BI150">
        <f t="shared" si="12"/>
        <v>80</v>
      </c>
      <c r="BJ150">
        <f t="shared" si="13"/>
        <v>90</v>
      </c>
      <c r="BK150">
        <f t="shared" si="14"/>
        <v>50</v>
      </c>
    </row>
    <row r="151" spans="1:63">
      <c r="A151">
        <v>27</v>
      </c>
      <c r="B151" t="s">
        <v>434</v>
      </c>
      <c r="C151">
        <v>6863</v>
      </c>
      <c r="AE151" t="e">
        <v>#N/A</v>
      </c>
      <c r="AV151">
        <v>50</v>
      </c>
      <c r="AW151">
        <v>50</v>
      </c>
      <c r="AX151">
        <v>90</v>
      </c>
      <c r="AY151">
        <v>80</v>
      </c>
      <c r="BB151" s="18" t="s">
        <v>434</v>
      </c>
      <c r="BC151" s="59">
        <v>6863</v>
      </c>
      <c r="BD151" s="18">
        <f t="shared" si="10"/>
        <v>6863</v>
      </c>
      <c r="BE151" s="59" t="s">
        <v>409</v>
      </c>
      <c r="BH151">
        <f t="shared" si="11"/>
        <v>50</v>
      </c>
      <c r="BI151">
        <f t="shared" si="12"/>
        <v>50</v>
      </c>
      <c r="BJ151">
        <f t="shared" si="13"/>
        <v>90</v>
      </c>
      <c r="BK151">
        <f t="shared" si="14"/>
        <v>80</v>
      </c>
    </row>
    <row r="152" spans="1:63">
      <c r="A152">
        <v>28</v>
      </c>
      <c r="B152" t="s">
        <v>435</v>
      </c>
      <c r="C152">
        <v>6864</v>
      </c>
      <c r="AE152" t="e">
        <v>#N/A</v>
      </c>
      <c r="AV152">
        <v>90</v>
      </c>
      <c r="AW152">
        <v>60</v>
      </c>
      <c r="AX152">
        <v>0</v>
      </c>
      <c r="AY152">
        <v>0</v>
      </c>
      <c r="BB152" s="18" t="s">
        <v>435</v>
      </c>
      <c r="BC152" s="59">
        <v>6864</v>
      </c>
      <c r="BD152" s="18">
        <f t="shared" si="10"/>
        <v>6864</v>
      </c>
      <c r="BE152" s="59" t="s">
        <v>409</v>
      </c>
      <c r="BH152">
        <f t="shared" si="11"/>
        <v>90</v>
      </c>
      <c r="BI152">
        <f t="shared" si="12"/>
        <v>60</v>
      </c>
      <c r="BJ152">
        <f t="shared" si="13"/>
        <v>50</v>
      </c>
      <c r="BK152">
        <f t="shared" si="14"/>
        <v>50</v>
      </c>
    </row>
    <row r="153" spans="1:63">
      <c r="A153">
        <v>29</v>
      </c>
      <c r="B153" t="s">
        <v>436</v>
      </c>
      <c r="C153">
        <v>6865</v>
      </c>
      <c r="AE153" t="e">
        <v>#N/A</v>
      </c>
      <c r="AV153">
        <v>80</v>
      </c>
      <c r="AW153">
        <v>10</v>
      </c>
      <c r="AX153">
        <v>90</v>
      </c>
      <c r="AY153">
        <v>40</v>
      </c>
      <c r="BB153" s="18" t="s">
        <v>436</v>
      </c>
      <c r="BC153" s="59">
        <v>6865</v>
      </c>
      <c r="BD153" s="18">
        <f t="shared" si="10"/>
        <v>6865</v>
      </c>
      <c r="BE153" s="59" t="s">
        <v>409</v>
      </c>
      <c r="BH153">
        <f t="shared" si="11"/>
        <v>80</v>
      </c>
      <c r="BI153">
        <f t="shared" si="12"/>
        <v>65</v>
      </c>
      <c r="BJ153">
        <f t="shared" si="13"/>
        <v>90</v>
      </c>
      <c r="BK153">
        <f t="shared" si="14"/>
        <v>65</v>
      </c>
    </row>
    <row r="154" spans="1:63">
      <c r="A154" s="181">
        <v>30</v>
      </c>
      <c r="B154" s="181" t="s">
        <v>437</v>
      </c>
      <c r="C154" s="181">
        <v>6866</v>
      </c>
      <c r="D154" s="181"/>
      <c r="E154" s="181"/>
      <c r="F154" s="181"/>
      <c r="G154" s="181"/>
      <c r="H154" s="181"/>
      <c r="I154" s="181"/>
      <c r="J154" s="181"/>
      <c r="K154" s="181"/>
      <c r="L154" s="181"/>
      <c r="M154" s="181"/>
      <c r="N154" s="181"/>
      <c r="O154" s="181"/>
      <c r="P154" s="181"/>
      <c r="Q154" s="181"/>
      <c r="R154" s="181"/>
      <c r="S154" s="181"/>
      <c r="T154" s="181"/>
      <c r="U154" s="181"/>
      <c r="V154" s="181"/>
      <c r="W154" s="181"/>
      <c r="X154" s="181"/>
      <c r="Y154" s="181"/>
      <c r="Z154" s="181"/>
      <c r="AA154" s="181"/>
      <c r="AB154" s="181"/>
      <c r="AC154" s="181"/>
      <c r="AD154" s="181"/>
      <c r="AE154" s="181" t="e">
        <v>#N/A</v>
      </c>
      <c r="AF154" s="181"/>
      <c r="AG154" s="181"/>
      <c r="AH154" s="181"/>
      <c r="AI154" s="181"/>
      <c r="AJ154" s="181"/>
      <c r="AK154" s="181"/>
      <c r="AL154" s="181"/>
      <c r="AM154" s="181"/>
      <c r="AN154" s="181"/>
      <c r="AO154" s="181"/>
      <c r="AP154" s="181"/>
      <c r="AQ154" s="181"/>
      <c r="AR154" s="181"/>
      <c r="AS154" s="181"/>
      <c r="AT154" s="181"/>
      <c r="AU154" s="181"/>
      <c r="AV154" s="181">
        <v>80</v>
      </c>
      <c r="AW154" s="181">
        <v>40</v>
      </c>
      <c r="AX154" s="181">
        <v>90</v>
      </c>
      <c r="AY154" s="181">
        <v>100</v>
      </c>
      <c r="AZ154" s="181"/>
      <c r="BB154" s="18" t="s">
        <v>437</v>
      </c>
      <c r="BC154" s="59">
        <v>6866</v>
      </c>
      <c r="BD154" s="18">
        <f t="shared" si="10"/>
        <v>6866</v>
      </c>
      <c r="BE154" s="59" t="s">
        <v>409</v>
      </c>
      <c r="BH154">
        <f t="shared" si="11"/>
        <v>80</v>
      </c>
      <c r="BI154">
        <f t="shared" si="12"/>
        <v>65</v>
      </c>
      <c r="BJ154">
        <f t="shared" si="13"/>
        <v>90</v>
      </c>
      <c r="BK154">
        <f t="shared" si="14"/>
        <v>100</v>
      </c>
    </row>
    <row r="155" spans="1:63" s="181" customFormat="1">
      <c r="A155">
        <v>1</v>
      </c>
      <c r="B155" t="s">
        <v>438</v>
      </c>
      <c r="C155">
        <v>6867</v>
      </c>
      <c r="D155"/>
      <c r="E155"/>
      <c r="F155"/>
      <c r="G155"/>
      <c r="H155"/>
      <c r="I155"/>
      <c r="J155"/>
      <c r="K155"/>
      <c r="L155"/>
      <c r="M155"/>
      <c r="N155"/>
      <c r="O155"/>
      <c r="P155"/>
      <c r="Q155"/>
      <c r="R155"/>
      <c r="S155"/>
      <c r="T155"/>
      <c r="U155"/>
      <c r="V155"/>
      <c r="W155"/>
      <c r="X155"/>
      <c r="Y155"/>
      <c r="Z155"/>
      <c r="AA155"/>
      <c r="AB155"/>
      <c r="AC155"/>
      <c r="AD155"/>
      <c r="AE155" t="e">
        <v>#N/A</v>
      </c>
      <c r="AF155"/>
      <c r="AG155"/>
      <c r="AH155"/>
      <c r="AI155"/>
      <c r="AJ155"/>
      <c r="AK155"/>
      <c r="AL155"/>
      <c r="AM155"/>
      <c r="AN155"/>
      <c r="AO155"/>
      <c r="AP155"/>
      <c r="AQ155"/>
      <c r="AR155"/>
      <c r="AS155"/>
      <c r="AT155"/>
      <c r="AU155"/>
      <c r="AV155">
        <v>100</v>
      </c>
      <c r="AW155">
        <v>70</v>
      </c>
      <c r="AX155">
        <v>90</v>
      </c>
      <c r="AY155">
        <v>80</v>
      </c>
      <c r="AZ155"/>
      <c r="BB155" s="18" t="s">
        <v>438</v>
      </c>
      <c r="BC155" s="59">
        <v>6867</v>
      </c>
      <c r="BD155" s="18">
        <f t="shared" si="10"/>
        <v>6867</v>
      </c>
      <c r="BE155" s="59" t="s">
        <v>439</v>
      </c>
      <c r="BH155">
        <f t="shared" si="11"/>
        <v>100</v>
      </c>
      <c r="BI155">
        <f t="shared" si="12"/>
        <v>70</v>
      </c>
      <c r="BJ155">
        <f t="shared" si="13"/>
        <v>90</v>
      </c>
      <c r="BK155">
        <f t="shared" si="14"/>
        <v>80</v>
      </c>
    </row>
    <row r="156" spans="1:63">
      <c r="A156">
        <v>2</v>
      </c>
      <c r="B156" t="s">
        <v>440</v>
      </c>
      <c r="C156">
        <v>6868</v>
      </c>
      <c r="AE156" t="e">
        <v>#N/A</v>
      </c>
      <c r="AV156">
        <v>60</v>
      </c>
      <c r="AW156">
        <v>70</v>
      </c>
      <c r="AX156">
        <v>90</v>
      </c>
      <c r="AY156">
        <v>70</v>
      </c>
      <c r="BB156" s="18" t="s">
        <v>440</v>
      </c>
      <c r="BC156" s="59">
        <v>6868</v>
      </c>
      <c r="BD156" s="18">
        <f t="shared" si="10"/>
        <v>6868</v>
      </c>
      <c r="BE156" s="59" t="s">
        <v>439</v>
      </c>
      <c r="BH156">
        <f t="shared" si="11"/>
        <v>60</v>
      </c>
      <c r="BI156">
        <f t="shared" si="12"/>
        <v>70</v>
      </c>
      <c r="BJ156">
        <f t="shared" si="13"/>
        <v>90</v>
      </c>
      <c r="BK156">
        <f t="shared" si="14"/>
        <v>70</v>
      </c>
    </row>
    <row r="157" spans="1:63">
      <c r="A157">
        <v>3</v>
      </c>
      <c r="B157" t="s">
        <v>441</v>
      </c>
      <c r="C157">
        <v>6869</v>
      </c>
      <c r="AE157" t="e">
        <v>#N/A</v>
      </c>
      <c r="AV157">
        <v>80</v>
      </c>
      <c r="AW157">
        <v>20</v>
      </c>
      <c r="AX157">
        <v>90</v>
      </c>
      <c r="AY157">
        <v>40</v>
      </c>
      <c r="BB157" s="18" t="s">
        <v>441</v>
      </c>
      <c r="BC157" s="59">
        <v>6869</v>
      </c>
      <c r="BD157" s="18">
        <f t="shared" si="10"/>
        <v>6869</v>
      </c>
      <c r="BE157" s="59" t="s">
        <v>439</v>
      </c>
      <c r="BH157">
        <f t="shared" si="11"/>
        <v>80</v>
      </c>
      <c r="BI157">
        <f t="shared" si="12"/>
        <v>65</v>
      </c>
      <c r="BJ157">
        <f t="shared" si="13"/>
        <v>90</v>
      </c>
      <c r="BK157">
        <f t="shared" si="14"/>
        <v>65</v>
      </c>
    </row>
    <row r="158" spans="1:63">
      <c r="A158">
        <v>4</v>
      </c>
      <c r="B158" t="s">
        <v>442</v>
      </c>
      <c r="C158">
        <v>6871</v>
      </c>
      <c r="AE158" t="e">
        <v>#N/A</v>
      </c>
      <c r="AV158">
        <v>80</v>
      </c>
      <c r="AW158">
        <v>10</v>
      </c>
      <c r="AX158">
        <v>90</v>
      </c>
      <c r="AY158">
        <v>50</v>
      </c>
      <c r="BB158" s="18" t="s">
        <v>442</v>
      </c>
      <c r="BC158" s="59">
        <v>6871</v>
      </c>
      <c r="BD158" s="18">
        <f t="shared" si="10"/>
        <v>6871</v>
      </c>
      <c r="BE158" s="59" t="s">
        <v>439</v>
      </c>
      <c r="BH158">
        <f t="shared" si="11"/>
        <v>80</v>
      </c>
      <c r="BI158">
        <f t="shared" si="12"/>
        <v>65</v>
      </c>
      <c r="BJ158">
        <f t="shared" si="13"/>
        <v>90</v>
      </c>
      <c r="BK158">
        <f t="shared" si="14"/>
        <v>50</v>
      </c>
    </row>
    <row r="159" spans="1:63">
      <c r="A159">
        <v>5</v>
      </c>
      <c r="B159" t="s">
        <v>443</v>
      </c>
      <c r="C159">
        <v>6872</v>
      </c>
      <c r="AE159" t="e">
        <v>#N/A</v>
      </c>
      <c r="AV159">
        <v>80</v>
      </c>
      <c r="AW159">
        <v>10</v>
      </c>
      <c r="AX159">
        <v>90</v>
      </c>
      <c r="AY159">
        <v>60</v>
      </c>
      <c r="BB159" s="18" t="s">
        <v>443</v>
      </c>
      <c r="BC159" s="59">
        <v>6872</v>
      </c>
      <c r="BD159" s="18">
        <f t="shared" si="10"/>
        <v>6872</v>
      </c>
      <c r="BE159" s="59" t="s">
        <v>439</v>
      </c>
      <c r="BH159">
        <f t="shared" si="11"/>
        <v>80</v>
      </c>
      <c r="BI159">
        <f t="shared" si="12"/>
        <v>65</v>
      </c>
      <c r="BJ159">
        <f t="shared" si="13"/>
        <v>90</v>
      </c>
      <c r="BK159">
        <f t="shared" si="14"/>
        <v>60</v>
      </c>
    </row>
    <row r="160" spans="1:63">
      <c r="A160">
        <v>6</v>
      </c>
      <c r="B160" t="s">
        <v>444</v>
      </c>
      <c r="C160">
        <v>6873</v>
      </c>
      <c r="AE160" t="e">
        <v>#N/A</v>
      </c>
      <c r="AV160">
        <v>40</v>
      </c>
      <c r="AW160">
        <v>20</v>
      </c>
      <c r="AX160">
        <v>90</v>
      </c>
      <c r="AY160">
        <v>50</v>
      </c>
      <c r="BB160" s="18" t="s">
        <v>444</v>
      </c>
      <c r="BC160" s="59">
        <v>6873</v>
      </c>
      <c r="BD160" s="18">
        <f t="shared" si="10"/>
        <v>6873</v>
      </c>
      <c r="BE160" s="59" t="s">
        <v>439</v>
      </c>
      <c r="BH160">
        <f t="shared" si="11"/>
        <v>65</v>
      </c>
      <c r="BI160">
        <f t="shared" si="12"/>
        <v>65</v>
      </c>
      <c r="BJ160">
        <f t="shared" si="13"/>
        <v>90</v>
      </c>
      <c r="BK160">
        <f t="shared" si="14"/>
        <v>50</v>
      </c>
    </row>
    <row r="161" spans="1:63">
      <c r="A161">
        <v>7</v>
      </c>
      <c r="B161" t="s">
        <v>445</v>
      </c>
      <c r="C161">
        <v>6874</v>
      </c>
      <c r="AE161" t="e">
        <v>#N/A</v>
      </c>
      <c r="AV161">
        <v>80</v>
      </c>
      <c r="AW161">
        <v>70</v>
      </c>
      <c r="AX161">
        <v>90</v>
      </c>
      <c r="AY161">
        <v>70</v>
      </c>
      <c r="BB161" s="18" t="s">
        <v>445</v>
      </c>
      <c r="BC161" s="59">
        <v>6874</v>
      </c>
      <c r="BD161" s="18">
        <f t="shared" si="10"/>
        <v>6874</v>
      </c>
      <c r="BE161" s="59" t="s">
        <v>439</v>
      </c>
      <c r="BH161">
        <f t="shared" si="11"/>
        <v>80</v>
      </c>
      <c r="BI161">
        <f t="shared" si="12"/>
        <v>70</v>
      </c>
      <c r="BJ161">
        <f t="shared" si="13"/>
        <v>90</v>
      </c>
      <c r="BK161">
        <f t="shared" si="14"/>
        <v>70</v>
      </c>
    </row>
    <row r="162" spans="1:63">
      <c r="A162">
        <v>8</v>
      </c>
      <c r="B162" t="s">
        <v>446</v>
      </c>
      <c r="C162">
        <v>6875</v>
      </c>
      <c r="AE162" t="e">
        <v>#N/A</v>
      </c>
      <c r="AV162">
        <v>80</v>
      </c>
      <c r="AW162">
        <v>50</v>
      </c>
      <c r="AX162">
        <v>90</v>
      </c>
      <c r="AY162">
        <v>70</v>
      </c>
      <c r="BB162" s="18" t="s">
        <v>446</v>
      </c>
      <c r="BC162" s="59">
        <v>6875</v>
      </c>
      <c r="BD162" s="18">
        <f t="shared" si="10"/>
        <v>6875</v>
      </c>
      <c r="BE162" s="59" t="s">
        <v>439</v>
      </c>
      <c r="BH162">
        <f t="shared" si="11"/>
        <v>80</v>
      </c>
      <c r="BI162">
        <f t="shared" si="12"/>
        <v>50</v>
      </c>
      <c r="BJ162">
        <f t="shared" si="13"/>
        <v>90</v>
      </c>
      <c r="BK162">
        <f t="shared" si="14"/>
        <v>70</v>
      </c>
    </row>
    <row r="163" spans="1:63">
      <c r="A163">
        <v>9</v>
      </c>
      <c r="B163" t="s">
        <v>447</v>
      </c>
      <c r="C163">
        <v>6876</v>
      </c>
      <c r="AE163" t="e">
        <v>#N/A</v>
      </c>
      <c r="AV163">
        <v>90</v>
      </c>
      <c r="AW163">
        <v>20</v>
      </c>
      <c r="AX163">
        <v>90</v>
      </c>
      <c r="AY163">
        <v>60</v>
      </c>
      <c r="BB163" s="18" t="s">
        <v>447</v>
      </c>
      <c r="BC163" s="59">
        <v>6876</v>
      </c>
      <c r="BD163" s="18">
        <f t="shared" si="10"/>
        <v>6876</v>
      </c>
      <c r="BE163" s="59" t="s">
        <v>439</v>
      </c>
      <c r="BH163">
        <f t="shared" si="11"/>
        <v>90</v>
      </c>
      <c r="BI163">
        <f t="shared" si="12"/>
        <v>65</v>
      </c>
      <c r="BJ163">
        <f t="shared" si="13"/>
        <v>90</v>
      </c>
      <c r="BK163">
        <f t="shared" si="14"/>
        <v>60</v>
      </c>
    </row>
    <row r="164" spans="1:63">
      <c r="A164">
        <v>10</v>
      </c>
      <c r="B164" t="s">
        <v>448</v>
      </c>
      <c r="C164">
        <v>6877</v>
      </c>
      <c r="AE164" t="e">
        <v>#N/A</v>
      </c>
      <c r="AV164">
        <v>80</v>
      </c>
      <c r="AW164">
        <v>50</v>
      </c>
      <c r="AX164">
        <v>90</v>
      </c>
      <c r="AY164">
        <v>0</v>
      </c>
      <c r="BB164" s="18" t="s">
        <v>448</v>
      </c>
      <c r="BC164" s="59">
        <v>6877</v>
      </c>
      <c r="BD164" s="18">
        <f t="shared" si="10"/>
        <v>6877</v>
      </c>
      <c r="BE164" s="59" t="s">
        <v>439</v>
      </c>
      <c r="BH164">
        <f t="shared" si="11"/>
        <v>80</v>
      </c>
      <c r="BI164">
        <f t="shared" si="12"/>
        <v>50</v>
      </c>
      <c r="BJ164">
        <f t="shared" si="13"/>
        <v>90</v>
      </c>
      <c r="BK164">
        <f t="shared" si="14"/>
        <v>50</v>
      </c>
    </row>
    <row r="165" spans="1:63">
      <c r="A165">
        <v>11</v>
      </c>
      <c r="B165" t="s">
        <v>449</v>
      </c>
      <c r="C165">
        <v>6878</v>
      </c>
      <c r="AE165" t="e">
        <v>#N/A</v>
      </c>
      <c r="AV165">
        <v>90</v>
      </c>
      <c r="AW165">
        <v>50</v>
      </c>
      <c r="AX165">
        <v>70</v>
      </c>
      <c r="AY165">
        <v>90</v>
      </c>
      <c r="BB165" s="18" t="s">
        <v>449</v>
      </c>
      <c r="BC165" s="59">
        <v>6878</v>
      </c>
      <c r="BD165" s="18">
        <f t="shared" si="10"/>
        <v>6878</v>
      </c>
      <c r="BE165" s="59" t="s">
        <v>439</v>
      </c>
      <c r="BH165">
        <f t="shared" si="11"/>
        <v>90</v>
      </c>
      <c r="BI165">
        <f t="shared" si="12"/>
        <v>50</v>
      </c>
      <c r="BJ165">
        <f t="shared" si="13"/>
        <v>70</v>
      </c>
      <c r="BK165">
        <f t="shared" si="14"/>
        <v>90</v>
      </c>
    </row>
    <row r="166" spans="1:63">
      <c r="A166">
        <v>12</v>
      </c>
      <c r="B166" t="s">
        <v>450</v>
      </c>
      <c r="C166">
        <v>6879</v>
      </c>
      <c r="AE166" t="e">
        <v>#N/A</v>
      </c>
      <c r="AV166">
        <v>70</v>
      </c>
      <c r="AW166">
        <v>20</v>
      </c>
      <c r="AX166">
        <v>90</v>
      </c>
      <c r="AY166">
        <v>40</v>
      </c>
      <c r="BB166" s="18" t="s">
        <v>450</v>
      </c>
      <c r="BC166" s="59">
        <v>6879</v>
      </c>
      <c r="BD166" s="18">
        <f t="shared" si="10"/>
        <v>6879</v>
      </c>
      <c r="BE166" s="59" t="s">
        <v>439</v>
      </c>
      <c r="BH166">
        <f t="shared" si="11"/>
        <v>70</v>
      </c>
      <c r="BI166">
        <f t="shared" si="12"/>
        <v>65</v>
      </c>
      <c r="BJ166">
        <f t="shared" si="13"/>
        <v>90</v>
      </c>
      <c r="BK166">
        <f t="shared" si="14"/>
        <v>65</v>
      </c>
    </row>
    <row r="167" spans="1:63">
      <c r="A167">
        <v>13</v>
      </c>
      <c r="B167" t="s">
        <v>451</v>
      </c>
      <c r="C167">
        <v>6880</v>
      </c>
      <c r="AE167" t="e">
        <v>#N/A</v>
      </c>
      <c r="AV167">
        <v>100</v>
      </c>
      <c r="AW167">
        <v>60</v>
      </c>
      <c r="AX167">
        <v>0</v>
      </c>
      <c r="AY167">
        <v>0</v>
      </c>
      <c r="BB167" s="18" t="s">
        <v>451</v>
      </c>
      <c r="BC167" s="59">
        <v>6880</v>
      </c>
      <c r="BD167" s="18">
        <f t="shared" si="10"/>
        <v>6880</v>
      </c>
      <c r="BE167" s="59" t="s">
        <v>439</v>
      </c>
      <c r="BH167">
        <f t="shared" si="11"/>
        <v>100</v>
      </c>
      <c r="BI167">
        <f t="shared" si="12"/>
        <v>60</v>
      </c>
      <c r="BJ167">
        <f t="shared" si="13"/>
        <v>50</v>
      </c>
      <c r="BK167">
        <f t="shared" si="14"/>
        <v>50</v>
      </c>
    </row>
    <row r="168" spans="1:63">
      <c r="A168">
        <v>14</v>
      </c>
      <c r="B168" t="s">
        <v>452</v>
      </c>
      <c r="C168">
        <v>6882</v>
      </c>
      <c r="AE168" t="e">
        <v>#N/A</v>
      </c>
      <c r="AV168">
        <v>70</v>
      </c>
      <c r="AW168">
        <v>30</v>
      </c>
      <c r="AX168">
        <v>90</v>
      </c>
      <c r="AY168">
        <v>50</v>
      </c>
      <c r="BB168" s="18" t="s">
        <v>452</v>
      </c>
      <c r="BC168" s="59">
        <v>6882</v>
      </c>
      <c r="BD168" s="18">
        <f t="shared" si="10"/>
        <v>6882</v>
      </c>
      <c r="BE168" s="59" t="s">
        <v>439</v>
      </c>
      <c r="BH168">
        <f t="shared" si="11"/>
        <v>70</v>
      </c>
      <c r="BI168">
        <f t="shared" si="12"/>
        <v>65</v>
      </c>
      <c r="BJ168">
        <f t="shared" si="13"/>
        <v>90</v>
      </c>
      <c r="BK168">
        <f t="shared" si="14"/>
        <v>50</v>
      </c>
    </row>
    <row r="169" spans="1:63">
      <c r="A169">
        <v>15</v>
      </c>
      <c r="B169" t="s">
        <v>453</v>
      </c>
      <c r="C169">
        <v>6883</v>
      </c>
      <c r="AE169" t="e">
        <v>#N/A</v>
      </c>
      <c r="AV169">
        <v>80</v>
      </c>
      <c r="AW169">
        <v>60</v>
      </c>
      <c r="AX169">
        <v>90</v>
      </c>
      <c r="AY169">
        <v>90</v>
      </c>
      <c r="BB169" s="18" t="s">
        <v>453</v>
      </c>
      <c r="BC169" s="59">
        <v>6883</v>
      </c>
      <c r="BD169" s="18">
        <f t="shared" si="10"/>
        <v>6883</v>
      </c>
      <c r="BE169" s="59" t="s">
        <v>439</v>
      </c>
      <c r="BH169">
        <f t="shared" si="11"/>
        <v>80</v>
      </c>
      <c r="BI169">
        <f t="shared" si="12"/>
        <v>60</v>
      </c>
      <c r="BJ169">
        <f t="shared" si="13"/>
        <v>90</v>
      </c>
      <c r="BK169">
        <f t="shared" si="14"/>
        <v>90</v>
      </c>
    </row>
    <row r="170" spans="1:63">
      <c r="A170">
        <v>16</v>
      </c>
      <c r="B170" t="s">
        <v>454</v>
      </c>
      <c r="C170">
        <v>6884</v>
      </c>
      <c r="AE170" t="e">
        <v>#N/A</v>
      </c>
      <c r="AV170">
        <v>80</v>
      </c>
      <c r="AW170">
        <v>70</v>
      </c>
      <c r="AX170">
        <v>90</v>
      </c>
      <c r="AY170">
        <v>90</v>
      </c>
      <c r="BB170" s="18" t="s">
        <v>454</v>
      </c>
      <c r="BC170" s="59">
        <v>6884</v>
      </c>
      <c r="BD170" s="18">
        <f t="shared" si="10"/>
        <v>6884</v>
      </c>
      <c r="BE170" s="59" t="s">
        <v>439</v>
      </c>
      <c r="BH170">
        <f t="shared" si="11"/>
        <v>80</v>
      </c>
      <c r="BI170">
        <f t="shared" si="12"/>
        <v>70</v>
      </c>
      <c r="BJ170">
        <f t="shared" si="13"/>
        <v>90</v>
      </c>
      <c r="BK170">
        <f t="shared" si="14"/>
        <v>90</v>
      </c>
    </row>
    <row r="171" spans="1:63">
      <c r="A171">
        <v>17</v>
      </c>
      <c r="B171" t="s">
        <v>455</v>
      </c>
      <c r="C171">
        <v>6885</v>
      </c>
      <c r="AE171" t="e">
        <v>#N/A</v>
      </c>
      <c r="AV171">
        <v>80</v>
      </c>
      <c r="AW171">
        <v>30</v>
      </c>
      <c r="AX171">
        <v>90</v>
      </c>
      <c r="AY171">
        <v>20</v>
      </c>
      <c r="BB171" s="18" t="s">
        <v>455</v>
      </c>
      <c r="BC171" s="59">
        <v>6885</v>
      </c>
      <c r="BD171" s="18">
        <f t="shared" si="10"/>
        <v>6885</v>
      </c>
      <c r="BE171" s="59" t="s">
        <v>439</v>
      </c>
      <c r="BH171">
        <f t="shared" si="11"/>
        <v>80</v>
      </c>
      <c r="BI171">
        <f t="shared" si="12"/>
        <v>65</v>
      </c>
      <c r="BJ171">
        <f t="shared" si="13"/>
        <v>90</v>
      </c>
      <c r="BK171">
        <f t="shared" si="14"/>
        <v>65</v>
      </c>
    </row>
    <row r="172" spans="1:63">
      <c r="A172">
        <v>18</v>
      </c>
      <c r="B172" t="s">
        <v>456</v>
      </c>
      <c r="C172">
        <v>6886</v>
      </c>
      <c r="AE172" t="e">
        <v>#N/A</v>
      </c>
      <c r="AV172">
        <v>80</v>
      </c>
      <c r="AW172">
        <v>30</v>
      </c>
      <c r="AX172">
        <v>90</v>
      </c>
      <c r="AY172">
        <v>80</v>
      </c>
      <c r="BB172" s="18" t="s">
        <v>456</v>
      </c>
      <c r="BC172" s="59">
        <v>6886</v>
      </c>
      <c r="BD172" s="18">
        <f t="shared" si="10"/>
        <v>6886</v>
      </c>
      <c r="BE172" s="59" t="s">
        <v>439</v>
      </c>
      <c r="BH172">
        <f t="shared" si="11"/>
        <v>80</v>
      </c>
      <c r="BI172">
        <f t="shared" si="12"/>
        <v>65</v>
      </c>
      <c r="BJ172">
        <f t="shared" si="13"/>
        <v>90</v>
      </c>
      <c r="BK172">
        <f t="shared" si="14"/>
        <v>80</v>
      </c>
    </row>
    <row r="173" spans="1:63">
      <c r="A173">
        <v>19</v>
      </c>
      <c r="B173" t="s">
        <v>457</v>
      </c>
      <c r="C173">
        <v>6887</v>
      </c>
      <c r="AE173" t="e">
        <v>#N/A</v>
      </c>
      <c r="AV173">
        <v>100</v>
      </c>
      <c r="AW173">
        <v>70</v>
      </c>
      <c r="AX173">
        <v>90</v>
      </c>
      <c r="AY173">
        <v>80</v>
      </c>
      <c r="BB173" s="18" t="s">
        <v>457</v>
      </c>
      <c r="BC173" s="59">
        <v>6887</v>
      </c>
      <c r="BD173" s="18">
        <f t="shared" si="10"/>
        <v>6887</v>
      </c>
      <c r="BE173" s="59" t="s">
        <v>439</v>
      </c>
      <c r="BH173">
        <f t="shared" si="11"/>
        <v>100</v>
      </c>
      <c r="BI173">
        <f t="shared" si="12"/>
        <v>70</v>
      </c>
      <c r="BJ173">
        <f t="shared" si="13"/>
        <v>90</v>
      </c>
      <c r="BK173">
        <f t="shared" si="14"/>
        <v>80</v>
      </c>
    </row>
    <row r="174" spans="1:63">
      <c r="A174">
        <v>20</v>
      </c>
      <c r="B174" t="s">
        <v>458</v>
      </c>
      <c r="C174">
        <v>6888</v>
      </c>
      <c r="AE174" t="e">
        <v>#N/A</v>
      </c>
      <c r="AV174">
        <v>100</v>
      </c>
      <c r="AW174">
        <v>90</v>
      </c>
      <c r="AX174">
        <v>90</v>
      </c>
      <c r="AY174">
        <v>90</v>
      </c>
      <c r="BB174" s="18" t="s">
        <v>458</v>
      </c>
      <c r="BC174" s="59">
        <v>6888</v>
      </c>
      <c r="BD174" s="18">
        <f t="shared" si="10"/>
        <v>6888</v>
      </c>
      <c r="BE174" s="59" t="s">
        <v>439</v>
      </c>
      <c r="BH174">
        <f t="shared" si="11"/>
        <v>100</v>
      </c>
      <c r="BI174">
        <f t="shared" si="12"/>
        <v>90</v>
      </c>
      <c r="BJ174">
        <f t="shared" si="13"/>
        <v>90</v>
      </c>
      <c r="BK174">
        <f t="shared" si="14"/>
        <v>90</v>
      </c>
    </row>
    <row r="175" spans="1:63">
      <c r="A175">
        <v>21</v>
      </c>
      <c r="B175" t="s">
        <v>459</v>
      </c>
      <c r="C175">
        <v>6889</v>
      </c>
      <c r="AE175" t="e">
        <v>#N/A</v>
      </c>
      <c r="AV175">
        <v>80</v>
      </c>
      <c r="AW175">
        <v>90</v>
      </c>
      <c r="AX175">
        <v>90</v>
      </c>
      <c r="AY175">
        <v>50</v>
      </c>
      <c r="BB175" s="18" t="s">
        <v>459</v>
      </c>
      <c r="BC175" s="59">
        <v>6889</v>
      </c>
      <c r="BD175" s="18">
        <f t="shared" si="10"/>
        <v>6889</v>
      </c>
      <c r="BE175" s="59" t="s">
        <v>439</v>
      </c>
      <c r="BH175">
        <f t="shared" si="11"/>
        <v>80</v>
      </c>
      <c r="BI175">
        <f t="shared" si="12"/>
        <v>90</v>
      </c>
      <c r="BJ175">
        <f t="shared" si="13"/>
        <v>90</v>
      </c>
      <c r="BK175">
        <f t="shared" si="14"/>
        <v>50</v>
      </c>
    </row>
    <row r="176" spans="1:63">
      <c r="A176">
        <v>22</v>
      </c>
      <c r="B176" t="s">
        <v>460</v>
      </c>
      <c r="C176">
        <v>6890</v>
      </c>
      <c r="AE176" t="e">
        <v>#N/A</v>
      </c>
      <c r="AV176">
        <v>70</v>
      </c>
      <c r="AW176">
        <v>50</v>
      </c>
      <c r="AX176">
        <v>90</v>
      </c>
      <c r="AY176">
        <v>70</v>
      </c>
      <c r="BB176" s="18" t="s">
        <v>460</v>
      </c>
      <c r="BC176" s="59">
        <v>6890</v>
      </c>
      <c r="BD176" s="18">
        <f t="shared" si="10"/>
        <v>6890</v>
      </c>
      <c r="BE176" s="59" t="s">
        <v>439</v>
      </c>
      <c r="BH176">
        <f t="shared" si="11"/>
        <v>70</v>
      </c>
      <c r="BI176">
        <f t="shared" si="12"/>
        <v>50</v>
      </c>
      <c r="BJ176">
        <f t="shared" si="13"/>
        <v>90</v>
      </c>
      <c r="BK176">
        <f t="shared" si="14"/>
        <v>70</v>
      </c>
    </row>
    <row r="177" spans="1:64">
      <c r="A177">
        <v>23</v>
      </c>
      <c r="B177" t="s">
        <v>461</v>
      </c>
      <c r="C177">
        <v>6902</v>
      </c>
      <c r="AE177" t="e">
        <v>#N/A</v>
      </c>
      <c r="AV177">
        <v>40</v>
      </c>
      <c r="AW177">
        <v>0</v>
      </c>
      <c r="AX177">
        <v>0</v>
      </c>
      <c r="AY177">
        <v>0</v>
      </c>
      <c r="BB177" s="18" t="s">
        <v>461</v>
      </c>
      <c r="BC177" s="59">
        <v>6902</v>
      </c>
      <c r="BD177" s="18">
        <f t="shared" si="10"/>
        <v>6902</v>
      </c>
      <c r="BE177" s="59" t="s">
        <v>439</v>
      </c>
      <c r="BH177">
        <f t="shared" si="11"/>
        <v>65</v>
      </c>
      <c r="BI177">
        <f t="shared" si="12"/>
        <v>50</v>
      </c>
      <c r="BJ177">
        <f t="shared" si="13"/>
        <v>50</v>
      </c>
      <c r="BK177">
        <f t="shared" si="14"/>
        <v>50</v>
      </c>
    </row>
    <row r="178" spans="1:64">
      <c r="A178">
        <v>24</v>
      </c>
      <c r="B178" t="s">
        <v>462</v>
      </c>
      <c r="C178">
        <v>6891</v>
      </c>
      <c r="AE178" t="e">
        <v>#N/A</v>
      </c>
      <c r="AV178">
        <v>80</v>
      </c>
      <c r="AW178">
        <v>40</v>
      </c>
      <c r="AX178">
        <v>90</v>
      </c>
      <c r="AY178">
        <v>60</v>
      </c>
      <c r="BB178" s="18" t="s">
        <v>462</v>
      </c>
      <c r="BC178" s="59">
        <v>6891</v>
      </c>
      <c r="BD178" s="18">
        <f t="shared" si="10"/>
        <v>6891</v>
      </c>
      <c r="BE178" s="59" t="s">
        <v>439</v>
      </c>
      <c r="BH178">
        <f t="shared" si="11"/>
        <v>80</v>
      </c>
      <c r="BI178">
        <f t="shared" si="12"/>
        <v>65</v>
      </c>
      <c r="BJ178">
        <f t="shared" si="13"/>
        <v>90</v>
      </c>
      <c r="BK178">
        <f t="shared" si="14"/>
        <v>60</v>
      </c>
    </row>
    <row r="179" spans="1:64">
      <c r="A179">
        <v>25</v>
      </c>
      <c r="B179" t="s">
        <v>463</v>
      </c>
      <c r="C179">
        <v>6892</v>
      </c>
      <c r="AE179" t="e">
        <v>#N/A</v>
      </c>
      <c r="AV179">
        <v>100</v>
      </c>
      <c r="AW179">
        <v>60</v>
      </c>
      <c r="AX179">
        <v>90</v>
      </c>
      <c r="AY179">
        <v>70</v>
      </c>
      <c r="BB179" s="18" t="s">
        <v>463</v>
      </c>
      <c r="BC179" s="59">
        <v>6892</v>
      </c>
      <c r="BD179" s="18">
        <f t="shared" si="10"/>
        <v>6892</v>
      </c>
      <c r="BE179" s="59" t="s">
        <v>439</v>
      </c>
      <c r="BH179">
        <f t="shared" si="11"/>
        <v>100</v>
      </c>
      <c r="BI179">
        <f t="shared" si="12"/>
        <v>60</v>
      </c>
      <c r="BJ179">
        <f t="shared" si="13"/>
        <v>90</v>
      </c>
      <c r="BK179">
        <f t="shared" si="14"/>
        <v>70</v>
      </c>
    </row>
    <row r="180" spans="1:64">
      <c r="A180">
        <v>26</v>
      </c>
      <c r="B180" t="s">
        <v>464</v>
      </c>
      <c r="C180">
        <v>6893</v>
      </c>
      <c r="AE180" t="e">
        <v>#N/A</v>
      </c>
      <c r="AV180">
        <v>90</v>
      </c>
      <c r="AW180">
        <v>70</v>
      </c>
      <c r="AX180">
        <v>90</v>
      </c>
      <c r="AY180">
        <v>80</v>
      </c>
      <c r="BB180" s="18" t="s">
        <v>464</v>
      </c>
      <c r="BC180" s="59">
        <v>6893</v>
      </c>
      <c r="BD180" s="18">
        <f t="shared" si="10"/>
        <v>6893</v>
      </c>
      <c r="BE180" s="59" t="s">
        <v>439</v>
      </c>
      <c r="BH180">
        <f t="shared" si="11"/>
        <v>90</v>
      </c>
      <c r="BI180">
        <f t="shared" si="12"/>
        <v>70</v>
      </c>
      <c r="BJ180">
        <f t="shared" si="13"/>
        <v>90</v>
      </c>
      <c r="BK180">
        <f t="shared" si="14"/>
        <v>80</v>
      </c>
    </row>
    <row r="181" spans="1:64">
      <c r="A181">
        <v>27</v>
      </c>
      <c r="B181" t="s">
        <v>465</v>
      </c>
      <c r="C181">
        <v>6894</v>
      </c>
      <c r="AE181" t="e">
        <v>#N/A</v>
      </c>
      <c r="AV181">
        <v>10</v>
      </c>
      <c r="AW181">
        <v>50</v>
      </c>
      <c r="AX181">
        <v>90</v>
      </c>
      <c r="AY181">
        <v>70</v>
      </c>
      <c r="BB181" s="18" t="s">
        <v>465</v>
      </c>
      <c r="BC181" s="59">
        <v>6894</v>
      </c>
      <c r="BD181" s="18">
        <f t="shared" si="10"/>
        <v>6894</v>
      </c>
      <c r="BE181" s="59" t="s">
        <v>439</v>
      </c>
      <c r="BH181">
        <f t="shared" si="11"/>
        <v>65</v>
      </c>
      <c r="BI181">
        <f t="shared" si="12"/>
        <v>50</v>
      </c>
      <c r="BJ181">
        <f t="shared" si="13"/>
        <v>90</v>
      </c>
      <c r="BK181">
        <f t="shared" si="14"/>
        <v>70</v>
      </c>
    </row>
    <row r="182" spans="1:64">
      <c r="A182">
        <v>28</v>
      </c>
      <c r="B182" t="s">
        <v>466</v>
      </c>
      <c r="C182">
        <v>6895</v>
      </c>
      <c r="AE182" t="e">
        <v>#N/A</v>
      </c>
      <c r="AV182">
        <v>80</v>
      </c>
      <c r="AW182">
        <v>20</v>
      </c>
      <c r="AX182">
        <v>90</v>
      </c>
      <c r="AY182">
        <v>30</v>
      </c>
      <c r="BB182" s="18" t="s">
        <v>466</v>
      </c>
      <c r="BC182" s="59">
        <v>6895</v>
      </c>
      <c r="BD182" s="18">
        <f t="shared" si="10"/>
        <v>6895</v>
      </c>
      <c r="BE182" s="59" t="s">
        <v>439</v>
      </c>
      <c r="BH182">
        <f t="shared" si="11"/>
        <v>80</v>
      </c>
      <c r="BI182">
        <f t="shared" si="12"/>
        <v>65</v>
      </c>
      <c r="BJ182">
        <f t="shared" si="13"/>
        <v>90</v>
      </c>
      <c r="BK182">
        <f t="shared" si="14"/>
        <v>65</v>
      </c>
    </row>
    <row r="183" spans="1:64">
      <c r="A183">
        <v>29</v>
      </c>
      <c r="B183" t="s">
        <v>467</v>
      </c>
      <c r="C183">
        <v>6896</v>
      </c>
      <c r="AE183" t="e">
        <v>#N/A</v>
      </c>
      <c r="AV183">
        <v>70</v>
      </c>
      <c r="AW183">
        <v>20</v>
      </c>
      <c r="AX183">
        <v>0</v>
      </c>
      <c r="AY183">
        <v>0</v>
      </c>
      <c r="BB183" s="18" t="s">
        <v>467</v>
      </c>
      <c r="BC183" s="59">
        <v>6896</v>
      </c>
      <c r="BD183" s="18">
        <f t="shared" si="10"/>
        <v>6896</v>
      </c>
      <c r="BE183" s="59" t="s">
        <v>439</v>
      </c>
      <c r="BH183">
        <f t="shared" si="11"/>
        <v>70</v>
      </c>
      <c r="BI183">
        <f t="shared" si="12"/>
        <v>65</v>
      </c>
      <c r="BJ183">
        <f t="shared" si="13"/>
        <v>50</v>
      </c>
      <c r="BK183">
        <f t="shared" si="14"/>
        <v>50</v>
      </c>
    </row>
    <row r="184" spans="1:64">
      <c r="A184">
        <v>30</v>
      </c>
      <c r="B184" t="s">
        <v>468</v>
      </c>
      <c r="C184">
        <v>6898</v>
      </c>
      <c r="AE184" t="e">
        <v>#N/A</v>
      </c>
      <c r="AV184">
        <v>90</v>
      </c>
      <c r="AW184">
        <v>90</v>
      </c>
      <c r="AX184">
        <v>90</v>
      </c>
      <c r="AY184">
        <v>90</v>
      </c>
      <c r="BB184" s="18" t="s">
        <v>468</v>
      </c>
      <c r="BC184" s="59">
        <v>6898</v>
      </c>
      <c r="BD184" s="18">
        <f t="shared" si="10"/>
        <v>6898</v>
      </c>
      <c r="BE184" s="59" t="s">
        <v>439</v>
      </c>
      <c r="BH184">
        <f t="shared" si="11"/>
        <v>90</v>
      </c>
      <c r="BI184">
        <f t="shared" si="12"/>
        <v>90</v>
      </c>
      <c r="BJ184">
        <f t="shared" si="13"/>
        <v>90</v>
      </c>
      <c r="BK184">
        <f t="shared" si="14"/>
        <v>90</v>
      </c>
    </row>
    <row r="185" spans="1:64" s="182" customFormat="1"/>
    <row r="186" spans="1:64" s="182" customFormat="1"/>
    <row r="187" spans="1:64">
      <c r="A187">
        <v>1</v>
      </c>
      <c r="B187" t="s">
        <v>469</v>
      </c>
      <c r="C187">
        <v>6509</v>
      </c>
      <c r="H187" t="e">
        <v>#N/A</v>
      </c>
      <c r="AB187" t="e">
        <v>#N/A</v>
      </c>
      <c r="AE187" t="e">
        <v>#N/A</v>
      </c>
      <c r="AV187">
        <v>60</v>
      </c>
      <c r="AW187">
        <v>60</v>
      </c>
      <c r="AY187">
        <v>70</v>
      </c>
      <c r="AZ187">
        <v>70</v>
      </c>
      <c r="BA187">
        <v>406</v>
      </c>
      <c r="BB187" t="s">
        <v>469</v>
      </c>
      <c r="BC187">
        <v>6509</v>
      </c>
      <c r="BD187">
        <v>6509</v>
      </c>
      <c r="BE187" t="s">
        <v>470</v>
      </c>
      <c r="BH187">
        <f>IF(AV187&lt;1,50,IF(AV187&lt;49,65,AV187))</f>
        <v>60</v>
      </c>
      <c r="BI187">
        <f t="shared" ref="BI187:BL187" si="15">IF(AW187&lt;1,50,IF(AW187&lt;49,65,AW187))</f>
        <v>60</v>
      </c>
      <c r="BJ187">
        <f t="shared" si="15"/>
        <v>50</v>
      </c>
      <c r="BK187">
        <f t="shared" si="15"/>
        <v>70</v>
      </c>
      <c r="BL187">
        <f t="shared" si="15"/>
        <v>70</v>
      </c>
    </row>
    <row r="188" spans="1:64">
      <c r="A188">
        <v>2</v>
      </c>
      <c r="B188" t="s">
        <v>471</v>
      </c>
      <c r="C188">
        <v>6510</v>
      </c>
      <c r="H188" t="e">
        <v>#N/A</v>
      </c>
      <c r="AB188" t="e">
        <v>#N/A</v>
      </c>
      <c r="AE188" t="e">
        <v>#N/A</v>
      </c>
      <c r="AV188">
        <v>40</v>
      </c>
      <c r="AW188">
        <v>90</v>
      </c>
      <c r="AY188">
        <v>80</v>
      </c>
      <c r="AZ188">
        <v>90</v>
      </c>
      <c r="BA188">
        <v>407</v>
      </c>
      <c r="BB188" t="s">
        <v>471</v>
      </c>
      <c r="BC188">
        <v>6510</v>
      </c>
      <c r="BD188">
        <v>6510</v>
      </c>
      <c r="BE188" t="s">
        <v>470</v>
      </c>
      <c r="BH188">
        <f t="shared" ref="BH188:BH251" si="16">IF(AV188&lt;1,50,IF(AV188&lt;49,65,AV188))</f>
        <v>65</v>
      </c>
      <c r="BI188">
        <f t="shared" ref="BI188:BI251" si="17">IF(AW188&lt;1,50,IF(AW188&lt;49,65,AW188))</f>
        <v>90</v>
      </c>
      <c r="BJ188">
        <f t="shared" ref="BJ188:BJ251" si="18">IF(AX188&lt;1,50,IF(AX188&lt;49,65,AX188))</f>
        <v>50</v>
      </c>
      <c r="BK188">
        <f t="shared" ref="BK188:BK251" si="19">IF(AY188&lt;1,50,IF(AY188&lt;49,65,AY188))</f>
        <v>80</v>
      </c>
      <c r="BL188">
        <f t="shared" ref="BL188:BL251" si="20">IF(AZ188&lt;1,50,IF(AZ188&lt;49,65,AZ188))</f>
        <v>90</v>
      </c>
    </row>
    <row r="189" spans="1:64">
      <c r="A189">
        <v>3</v>
      </c>
      <c r="B189" t="s">
        <v>472</v>
      </c>
      <c r="C189">
        <v>6511</v>
      </c>
      <c r="H189" t="e">
        <v>#N/A</v>
      </c>
      <c r="AB189" t="e">
        <v>#N/A</v>
      </c>
      <c r="AE189" t="e">
        <v>#N/A</v>
      </c>
      <c r="AV189">
        <v>60</v>
      </c>
      <c r="AW189">
        <v>90</v>
      </c>
      <c r="AY189">
        <v>70</v>
      </c>
      <c r="AZ189">
        <v>70</v>
      </c>
      <c r="BA189">
        <v>408</v>
      </c>
      <c r="BB189" t="s">
        <v>472</v>
      </c>
      <c r="BC189">
        <v>6511</v>
      </c>
      <c r="BD189">
        <v>6511</v>
      </c>
      <c r="BE189" t="s">
        <v>470</v>
      </c>
      <c r="BH189">
        <f t="shared" si="16"/>
        <v>60</v>
      </c>
      <c r="BI189">
        <f t="shared" si="17"/>
        <v>90</v>
      </c>
      <c r="BJ189">
        <f t="shared" si="18"/>
        <v>50</v>
      </c>
      <c r="BK189">
        <f t="shared" si="19"/>
        <v>70</v>
      </c>
      <c r="BL189">
        <f t="shared" si="20"/>
        <v>70</v>
      </c>
    </row>
    <row r="190" spans="1:64">
      <c r="A190">
        <v>4</v>
      </c>
      <c r="B190" t="s">
        <v>473</v>
      </c>
      <c r="C190">
        <v>6512</v>
      </c>
      <c r="H190" t="e">
        <v>#N/A</v>
      </c>
      <c r="AB190" t="e">
        <v>#N/A</v>
      </c>
      <c r="AE190" t="e">
        <v>#N/A</v>
      </c>
      <c r="AV190">
        <v>80</v>
      </c>
      <c r="AW190">
        <v>90</v>
      </c>
      <c r="AY190">
        <v>80</v>
      </c>
      <c r="AZ190">
        <v>70</v>
      </c>
      <c r="BA190">
        <v>409</v>
      </c>
      <c r="BB190" t="s">
        <v>473</v>
      </c>
      <c r="BC190">
        <v>6512</v>
      </c>
      <c r="BD190">
        <v>6512</v>
      </c>
      <c r="BE190" t="s">
        <v>470</v>
      </c>
      <c r="BH190">
        <f t="shared" si="16"/>
        <v>80</v>
      </c>
      <c r="BI190">
        <f t="shared" si="17"/>
        <v>90</v>
      </c>
      <c r="BJ190">
        <f t="shared" si="18"/>
        <v>50</v>
      </c>
      <c r="BK190">
        <f t="shared" si="19"/>
        <v>80</v>
      </c>
      <c r="BL190">
        <f t="shared" si="20"/>
        <v>70</v>
      </c>
    </row>
    <row r="191" spans="1:64">
      <c r="A191">
        <v>5</v>
      </c>
      <c r="B191" t="s">
        <v>474</v>
      </c>
      <c r="C191">
        <v>6513</v>
      </c>
      <c r="H191" t="e">
        <v>#N/A</v>
      </c>
      <c r="AB191" t="e">
        <v>#N/A</v>
      </c>
      <c r="AE191" t="e">
        <v>#N/A</v>
      </c>
      <c r="AV191">
        <v>100</v>
      </c>
      <c r="AW191">
        <v>100</v>
      </c>
      <c r="AX191">
        <v>90</v>
      </c>
      <c r="AY191">
        <v>90</v>
      </c>
      <c r="AZ191">
        <v>90</v>
      </c>
      <c r="BA191">
        <v>410</v>
      </c>
      <c r="BB191" t="s">
        <v>474</v>
      </c>
      <c r="BC191">
        <v>6513</v>
      </c>
      <c r="BD191">
        <v>6513</v>
      </c>
      <c r="BE191" t="s">
        <v>470</v>
      </c>
      <c r="BH191">
        <f t="shared" si="16"/>
        <v>100</v>
      </c>
      <c r="BI191">
        <f t="shared" si="17"/>
        <v>100</v>
      </c>
      <c r="BJ191">
        <f t="shared" si="18"/>
        <v>90</v>
      </c>
      <c r="BK191">
        <f t="shared" si="19"/>
        <v>90</v>
      </c>
      <c r="BL191">
        <f t="shared" si="20"/>
        <v>90</v>
      </c>
    </row>
    <row r="192" spans="1:64">
      <c r="A192">
        <v>6</v>
      </c>
      <c r="B192" t="s">
        <v>475</v>
      </c>
      <c r="C192">
        <v>6514</v>
      </c>
      <c r="H192" t="e">
        <v>#N/A</v>
      </c>
      <c r="AB192" t="e">
        <v>#N/A</v>
      </c>
      <c r="AE192" t="e">
        <v>#N/A</v>
      </c>
      <c r="AV192">
        <v>60</v>
      </c>
      <c r="AW192">
        <v>100</v>
      </c>
      <c r="AX192">
        <v>90</v>
      </c>
      <c r="AY192">
        <v>90</v>
      </c>
      <c r="AZ192">
        <v>70</v>
      </c>
      <c r="BA192">
        <v>411</v>
      </c>
      <c r="BB192" t="s">
        <v>475</v>
      </c>
      <c r="BC192">
        <v>6514</v>
      </c>
      <c r="BD192">
        <v>6514</v>
      </c>
      <c r="BE192" t="s">
        <v>470</v>
      </c>
      <c r="BH192">
        <f t="shared" si="16"/>
        <v>60</v>
      </c>
      <c r="BI192">
        <f t="shared" si="17"/>
        <v>100</v>
      </c>
      <c r="BJ192">
        <f t="shared" si="18"/>
        <v>90</v>
      </c>
      <c r="BK192">
        <f t="shared" si="19"/>
        <v>90</v>
      </c>
      <c r="BL192">
        <f t="shared" si="20"/>
        <v>70</v>
      </c>
    </row>
    <row r="193" spans="1:64">
      <c r="A193">
        <v>7</v>
      </c>
      <c r="B193" t="s">
        <v>476</v>
      </c>
      <c r="C193">
        <v>6515</v>
      </c>
      <c r="H193" t="e">
        <v>#N/A</v>
      </c>
      <c r="AB193" t="e">
        <v>#N/A</v>
      </c>
      <c r="AE193" t="e">
        <v>#N/A</v>
      </c>
      <c r="AV193">
        <v>60</v>
      </c>
      <c r="AW193">
        <v>90</v>
      </c>
      <c r="AX193">
        <v>80</v>
      </c>
      <c r="AY193">
        <v>90</v>
      </c>
      <c r="AZ193">
        <v>90</v>
      </c>
      <c r="BA193">
        <v>412</v>
      </c>
      <c r="BB193" t="s">
        <v>476</v>
      </c>
      <c r="BC193">
        <v>6515</v>
      </c>
      <c r="BD193">
        <v>6515</v>
      </c>
      <c r="BE193" t="s">
        <v>470</v>
      </c>
      <c r="BH193">
        <f t="shared" si="16"/>
        <v>60</v>
      </c>
      <c r="BI193">
        <f t="shared" si="17"/>
        <v>90</v>
      </c>
      <c r="BJ193">
        <f t="shared" si="18"/>
        <v>80</v>
      </c>
      <c r="BK193">
        <f t="shared" si="19"/>
        <v>90</v>
      </c>
      <c r="BL193">
        <f t="shared" si="20"/>
        <v>90</v>
      </c>
    </row>
    <row r="194" spans="1:64">
      <c r="A194">
        <v>8</v>
      </c>
      <c r="B194" t="s">
        <v>1200</v>
      </c>
      <c r="C194">
        <v>6517</v>
      </c>
      <c r="H194" t="e">
        <v>#N/A</v>
      </c>
      <c r="AB194" t="e">
        <v>#N/A</v>
      </c>
      <c r="AE194" t="e">
        <v>#N/A</v>
      </c>
      <c r="AV194">
        <v>100</v>
      </c>
      <c r="AW194">
        <v>100</v>
      </c>
      <c r="AX194">
        <v>90</v>
      </c>
      <c r="AY194">
        <v>90</v>
      </c>
      <c r="AZ194">
        <v>90</v>
      </c>
      <c r="BA194">
        <v>413</v>
      </c>
      <c r="BB194" t="s">
        <v>1200</v>
      </c>
      <c r="BC194">
        <v>6517</v>
      </c>
      <c r="BD194">
        <v>6517</v>
      </c>
      <c r="BE194" t="s">
        <v>470</v>
      </c>
      <c r="BH194">
        <f t="shared" si="16"/>
        <v>100</v>
      </c>
      <c r="BI194">
        <f t="shared" si="17"/>
        <v>100</v>
      </c>
      <c r="BJ194">
        <f t="shared" si="18"/>
        <v>90</v>
      </c>
      <c r="BK194">
        <f t="shared" si="19"/>
        <v>90</v>
      </c>
      <c r="BL194">
        <f t="shared" si="20"/>
        <v>90</v>
      </c>
    </row>
    <row r="195" spans="1:64">
      <c r="A195">
        <v>9</v>
      </c>
      <c r="B195" t="s">
        <v>478</v>
      </c>
      <c r="C195">
        <v>6518</v>
      </c>
      <c r="H195" t="e">
        <v>#N/A</v>
      </c>
      <c r="AB195" t="e">
        <v>#N/A</v>
      </c>
      <c r="AE195" t="e">
        <v>#N/A</v>
      </c>
      <c r="AV195">
        <v>80</v>
      </c>
      <c r="AW195">
        <v>60</v>
      </c>
      <c r="AY195">
        <v>70</v>
      </c>
      <c r="AZ195">
        <v>70</v>
      </c>
      <c r="BA195">
        <v>414</v>
      </c>
      <c r="BB195" t="s">
        <v>478</v>
      </c>
      <c r="BC195">
        <v>6518</v>
      </c>
      <c r="BD195">
        <v>6518</v>
      </c>
      <c r="BE195" t="s">
        <v>470</v>
      </c>
      <c r="BH195">
        <f t="shared" si="16"/>
        <v>80</v>
      </c>
      <c r="BI195">
        <f t="shared" si="17"/>
        <v>60</v>
      </c>
      <c r="BJ195">
        <f t="shared" si="18"/>
        <v>50</v>
      </c>
      <c r="BK195">
        <f t="shared" si="19"/>
        <v>70</v>
      </c>
      <c r="BL195">
        <f t="shared" si="20"/>
        <v>70</v>
      </c>
    </row>
    <row r="196" spans="1:64">
      <c r="A196">
        <v>10</v>
      </c>
      <c r="B196" t="s">
        <v>479</v>
      </c>
      <c r="C196">
        <v>6519</v>
      </c>
      <c r="H196" t="e">
        <v>#N/A</v>
      </c>
      <c r="AB196" t="e">
        <v>#N/A</v>
      </c>
      <c r="AE196" t="e">
        <v>#N/A</v>
      </c>
      <c r="AV196">
        <v>60</v>
      </c>
      <c r="AW196">
        <v>50</v>
      </c>
      <c r="AY196">
        <v>70</v>
      </c>
      <c r="AZ196">
        <v>70</v>
      </c>
      <c r="BA196">
        <v>415</v>
      </c>
      <c r="BB196" t="s">
        <v>479</v>
      </c>
      <c r="BC196">
        <v>6519</v>
      </c>
      <c r="BD196">
        <v>6519</v>
      </c>
      <c r="BE196" t="s">
        <v>470</v>
      </c>
      <c r="BH196">
        <f t="shared" si="16"/>
        <v>60</v>
      </c>
      <c r="BI196">
        <f t="shared" si="17"/>
        <v>50</v>
      </c>
      <c r="BJ196">
        <f t="shared" si="18"/>
        <v>50</v>
      </c>
      <c r="BK196">
        <f t="shared" si="19"/>
        <v>70</v>
      </c>
      <c r="BL196">
        <f t="shared" si="20"/>
        <v>70</v>
      </c>
    </row>
    <row r="197" spans="1:64">
      <c r="A197">
        <v>11</v>
      </c>
      <c r="B197" t="s">
        <v>480</v>
      </c>
      <c r="C197">
        <v>6520</v>
      </c>
      <c r="H197" t="e">
        <v>#N/A</v>
      </c>
      <c r="AB197" t="e">
        <v>#N/A</v>
      </c>
      <c r="AE197" t="e">
        <v>#N/A</v>
      </c>
      <c r="AV197">
        <v>40</v>
      </c>
      <c r="AW197">
        <v>50</v>
      </c>
      <c r="AX197">
        <v>90</v>
      </c>
      <c r="AY197">
        <v>80</v>
      </c>
      <c r="AZ197">
        <v>90</v>
      </c>
      <c r="BA197">
        <v>416</v>
      </c>
      <c r="BB197" t="s">
        <v>480</v>
      </c>
      <c r="BC197">
        <v>6520</v>
      </c>
      <c r="BD197">
        <v>6520</v>
      </c>
      <c r="BE197" t="s">
        <v>470</v>
      </c>
      <c r="BH197">
        <f t="shared" si="16"/>
        <v>65</v>
      </c>
      <c r="BI197">
        <f t="shared" si="17"/>
        <v>50</v>
      </c>
      <c r="BJ197">
        <f t="shared" si="18"/>
        <v>90</v>
      </c>
      <c r="BK197">
        <f t="shared" si="19"/>
        <v>80</v>
      </c>
      <c r="BL197">
        <f t="shared" si="20"/>
        <v>90</v>
      </c>
    </row>
    <row r="198" spans="1:64">
      <c r="A198">
        <v>12</v>
      </c>
      <c r="B198" t="s">
        <v>481</v>
      </c>
      <c r="C198">
        <v>6522</v>
      </c>
      <c r="H198" t="e">
        <v>#N/A</v>
      </c>
      <c r="AB198" t="e">
        <v>#N/A</v>
      </c>
      <c r="AE198" t="e">
        <v>#N/A</v>
      </c>
      <c r="AV198">
        <v>80</v>
      </c>
      <c r="AW198">
        <v>100</v>
      </c>
      <c r="AX198">
        <v>90</v>
      </c>
      <c r="AY198">
        <v>70</v>
      </c>
      <c r="AZ198">
        <v>90</v>
      </c>
      <c r="BA198">
        <v>417</v>
      </c>
      <c r="BB198" t="s">
        <v>481</v>
      </c>
      <c r="BC198">
        <v>6522</v>
      </c>
      <c r="BD198">
        <v>6522</v>
      </c>
      <c r="BE198" t="s">
        <v>470</v>
      </c>
      <c r="BH198">
        <f t="shared" si="16"/>
        <v>80</v>
      </c>
      <c r="BI198">
        <f t="shared" si="17"/>
        <v>100</v>
      </c>
      <c r="BJ198">
        <f t="shared" si="18"/>
        <v>90</v>
      </c>
      <c r="BK198">
        <f t="shared" si="19"/>
        <v>70</v>
      </c>
      <c r="BL198">
        <f t="shared" si="20"/>
        <v>90</v>
      </c>
    </row>
    <row r="199" spans="1:64">
      <c r="A199">
        <v>13</v>
      </c>
      <c r="B199" t="s">
        <v>482</v>
      </c>
      <c r="C199">
        <v>6523</v>
      </c>
      <c r="H199" t="e">
        <v>#N/A</v>
      </c>
      <c r="AB199" t="e">
        <v>#N/A</v>
      </c>
      <c r="AE199" t="e">
        <v>#N/A</v>
      </c>
      <c r="AV199">
        <v>80</v>
      </c>
      <c r="AW199">
        <v>100</v>
      </c>
      <c r="AY199">
        <v>70</v>
      </c>
      <c r="AZ199">
        <v>70</v>
      </c>
      <c r="BA199">
        <v>418</v>
      </c>
      <c r="BB199" t="s">
        <v>482</v>
      </c>
      <c r="BC199">
        <v>6523</v>
      </c>
      <c r="BD199">
        <v>6523</v>
      </c>
      <c r="BE199" t="s">
        <v>470</v>
      </c>
      <c r="BH199">
        <f t="shared" si="16"/>
        <v>80</v>
      </c>
      <c r="BI199">
        <f t="shared" si="17"/>
        <v>100</v>
      </c>
      <c r="BJ199">
        <f t="shared" si="18"/>
        <v>50</v>
      </c>
      <c r="BK199">
        <f t="shared" si="19"/>
        <v>70</v>
      </c>
      <c r="BL199">
        <f t="shared" si="20"/>
        <v>70</v>
      </c>
    </row>
    <row r="200" spans="1:64">
      <c r="A200">
        <v>14</v>
      </c>
      <c r="B200" t="s">
        <v>1201</v>
      </c>
      <c r="C200">
        <v>6524</v>
      </c>
      <c r="H200" t="e">
        <v>#N/A</v>
      </c>
      <c r="AB200" t="e">
        <v>#N/A</v>
      </c>
      <c r="AE200" t="e">
        <v>#N/A</v>
      </c>
      <c r="AV200">
        <v>80</v>
      </c>
      <c r="AW200">
        <v>100</v>
      </c>
      <c r="AY200">
        <v>70</v>
      </c>
      <c r="AZ200">
        <v>70</v>
      </c>
      <c r="BA200">
        <v>419</v>
      </c>
      <c r="BB200" t="s">
        <v>1201</v>
      </c>
      <c r="BC200">
        <v>6524</v>
      </c>
      <c r="BD200">
        <v>6524</v>
      </c>
      <c r="BE200" t="s">
        <v>470</v>
      </c>
      <c r="BH200">
        <f t="shared" si="16"/>
        <v>80</v>
      </c>
      <c r="BI200">
        <f t="shared" si="17"/>
        <v>100</v>
      </c>
      <c r="BJ200">
        <f t="shared" si="18"/>
        <v>50</v>
      </c>
      <c r="BK200">
        <f t="shared" si="19"/>
        <v>70</v>
      </c>
      <c r="BL200">
        <f t="shared" si="20"/>
        <v>70</v>
      </c>
    </row>
    <row r="201" spans="1:64">
      <c r="A201">
        <v>15</v>
      </c>
      <c r="B201" t="s">
        <v>485</v>
      </c>
      <c r="C201">
        <v>6525</v>
      </c>
      <c r="H201" t="e">
        <v>#N/A</v>
      </c>
      <c r="AB201" t="e">
        <v>#N/A</v>
      </c>
      <c r="AE201" t="e">
        <v>#N/A</v>
      </c>
      <c r="AV201">
        <v>40</v>
      </c>
      <c r="AW201">
        <v>100</v>
      </c>
      <c r="AX201">
        <v>90</v>
      </c>
      <c r="AY201">
        <v>80</v>
      </c>
      <c r="AZ201">
        <v>90</v>
      </c>
      <c r="BA201">
        <v>420</v>
      </c>
      <c r="BB201" t="s">
        <v>485</v>
      </c>
      <c r="BC201">
        <v>6525</v>
      </c>
      <c r="BD201">
        <v>6525</v>
      </c>
      <c r="BE201" t="s">
        <v>470</v>
      </c>
      <c r="BH201">
        <f t="shared" si="16"/>
        <v>65</v>
      </c>
      <c r="BI201">
        <f t="shared" si="17"/>
        <v>100</v>
      </c>
      <c r="BJ201">
        <f t="shared" si="18"/>
        <v>90</v>
      </c>
      <c r="BK201">
        <f t="shared" si="19"/>
        <v>80</v>
      </c>
      <c r="BL201">
        <f t="shared" si="20"/>
        <v>90</v>
      </c>
    </row>
    <row r="202" spans="1:64">
      <c r="A202">
        <v>16</v>
      </c>
      <c r="B202" t="s">
        <v>486</v>
      </c>
      <c r="C202">
        <v>6526</v>
      </c>
      <c r="H202" t="e">
        <v>#N/A</v>
      </c>
      <c r="AB202" t="e">
        <v>#N/A</v>
      </c>
      <c r="AE202" t="e">
        <v>#N/A</v>
      </c>
      <c r="AV202">
        <v>80</v>
      </c>
      <c r="AW202">
        <v>100</v>
      </c>
      <c r="AX202">
        <v>90</v>
      </c>
      <c r="AY202">
        <v>90</v>
      </c>
      <c r="AZ202">
        <v>90</v>
      </c>
      <c r="BA202">
        <v>421</v>
      </c>
      <c r="BB202" t="s">
        <v>486</v>
      </c>
      <c r="BC202">
        <v>6526</v>
      </c>
      <c r="BD202">
        <v>6526</v>
      </c>
      <c r="BE202" t="s">
        <v>470</v>
      </c>
      <c r="BH202">
        <f t="shared" si="16"/>
        <v>80</v>
      </c>
      <c r="BI202">
        <f t="shared" si="17"/>
        <v>100</v>
      </c>
      <c r="BJ202">
        <f t="shared" si="18"/>
        <v>90</v>
      </c>
      <c r="BK202">
        <f t="shared" si="19"/>
        <v>90</v>
      </c>
      <c r="BL202">
        <f t="shared" si="20"/>
        <v>90</v>
      </c>
    </row>
    <row r="203" spans="1:64">
      <c r="A203">
        <v>17</v>
      </c>
      <c r="B203" t="s">
        <v>581</v>
      </c>
      <c r="C203">
        <v>6705</v>
      </c>
      <c r="H203" t="e">
        <v>#N/A</v>
      </c>
      <c r="AB203" t="e">
        <v>#N/A</v>
      </c>
      <c r="AE203" t="e">
        <v>#N/A</v>
      </c>
      <c r="AV203">
        <v>60</v>
      </c>
      <c r="AW203">
        <v>40</v>
      </c>
      <c r="AY203">
        <v>70</v>
      </c>
      <c r="AZ203">
        <v>70</v>
      </c>
      <c r="BA203">
        <v>422</v>
      </c>
      <c r="BB203" t="s">
        <v>581</v>
      </c>
      <c r="BC203">
        <v>6705</v>
      </c>
      <c r="BD203">
        <v>6705</v>
      </c>
      <c r="BE203" t="s">
        <v>470</v>
      </c>
      <c r="BH203">
        <f t="shared" si="16"/>
        <v>60</v>
      </c>
      <c r="BI203">
        <f t="shared" si="17"/>
        <v>65</v>
      </c>
      <c r="BJ203">
        <f t="shared" si="18"/>
        <v>50</v>
      </c>
      <c r="BK203">
        <f t="shared" si="19"/>
        <v>70</v>
      </c>
      <c r="BL203">
        <f t="shared" si="20"/>
        <v>70</v>
      </c>
    </row>
    <row r="204" spans="1:64">
      <c r="A204">
        <v>18</v>
      </c>
      <c r="B204" t="s">
        <v>487</v>
      </c>
      <c r="C204">
        <v>6528</v>
      </c>
      <c r="H204" t="e">
        <v>#N/A</v>
      </c>
      <c r="AB204" t="e">
        <v>#N/A</v>
      </c>
      <c r="AE204" t="e">
        <v>#N/A</v>
      </c>
      <c r="AV204">
        <v>80</v>
      </c>
      <c r="AW204">
        <v>70</v>
      </c>
      <c r="AY204">
        <v>70</v>
      </c>
      <c r="AZ204">
        <v>70</v>
      </c>
      <c r="BA204">
        <v>423</v>
      </c>
      <c r="BB204" t="s">
        <v>487</v>
      </c>
      <c r="BC204">
        <v>6528</v>
      </c>
      <c r="BD204">
        <v>6528</v>
      </c>
      <c r="BE204" t="s">
        <v>470</v>
      </c>
      <c r="BH204">
        <f t="shared" si="16"/>
        <v>80</v>
      </c>
      <c r="BI204">
        <f t="shared" si="17"/>
        <v>70</v>
      </c>
      <c r="BJ204">
        <f t="shared" si="18"/>
        <v>50</v>
      </c>
      <c r="BK204">
        <f t="shared" si="19"/>
        <v>70</v>
      </c>
      <c r="BL204">
        <f t="shared" si="20"/>
        <v>70</v>
      </c>
    </row>
    <row r="205" spans="1:64">
      <c r="A205">
        <v>19</v>
      </c>
      <c r="B205" t="s">
        <v>488</v>
      </c>
      <c r="C205">
        <v>6529</v>
      </c>
      <c r="H205" t="e">
        <v>#N/A</v>
      </c>
      <c r="AB205" t="e">
        <v>#N/A</v>
      </c>
      <c r="AE205" t="e">
        <v>#N/A</v>
      </c>
      <c r="AV205">
        <v>80</v>
      </c>
      <c r="AW205">
        <v>100</v>
      </c>
      <c r="AX205">
        <v>90</v>
      </c>
      <c r="AY205">
        <v>70</v>
      </c>
      <c r="AZ205">
        <v>70</v>
      </c>
      <c r="BA205">
        <v>424</v>
      </c>
      <c r="BB205" t="s">
        <v>488</v>
      </c>
      <c r="BC205">
        <v>6529</v>
      </c>
      <c r="BD205">
        <v>6529</v>
      </c>
      <c r="BE205" t="s">
        <v>470</v>
      </c>
      <c r="BH205">
        <f t="shared" si="16"/>
        <v>80</v>
      </c>
      <c r="BI205">
        <f t="shared" si="17"/>
        <v>100</v>
      </c>
      <c r="BJ205">
        <f t="shared" si="18"/>
        <v>90</v>
      </c>
      <c r="BK205">
        <f t="shared" si="19"/>
        <v>70</v>
      </c>
      <c r="BL205">
        <f t="shared" si="20"/>
        <v>70</v>
      </c>
    </row>
    <row r="206" spans="1:64">
      <c r="A206">
        <v>20</v>
      </c>
      <c r="B206" t="s">
        <v>489</v>
      </c>
      <c r="C206">
        <v>6530</v>
      </c>
      <c r="H206" t="e">
        <v>#N/A</v>
      </c>
      <c r="AB206" t="e">
        <v>#N/A</v>
      </c>
      <c r="AE206" t="e">
        <v>#N/A</v>
      </c>
      <c r="AV206">
        <v>80</v>
      </c>
      <c r="AW206">
        <v>0</v>
      </c>
      <c r="AY206">
        <v>70</v>
      </c>
      <c r="AZ206">
        <v>70</v>
      </c>
      <c r="BA206">
        <v>425</v>
      </c>
      <c r="BB206" t="s">
        <v>489</v>
      </c>
      <c r="BC206">
        <v>6530</v>
      </c>
      <c r="BD206">
        <v>6530</v>
      </c>
      <c r="BE206" t="s">
        <v>470</v>
      </c>
      <c r="BH206">
        <f t="shared" si="16"/>
        <v>80</v>
      </c>
      <c r="BI206">
        <f t="shared" si="17"/>
        <v>50</v>
      </c>
      <c r="BJ206">
        <f t="shared" si="18"/>
        <v>50</v>
      </c>
      <c r="BK206">
        <f t="shared" si="19"/>
        <v>70</v>
      </c>
      <c r="BL206">
        <f t="shared" si="20"/>
        <v>70</v>
      </c>
    </row>
    <row r="207" spans="1:64">
      <c r="A207">
        <v>21</v>
      </c>
      <c r="B207" t="s">
        <v>490</v>
      </c>
      <c r="C207">
        <v>6531</v>
      </c>
      <c r="H207" t="e">
        <v>#N/A</v>
      </c>
      <c r="AB207" t="e">
        <v>#N/A</v>
      </c>
      <c r="AE207" t="e">
        <v>#N/A</v>
      </c>
      <c r="AV207">
        <v>60</v>
      </c>
      <c r="AW207">
        <v>80</v>
      </c>
      <c r="AX207">
        <v>80</v>
      </c>
      <c r="AY207">
        <v>80</v>
      </c>
      <c r="AZ207">
        <v>90</v>
      </c>
      <c r="BA207">
        <v>426</v>
      </c>
      <c r="BB207" t="s">
        <v>490</v>
      </c>
      <c r="BC207">
        <v>6531</v>
      </c>
      <c r="BD207">
        <v>6531</v>
      </c>
      <c r="BE207" t="s">
        <v>470</v>
      </c>
      <c r="BH207">
        <f t="shared" si="16"/>
        <v>60</v>
      </c>
      <c r="BI207">
        <f t="shared" si="17"/>
        <v>80</v>
      </c>
      <c r="BJ207">
        <f t="shared" si="18"/>
        <v>80</v>
      </c>
      <c r="BK207">
        <f t="shared" si="19"/>
        <v>80</v>
      </c>
      <c r="BL207">
        <f t="shared" si="20"/>
        <v>90</v>
      </c>
    </row>
    <row r="208" spans="1:64">
      <c r="A208">
        <v>22</v>
      </c>
      <c r="B208" t="s">
        <v>491</v>
      </c>
      <c r="C208">
        <v>6532</v>
      </c>
      <c r="H208" t="e">
        <v>#N/A</v>
      </c>
      <c r="AB208" t="e">
        <v>#N/A</v>
      </c>
      <c r="AE208" t="e">
        <v>#N/A</v>
      </c>
      <c r="AV208">
        <v>80</v>
      </c>
      <c r="AW208">
        <v>80</v>
      </c>
      <c r="AY208">
        <v>70</v>
      </c>
      <c r="AZ208">
        <v>70</v>
      </c>
      <c r="BA208">
        <v>427</v>
      </c>
      <c r="BB208" t="s">
        <v>491</v>
      </c>
      <c r="BC208">
        <v>6532</v>
      </c>
      <c r="BD208">
        <v>6532</v>
      </c>
      <c r="BE208" t="s">
        <v>470</v>
      </c>
      <c r="BH208">
        <f t="shared" si="16"/>
        <v>80</v>
      </c>
      <c r="BI208">
        <f t="shared" si="17"/>
        <v>80</v>
      </c>
      <c r="BJ208">
        <f t="shared" si="18"/>
        <v>50</v>
      </c>
      <c r="BK208">
        <f t="shared" si="19"/>
        <v>70</v>
      </c>
      <c r="BL208">
        <f t="shared" si="20"/>
        <v>70</v>
      </c>
    </row>
    <row r="209" spans="1:64">
      <c r="A209">
        <v>23</v>
      </c>
      <c r="B209" t="s">
        <v>492</v>
      </c>
      <c r="C209">
        <v>6533</v>
      </c>
      <c r="H209" t="e">
        <v>#N/A</v>
      </c>
      <c r="AB209" t="e">
        <v>#N/A</v>
      </c>
      <c r="AE209" t="e">
        <v>#N/A</v>
      </c>
      <c r="AV209">
        <v>100</v>
      </c>
      <c r="AW209">
        <v>100</v>
      </c>
      <c r="AX209">
        <v>90</v>
      </c>
      <c r="AY209">
        <v>70</v>
      </c>
      <c r="AZ209">
        <v>90</v>
      </c>
      <c r="BA209">
        <v>428</v>
      </c>
      <c r="BB209" t="s">
        <v>492</v>
      </c>
      <c r="BC209">
        <v>6533</v>
      </c>
      <c r="BD209">
        <v>6533</v>
      </c>
      <c r="BE209" t="s">
        <v>470</v>
      </c>
      <c r="BH209">
        <f t="shared" si="16"/>
        <v>100</v>
      </c>
      <c r="BI209">
        <f t="shared" si="17"/>
        <v>100</v>
      </c>
      <c r="BJ209">
        <f t="shared" si="18"/>
        <v>90</v>
      </c>
      <c r="BK209">
        <f t="shared" si="19"/>
        <v>70</v>
      </c>
      <c r="BL209">
        <f t="shared" si="20"/>
        <v>90</v>
      </c>
    </row>
    <row r="210" spans="1:64">
      <c r="A210">
        <v>24</v>
      </c>
      <c r="B210" t="s">
        <v>493</v>
      </c>
      <c r="C210">
        <v>6534</v>
      </c>
      <c r="H210" t="e">
        <v>#N/A</v>
      </c>
      <c r="AB210" t="e">
        <v>#N/A</v>
      </c>
      <c r="AE210" t="e">
        <v>#N/A</v>
      </c>
      <c r="AV210">
        <v>40</v>
      </c>
      <c r="AW210">
        <v>70</v>
      </c>
      <c r="AY210">
        <v>70</v>
      </c>
      <c r="AZ210">
        <v>70</v>
      </c>
      <c r="BA210">
        <v>429</v>
      </c>
      <c r="BB210" t="s">
        <v>493</v>
      </c>
      <c r="BC210">
        <v>6534</v>
      </c>
      <c r="BD210">
        <v>6534</v>
      </c>
      <c r="BE210" t="s">
        <v>470</v>
      </c>
      <c r="BH210">
        <f t="shared" si="16"/>
        <v>65</v>
      </c>
      <c r="BI210">
        <f t="shared" si="17"/>
        <v>70</v>
      </c>
      <c r="BJ210">
        <f t="shared" si="18"/>
        <v>50</v>
      </c>
      <c r="BK210">
        <f t="shared" si="19"/>
        <v>70</v>
      </c>
      <c r="BL210">
        <f t="shared" si="20"/>
        <v>70</v>
      </c>
    </row>
    <row r="211" spans="1:64">
      <c r="A211">
        <v>25</v>
      </c>
      <c r="B211" t="s">
        <v>494</v>
      </c>
      <c r="C211">
        <v>6535</v>
      </c>
      <c r="H211" t="e">
        <v>#N/A</v>
      </c>
      <c r="AB211" t="e">
        <v>#N/A</v>
      </c>
      <c r="AE211" t="e">
        <v>#N/A</v>
      </c>
      <c r="AV211">
        <v>80</v>
      </c>
      <c r="AW211">
        <v>60</v>
      </c>
      <c r="AY211">
        <v>70</v>
      </c>
      <c r="AZ211">
        <v>70</v>
      </c>
      <c r="BA211">
        <v>430</v>
      </c>
      <c r="BB211" t="s">
        <v>494</v>
      </c>
      <c r="BC211">
        <v>6535</v>
      </c>
      <c r="BD211">
        <v>6535</v>
      </c>
      <c r="BE211" t="s">
        <v>470</v>
      </c>
      <c r="BH211">
        <f t="shared" si="16"/>
        <v>80</v>
      </c>
      <c r="BI211">
        <f t="shared" si="17"/>
        <v>60</v>
      </c>
      <c r="BJ211">
        <f t="shared" si="18"/>
        <v>50</v>
      </c>
      <c r="BK211">
        <f t="shared" si="19"/>
        <v>70</v>
      </c>
      <c r="BL211">
        <f t="shared" si="20"/>
        <v>70</v>
      </c>
    </row>
    <row r="212" spans="1:64">
      <c r="A212">
        <v>26</v>
      </c>
      <c r="B212" t="s">
        <v>496</v>
      </c>
      <c r="C212">
        <v>6536</v>
      </c>
      <c r="H212" t="e">
        <v>#N/A</v>
      </c>
      <c r="AB212" t="e">
        <v>#N/A</v>
      </c>
      <c r="AE212" t="e">
        <v>#N/A</v>
      </c>
      <c r="AV212">
        <v>80</v>
      </c>
      <c r="AW212">
        <v>100</v>
      </c>
      <c r="AX212">
        <v>90</v>
      </c>
      <c r="AY212">
        <v>80</v>
      </c>
      <c r="AZ212">
        <v>90</v>
      </c>
      <c r="BA212">
        <v>431</v>
      </c>
      <c r="BB212" t="s">
        <v>496</v>
      </c>
      <c r="BC212">
        <v>6536</v>
      </c>
      <c r="BD212">
        <v>6536</v>
      </c>
      <c r="BE212" t="s">
        <v>470</v>
      </c>
      <c r="BH212">
        <f t="shared" si="16"/>
        <v>80</v>
      </c>
      <c r="BI212">
        <f t="shared" si="17"/>
        <v>100</v>
      </c>
      <c r="BJ212">
        <f t="shared" si="18"/>
        <v>90</v>
      </c>
      <c r="BK212">
        <f t="shared" si="19"/>
        <v>80</v>
      </c>
      <c r="BL212">
        <f t="shared" si="20"/>
        <v>90</v>
      </c>
    </row>
    <row r="213" spans="1:64">
      <c r="A213">
        <v>27</v>
      </c>
      <c r="B213" t="s">
        <v>497</v>
      </c>
      <c r="C213">
        <v>6537</v>
      </c>
      <c r="H213" t="e">
        <v>#N/A</v>
      </c>
      <c r="AB213" t="e">
        <v>#N/A</v>
      </c>
      <c r="AE213" t="e">
        <v>#N/A</v>
      </c>
      <c r="AV213">
        <v>80</v>
      </c>
      <c r="AW213">
        <v>80</v>
      </c>
      <c r="AY213">
        <v>70</v>
      </c>
      <c r="AZ213">
        <v>70</v>
      </c>
      <c r="BA213">
        <v>432</v>
      </c>
      <c r="BB213" t="s">
        <v>497</v>
      </c>
      <c r="BC213">
        <v>6537</v>
      </c>
      <c r="BD213">
        <v>6537</v>
      </c>
      <c r="BE213" t="s">
        <v>470</v>
      </c>
      <c r="BH213">
        <f t="shared" si="16"/>
        <v>80</v>
      </c>
      <c r="BI213">
        <f t="shared" si="17"/>
        <v>80</v>
      </c>
      <c r="BJ213">
        <f t="shared" si="18"/>
        <v>50</v>
      </c>
      <c r="BK213">
        <f t="shared" si="19"/>
        <v>70</v>
      </c>
      <c r="BL213">
        <f t="shared" si="20"/>
        <v>70</v>
      </c>
    </row>
    <row r="214" spans="1:64">
      <c r="A214">
        <v>28</v>
      </c>
      <c r="B214" t="s">
        <v>498</v>
      </c>
      <c r="C214">
        <v>6538</v>
      </c>
      <c r="H214" t="e">
        <v>#N/A</v>
      </c>
      <c r="AB214" t="e">
        <v>#N/A</v>
      </c>
      <c r="AE214" t="e">
        <v>#N/A</v>
      </c>
      <c r="AV214">
        <v>100</v>
      </c>
      <c r="AW214">
        <v>100</v>
      </c>
      <c r="AX214">
        <v>90</v>
      </c>
      <c r="AY214">
        <v>90</v>
      </c>
      <c r="AZ214">
        <v>90</v>
      </c>
      <c r="BA214">
        <v>433</v>
      </c>
      <c r="BB214" t="s">
        <v>498</v>
      </c>
      <c r="BC214">
        <v>6538</v>
      </c>
      <c r="BD214">
        <v>6538</v>
      </c>
      <c r="BE214" t="s">
        <v>470</v>
      </c>
      <c r="BH214">
        <f t="shared" si="16"/>
        <v>100</v>
      </c>
      <c r="BI214">
        <f t="shared" si="17"/>
        <v>100</v>
      </c>
      <c r="BJ214">
        <f t="shared" si="18"/>
        <v>90</v>
      </c>
      <c r="BK214">
        <f t="shared" si="19"/>
        <v>90</v>
      </c>
      <c r="BL214">
        <f t="shared" si="20"/>
        <v>90</v>
      </c>
    </row>
    <row r="215" spans="1:64">
      <c r="A215">
        <v>29</v>
      </c>
      <c r="B215" t="s">
        <v>499</v>
      </c>
      <c r="C215">
        <v>6539</v>
      </c>
      <c r="H215" t="e">
        <v>#N/A</v>
      </c>
      <c r="AB215" t="e">
        <v>#N/A</v>
      </c>
      <c r="AE215" t="e">
        <v>#N/A</v>
      </c>
      <c r="AV215">
        <v>100</v>
      </c>
      <c r="AW215">
        <v>100</v>
      </c>
      <c r="AY215">
        <v>70</v>
      </c>
      <c r="AZ215">
        <v>70</v>
      </c>
      <c r="BA215">
        <v>434</v>
      </c>
      <c r="BB215" t="s">
        <v>499</v>
      </c>
      <c r="BC215">
        <v>6539</v>
      </c>
      <c r="BD215">
        <v>6539</v>
      </c>
      <c r="BE215" t="s">
        <v>470</v>
      </c>
      <c r="BH215">
        <f t="shared" si="16"/>
        <v>100</v>
      </c>
      <c r="BI215">
        <f t="shared" si="17"/>
        <v>100</v>
      </c>
      <c r="BJ215">
        <f t="shared" si="18"/>
        <v>50</v>
      </c>
      <c r="BK215">
        <f t="shared" si="19"/>
        <v>70</v>
      </c>
      <c r="BL215">
        <f t="shared" si="20"/>
        <v>70</v>
      </c>
    </row>
    <row r="216" spans="1:64">
      <c r="A216">
        <v>30</v>
      </c>
      <c r="B216" t="s">
        <v>501</v>
      </c>
      <c r="C216">
        <v>6540</v>
      </c>
      <c r="H216" t="e">
        <v>#N/A</v>
      </c>
      <c r="AB216" t="e">
        <v>#N/A</v>
      </c>
      <c r="AE216" t="e">
        <v>#N/A</v>
      </c>
      <c r="AV216">
        <v>80</v>
      </c>
      <c r="AW216">
        <v>100</v>
      </c>
      <c r="AY216">
        <v>70</v>
      </c>
      <c r="AZ216">
        <v>70</v>
      </c>
      <c r="BA216">
        <v>435</v>
      </c>
      <c r="BB216" t="s">
        <v>501</v>
      </c>
      <c r="BC216">
        <v>6540</v>
      </c>
      <c r="BD216">
        <v>6540</v>
      </c>
      <c r="BE216" t="s">
        <v>470</v>
      </c>
      <c r="BH216">
        <f t="shared" si="16"/>
        <v>80</v>
      </c>
      <c r="BI216">
        <f t="shared" si="17"/>
        <v>100</v>
      </c>
      <c r="BJ216">
        <f t="shared" si="18"/>
        <v>50</v>
      </c>
      <c r="BK216">
        <f t="shared" si="19"/>
        <v>70</v>
      </c>
      <c r="BL216">
        <f t="shared" si="20"/>
        <v>70</v>
      </c>
    </row>
    <row r="217" spans="1:64" s="181" customFormat="1">
      <c r="A217" s="181">
        <v>31</v>
      </c>
      <c r="B217" s="181" t="s">
        <v>594</v>
      </c>
      <c r="C217" s="181">
        <v>6703</v>
      </c>
      <c r="H217" s="181" t="e">
        <v>#N/A</v>
      </c>
      <c r="AB217" s="181" t="e">
        <v>#N/A</v>
      </c>
      <c r="AE217" s="181" t="e">
        <v>#N/A</v>
      </c>
      <c r="AV217" s="181">
        <v>20</v>
      </c>
      <c r="AW217" s="181">
        <v>90</v>
      </c>
      <c r="AX217" s="181">
        <v>90</v>
      </c>
      <c r="AY217">
        <v>80</v>
      </c>
      <c r="AZ217" s="181">
        <v>90</v>
      </c>
      <c r="BA217" s="181">
        <v>436</v>
      </c>
      <c r="BB217" s="181" t="s">
        <v>594</v>
      </c>
      <c r="BC217" s="181">
        <v>6703</v>
      </c>
      <c r="BD217" s="181">
        <v>6703</v>
      </c>
      <c r="BE217" s="181" t="s">
        <v>470</v>
      </c>
      <c r="BH217">
        <f t="shared" si="16"/>
        <v>65</v>
      </c>
      <c r="BI217">
        <f t="shared" si="17"/>
        <v>90</v>
      </c>
      <c r="BJ217">
        <f t="shared" si="18"/>
        <v>90</v>
      </c>
      <c r="BK217">
        <f t="shared" si="19"/>
        <v>80</v>
      </c>
      <c r="BL217">
        <f t="shared" si="20"/>
        <v>90</v>
      </c>
    </row>
    <row r="218" spans="1:64">
      <c r="A218">
        <v>1</v>
      </c>
      <c r="B218" t="s">
        <v>502</v>
      </c>
      <c r="C218">
        <v>6541</v>
      </c>
      <c r="H218" t="e">
        <v>#N/A</v>
      </c>
      <c r="AB218" t="e">
        <v>#N/A</v>
      </c>
      <c r="AE218" t="e">
        <v>#N/A</v>
      </c>
      <c r="AV218">
        <v>80</v>
      </c>
      <c r="AW218">
        <v>0</v>
      </c>
      <c r="AX218">
        <v>90</v>
      </c>
      <c r="AY218">
        <v>70</v>
      </c>
      <c r="BA218">
        <v>437</v>
      </c>
      <c r="BB218" t="s">
        <v>502</v>
      </c>
      <c r="BC218">
        <v>6541</v>
      </c>
      <c r="BD218">
        <v>6541</v>
      </c>
      <c r="BE218" t="s">
        <v>503</v>
      </c>
      <c r="BH218">
        <f t="shared" si="16"/>
        <v>80</v>
      </c>
      <c r="BI218">
        <f t="shared" si="17"/>
        <v>50</v>
      </c>
      <c r="BJ218">
        <f t="shared" si="18"/>
        <v>90</v>
      </c>
      <c r="BK218">
        <f t="shared" si="19"/>
        <v>70</v>
      </c>
      <c r="BL218">
        <f t="shared" si="20"/>
        <v>50</v>
      </c>
    </row>
    <row r="219" spans="1:64">
      <c r="A219">
        <v>2</v>
      </c>
      <c r="B219" t="s">
        <v>504</v>
      </c>
      <c r="C219">
        <v>6542</v>
      </c>
      <c r="H219" t="e">
        <v>#N/A</v>
      </c>
      <c r="AB219" t="e">
        <v>#N/A</v>
      </c>
      <c r="AE219" t="e">
        <v>#N/A</v>
      </c>
      <c r="AV219">
        <v>80</v>
      </c>
      <c r="AW219">
        <v>100</v>
      </c>
      <c r="AX219">
        <v>90</v>
      </c>
      <c r="AY219">
        <v>80</v>
      </c>
      <c r="AZ219">
        <v>90</v>
      </c>
      <c r="BA219">
        <v>438</v>
      </c>
      <c r="BB219" t="s">
        <v>504</v>
      </c>
      <c r="BC219">
        <v>6542</v>
      </c>
      <c r="BD219">
        <v>6542</v>
      </c>
      <c r="BE219" t="s">
        <v>503</v>
      </c>
      <c r="BH219">
        <f t="shared" si="16"/>
        <v>80</v>
      </c>
      <c r="BI219">
        <f t="shared" si="17"/>
        <v>100</v>
      </c>
      <c r="BJ219">
        <f t="shared" si="18"/>
        <v>90</v>
      </c>
      <c r="BK219">
        <f t="shared" si="19"/>
        <v>80</v>
      </c>
      <c r="BL219">
        <f t="shared" si="20"/>
        <v>90</v>
      </c>
    </row>
    <row r="220" spans="1:64">
      <c r="A220">
        <v>3</v>
      </c>
      <c r="B220" t="s">
        <v>506</v>
      </c>
      <c r="C220">
        <v>6543</v>
      </c>
      <c r="H220" t="e">
        <v>#N/A</v>
      </c>
      <c r="AB220" t="e">
        <v>#N/A</v>
      </c>
      <c r="AE220" t="e">
        <v>#N/A</v>
      </c>
      <c r="AV220">
        <v>60</v>
      </c>
      <c r="AW220">
        <v>0</v>
      </c>
      <c r="AX220">
        <v>90</v>
      </c>
      <c r="AY220">
        <v>70</v>
      </c>
      <c r="BA220">
        <v>439</v>
      </c>
      <c r="BB220" t="s">
        <v>506</v>
      </c>
      <c r="BC220">
        <v>6543</v>
      </c>
      <c r="BD220">
        <v>6543</v>
      </c>
      <c r="BE220" t="s">
        <v>503</v>
      </c>
      <c r="BH220">
        <f t="shared" si="16"/>
        <v>60</v>
      </c>
      <c r="BI220">
        <f t="shared" si="17"/>
        <v>50</v>
      </c>
      <c r="BJ220">
        <f t="shared" si="18"/>
        <v>90</v>
      </c>
      <c r="BK220">
        <f t="shared" si="19"/>
        <v>70</v>
      </c>
      <c r="BL220">
        <f t="shared" si="20"/>
        <v>50</v>
      </c>
    </row>
    <row r="221" spans="1:64">
      <c r="A221">
        <v>4</v>
      </c>
      <c r="B221" t="s">
        <v>831</v>
      </c>
      <c r="C221">
        <v>6544</v>
      </c>
      <c r="H221" t="e">
        <v>#N/A</v>
      </c>
      <c r="AB221" t="e">
        <v>#N/A</v>
      </c>
      <c r="AE221" t="e">
        <v>#N/A</v>
      </c>
      <c r="AV221">
        <v>60</v>
      </c>
      <c r="AW221">
        <v>60</v>
      </c>
      <c r="AX221">
        <v>90</v>
      </c>
      <c r="AY221">
        <v>80</v>
      </c>
      <c r="BA221">
        <v>440</v>
      </c>
      <c r="BB221" t="s">
        <v>831</v>
      </c>
      <c r="BC221">
        <v>6544</v>
      </c>
      <c r="BD221">
        <v>6544</v>
      </c>
      <c r="BE221" t="s">
        <v>503</v>
      </c>
      <c r="BH221">
        <f t="shared" si="16"/>
        <v>60</v>
      </c>
      <c r="BI221">
        <f t="shared" si="17"/>
        <v>60</v>
      </c>
      <c r="BJ221">
        <f t="shared" si="18"/>
        <v>90</v>
      </c>
      <c r="BK221">
        <f t="shared" si="19"/>
        <v>80</v>
      </c>
      <c r="BL221">
        <f t="shared" si="20"/>
        <v>50</v>
      </c>
    </row>
    <row r="222" spans="1:64">
      <c r="A222">
        <v>5</v>
      </c>
      <c r="B222" t="s">
        <v>508</v>
      </c>
      <c r="C222">
        <v>6546</v>
      </c>
      <c r="H222" t="e">
        <v>#N/A</v>
      </c>
      <c r="AB222" t="e">
        <v>#N/A</v>
      </c>
      <c r="AE222" t="e">
        <v>#N/A</v>
      </c>
      <c r="AV222">
        <v>80</v>
      </c>
      <c r="AW222">
        <v>100</v>
      </c>
      <c r="AX222">
        <v>90</v>
      </c>
      <c r="AY222">
        <v>90</v>
      </c>
      <c r="AZ222">
        <v>90</v>
      </c>
      <c r="BA222">
        <v>441</v>
      </c>
      <c r="BB222" t="s">
        <v>508</v>
      </c>
      <c r="BC222">
        <v>6546</v>
      </c>
      <c r="BD222">
        <v>6546</v>
      </c>
      <c r="BE222" t="s">
        <v>503</v>
      </c>
      <c r="BH222">
        <f t="shared" si="16"/>
        <v>80</v>
      </c>
      <c r="BI222">
        <f t="shared" si="17"/>
        <v>100</v>
      </c>
      <c r="BJ222">
        <f t="shared" si="18"/>
        <v>90</v>
      </c>
      <c r="BK222">
        <f t="shared" si="19"/>
        <v>90</v>
      </c>
      <c r="BL222">
        <f t="shared" si="20"/>
        <v>90</v>
      </c>
    </row>
    <row r="223" spans="1:64">
      <c r="A223">
        <v>6</v>
      </c>
      <c r="B223" t="s">
        <v>509</v>
      </c>
      <c r="C223">
        <v>6547</v>
      </c>
      <c r="H223" t="e">
        <v>#N/A</v>
      </c>
      <c r="AB223" t="e">
        <v>#N/A</v>
      </c>
      <c r="AE223" t="e">
        <v>#N/A</v>
      </c>
      <c r="AV223">
        <v>60</v>
      </c>
      <c r="AW223">
        <v>0</v>
      </c>
      <c r="AX223">
        <v>90</v>
      </c>
      <c r="AY223">
        <v>70</v>
      </c>
      <c r="BA223">
        <v>442</v>
      </c>
      <c r="BB223" t="s">
        <v>509</v>
      </c>
      <c r="BC223">
        <v>6547</v>
      </c>
      <c r="BD223">
        <v>6547</v>
      </c>
      <c r="BE223" t="s">
        <v>503</v>
      </c>
      <c r="BH223">
        <f t="shared" si="16"/>
        <v>60</v>
      </c>
      <c r="BI223">
        <f t="shared" si="17"/>
        <v>50</v>
      </c>
      <c r="BJ223">
        <f t="shared" si="18"/>
        <v>90</v>
      </c>
      <c r="BK223">
        <f t="shared" si="19"/>
        <v>70</v>
      </c>
      <c r="BL223">
        <f t="shared" si="20"/>
        <v>50</v>
      </c>
    </row>
    <row r="224" spans="1:64">
      <c r="A224">
        <v>7</v>
      </c>
      <c r="B224" t="s">
        <v>510</v>
      </c>
      <c r="C224">
        <v>6548</v>
      </c>
      <c r="H224" t="e">
        <v>#N/A</v>
      </c>
      <c r="AB224" t="e">
        <v>#N/A</v>
      </c>
      <c r="AE224" t="e">
        <v>#N/A</v>
      </c>
      <c r="AV224">
        <v>60</v>
      </c>
      <c r="AW224">
        <v>100</v>
      </c>
      <c r="AX224">
        <v>90</v>
      </c>
      <c r="AY224">
        <v>70</v>
      </c>
      <c r="AZ224">
        <v>90</v>
      </c>
      <c r="BA224">
        <v>443</v>
      </c>
      <c r="BB224" t="s">
        <v>510</v>
      </c>
      <c r="BC224">
        <v>6548</v>
      </c>
      <c r="BD224">
        <v>6548</v>
      </c>
      <c r="BE224" t="s">
        <v>503</v>
      </c>
      <c r="BH224">
        <f t="shared" si="16"/>
        <v>60</v>
      </c>
      <c r="BI224">
        <f t="shared" si="17"/>
        <v>100</v>
      </c>
      <c r="BJ224">
        <f t="shared" si="18"/>
        <v>90</v>
      </c>
      <c r="BK224">
        <f t="shared" si="19"/>
        <v>70</v>
      </c>
      <c r="BL224">
        <f t="shared" si="20"/>
        <v>90</v>
      </c>
    </row>
    <row r="225" spans="1:64">
      <c r="A225">
        <v>8</v>
      </c>
      <c r="B225" t="s">
        <v>577</v>
      </c>
      <c r="C225">
        <v>6549</v>
      </c>
      <c r="H225" t="e">
        <v>#N/A</v>
      </c>
      <c r="AB225" t="e">
        <v>#N/A</v>
      </c>
      <c r="AE225" t="e">
        <v>#N/A</v>
      </c>
      <c r="AV225">
        <v>60</v>
      </c>
      <c r="AW225">
        <v>80</v>
      </c>
      <c r="AX225">
        <v>90</v>
      </c>
      <c r="AY225">
        <v>80</v>
      </c>
      <c r="AZ225">
        <v>80</v>
      </c>
      <c r="BA225">
        <v>444</v>
      </c>
      <c r="BB225" t="s">
        <v>577</v>
      </c>
      <c r="BC225">
        <v>6549</v>
      </c>
      <c r="BD225">
        <v>6549</v>
      </c>
      <c r="BE225" t="s">
        <v>503</v>
      </c>
      <c r="BH225">
        <f t="shared" si="16"/>
        <v>60</v>
      </c>
      <c r="BI225">
        <f t="shared" si="17"/>
        <v>80</v>
      </c>
      <c r="BJ225">
        <f t="shared" si="18"/>
        <v>90</v>
      </c>
      <c r="BK225">
        <f t="shared" si="19"/>
        <v>80</v>
      </c>
      <c r="BL225">
        <f t="shared" si="20"/>
        <v>80</v>
      </c>
    </row>
    <row r="226" spans="1:64">
      <c r="A226">
        <v>9</v>
      </c>
      <c r="B226" t="s">
        <v>512</v>
      </c>
      <c r="C226">
        <v>6550</v>
      </c>
      <c r="H226" t="e">
        <v>#N/A</v>
      </c>
      <c r="AB226" t="e">
        <v>#N/A</v>
      </c>
      <c r="AE226" t="e">
        <v>#N/A</v>
      </c>
      <c r="AV226">
        <v>80</v>
      </c>
      <c r="AW226">
        <v>0</v>
      </c>
      <c r="AX226">
        <v>90</v>
      </c>
      <c r="AY226">
        <v>80</v>
      </c>
      <c r="BA226">
        <v>445</v>
      </c>
      <c r="BB226" t="s">
        <v>512</v>
      </c>
      <c r="BC226">
        <v>6550</v>
      </c>
      <c r="BD226">
        <v>6550</v>
      </c>
      <c r="BE226" t="s">
        <v>503</v>
      </c>
      <c r="BH226">
        <f t="shared" si="16"/>
        <v>80</v>
      </c>
      <c r="BI226">
        <f t="shared" si="17"/>
        <v>50</v>
      </c>
      <c r="BJ226">
        <f t="shared" si="18"/>
        <v>90</v>
      </c>
      <c r="BK226">
        <f t="shared" si="19"/>
        <v>80</v>
      </c>
      <c r="BL226">
        <f t="shared" si="20"/>
        <v>50</v>
      </c>
    </row>
    <row r="227" spans="1:64">
      <c r="A227">
        <v>10</v>
      </c>
      <c r="B227" t="s">
        <v>513</v>
      </c>
      <c r="C227">
        <v>6551</v>
      </c>
      <c r="H227" t="e">
        <v>#N/A</v>
      </c>
      <c r="AB227" t="e">
        <v>#N/A</v>
      </c>
      <c r="AE227" t="e">
        <v>#N/A</v>
      </c>
      <c r="AV227">
        <v>40</v>
      </c>
      <c r="AW227">
        <v>60</v>
      </c>
      <c r="AX227">
        <v>90</v>
      </c>
      <c r="AY227">
        <v>70</v>
      </c>
      <c r="BA227">
        <v>446</v>
      </c>
      <c r="BB227" t="s">
        <v>513</v>
      </c>
      <c r="BC227">
        <v>6551</v>
      </c>
      <c r="BD227">
        <v>6551</v>
      </c>
      <c r="BE227" t="s">
        <v>503</v>
      </c>
      <c r="BH227">
        <f t="shared" si="16"/>
        <v>65</v>
      </c>
      <c r="BI227">
        <f t="shared" si="17"/>
        <v>60</v>
      </c>
      <c r="BJ227">
        <f t="shared" si="18"/>
        <v>90</v>
      </c>
      <c r="BK227">
        <f t="shared" si="19"/>
        <v>70</v>
      </c>
      <c r="BL227">
        <f t="shared" si="20"/>
        <v>50</v>
      </c>
    </row>
    <row r="228" spans="1:64">
      <c r="A228">
        <v>11</v>
      </c>
      <c r="B228" t="s">
        <v>514</v>
      </c>
      <c r="C228">
        <v>6552</v>
      </c>
      <c r="H228" t="e">
        <v>#N/A</v>
      </c>
      <c r="AB228" t="e">
        <v>#N/A</v>
      </c>
      <c r="AE228" t="e">
        <v>#N/A</v>
      </c>
      <c r="AV228">
        <v>60</v>
      </c>
      <c r="AW228">
        <v>60</v>
      </c>
      <c r="AX228">
        <v>90</v>
      </c>
      <c r="AY228">
        <v>80</v>
      </c>
      <c r="AZ228">
        <v>90</v>
      </c>
      <c r="BA228">
        <v>447</v>
      </c>
      <c r="BB228" t="s">
        <v>514</v>
      </c>
      <c r="BC228">
        <v>6552</v>
      </c>
      <c r="BD228">
        <v>6552</v>
      </c>
      <c r="BE228" t="s">
        <v>503</v>
      </c>
      <c r="BH228">
        <f t="shared" si="16"/>
        <v>60</v>
      </c>
      <c r="BI228">
        <f t="shared" si="17"/>
        <v>60</v>
      </c>
      <c r="BJ228">
        <f t="shared" si="18"/>
        <v>90</v>
      </c>
      <c r="BK228">
        <f t="shared" si="19"/>
        <v>80</v>
      </c>
      <c r="BL228">
        <f t="shared" si="20"/>
        <v>90</v>
      </c>
    </row>
    <row r="229" spans="1:64">
      <c r="A229">
        <v>12</v>
      </c>
      <c r="B229" t="s">
        <v>515</v>
      </c>
      <c r="C229">
        <v>6553</v>
      </c>
      <c r="H229" t="e">
        <v>#N/A</v>
      </c>
      <c r="AB229" t="e">
        <v>#N/A</v>
      </c>
      <c r="AE229" t="e">
        <v>#N/A</v>
      </c>
      <c r="AV229">
        <v>60</v>
      </c>
      <c r="AW229">
        <v>100</v>
      </c>
      <c r="AX229">
        <v>90</v>
      </c>
      <c r="AY229">
        <v>90</v>
      </c>
      <c r="AZ229">
        <v>90</v>
      </c>
      <c r="BA229">
        <v>448</v>
      </c>
      <c r="BB229" t="s">
        <v>515</v>
      </c>
      <c r="BC229">
        <v>6553</v>
      </c>
      <c r="BD229">
        <v>6553</v>
      </c>
      <c r="BE229" t="s">
        <v>503</v>
      </c>
      <c r="BH229">
        <f t="shared" si="16"/>
        <v>60</v>
      </c>
      <c r="BI229">
        <f t="shared" si="17"/>
        <v>100</v>
      </c>
      <c r="BJ229">
        <f t="shared" si="18"/>
        <v>90</v>
      </c>
      <c r="BK229">
        <f t="shared" si="19"/>
        <v>90</v>
      </c>
      <c r="BL229">
        <f t="shared" si="20"/>
        <v>90</v>
      </c>
    </row>
    <row r="230" spans="1:64">
      <c r="A230">
        <v>13</v>
      </c>
      <c r="B230" t="s">
        <v>516</v>
      </c>
      <c r="C230">
        <v>6554</v>
      </c>
      <c r="H230" t="e">
        <v>#N/A</v>
      </c>
      <c r="AB230" t="e">
        <v>#N/A</v>
      </c>
      <c r="AE230" t="e">
        <v>#N/A</v>
      </c>
      <c r="AV230">
        <v>60</v>
      </c>
      <c r="AW230">
        <v>100</v>
      </c>
      <c r="AX230">
        <v>90</v>
      </c>
      <c r="AY230">
        <v>90</v>
      </c>
      <c r="AZ230">
        <v>90</v>
      </c>
      <c r="BA230">
        <v>449</v>
      </c>
      <c r="BB230" t="s">
        <v>516</v>
      </c>
      <c r="BC230">
        <v>6554</v>
      </c>
      <c r="BD230">
        <v>6554</v>
      </c>
      <c r="BE230" t="s">
        <v>503</v>
      </c>
      <c r="BH230">
        <f t="shared" si="16"/>
        <v>60</v>
      </c>
      <c r="BI230">
        <f t="shared" si="17"/>
        <v>100</v>
      </c>
      <c r="BJ230">
        <f t="shared" si="18"/>
        <v>90</v>
      </c>
      <c r="BK230">
        <f t="shared" si="19"/>
        <v>90</v>
      </c>
      <c r="BL230">
        <f t="shared" si="20"/>
        <v>90</v>
      </c>
    </row>
    <row r="231" spans="1:64">
      <c r="A231">
        <v>14</v>
      </c>
      <c r="B231" t="s">
        <v>517</v>
      </c>
      <c r="C231">
        <v>6555</v>
      </c>
      <c r="H231" t="e">
        <v>#N/A</v>
      </c>
      <c r="AB231" t="e">
        <v>#N/A</v>
      </c>
      <c r="AE231" t="e">
        <v>#N/A</v>
      </c>
      <c r="AV231">
        <v>40</v>
      </c>
      <c r="AW231">
        <v>70</v>
      </c>
      <c r="AX231">
        <v>90</v>
      </c>
      <c r="AY231">
        <v>70</v>
      </c>
      <c r="AZ231">
        <v>90</v>
      </c>
      <c r="BA231">
        <v>450</v>
      </c>
      <c r="BB231" t="s">
        <v>517</v>
      </c>
      <c r="BC231">
        <v>6555</v>
      </c>
      <c r="BD231">
        <v>6555</v>
      </c>
      <c r="BE231" t="s">
        <v>503</v>
      </c>
      <c r="BH231">
        <f t="shared" si="16"/>
        <v>65</v>
      </c>
      <c r="BI231">
        <f t="shared" si="17"/>
        <v>70</v>
      </c>
      <c r="BJ231">
        <f t="shared" si="18"/>
        <v>90</v>
      </c>
      <c r="BK231">
        <f t="shared" si="19"/>
        <v>70</v>
      </c>
      <c r="BL231">
        <f t="shared" si="20"/>
        <v>90</v>
      </c>
    </row>
    <row r="232" spans="1:64">
      <c r="A232">
        <v>15</v>
      </c>
      <c r="B232" t="s">
        <v>518</v>
      </c>
      <c r="C232">
        <v>6556</v>
      </c>
      <c r="H232" t="e">
        <v>#N/A</v>
      </c>
      <c r="AB232" t="e">
        <v>#N/A</v>
      </c>
      <c r="AE232" t="e">
        <v>#N/A</v>
      </c>
      <c r="AV232">
        <v>60</v>
      </c>
      <c r="AW232">
        <v>70</v>
      </c>
      <c r="AX232">
        <v>90</v>
      </c>
      <c r="AY232">
        <v>70</v>
      </c>
      <c r="BA232">
        <v>451</v>
      </c>
      <c r="BB232" t="s">
        <v>518</v>
      </c>
      <c r="BC232">
        <v>6556</v>
      </c>
      <c r="BD232">
        <v>6556</v>
      </c>
      <c r="BE232" t="s">
        <v>503</v>
      </c>
      <c r="BH232">
        <f t="shared" si="16"/>
        <v>60</v>
      </c>
      <c r="BI232">
        <f t="shared" si="17"/>
        <v>70</v>
      </c>
      <c r="BJ232">
        <f t="shared" si="18"/>
        <v>90</v>
      </c>
      <c r="BK232">
        <f t="shared" si="19"/>
        <v>70</v>
      </c>
      <c r="BL232">
        <f t="shared" si="20"/>
        <v>50</v>
      </c>
    </row>
    <row r="233" spans="1:64">
      <c r="A233">
        <v>16</v>
      </c>
      <c r="B233" t="s">
        <v>519</v>
      </c>
      <c r="C233">
        <v>6557</v>
      </c>
      <c r="H233" t="e">
        <v>#N/A</v>
      </c>
      <c r="AB233" t="e">
        <v>#N/A</v>
      </c>
      <c r="AE233" t="e">
        <v>#N/A</v>
      </c>
      <c r="AV233">
        <v>60</v>
      </c>
      <c r="AW233">
        <v>60</v>
      </c>
      <c r="AX233">
        <v>90</v>
      </c>
      <c r="AY233">
        <v>90</v>
      </c>
      <c r="BA233">
        <v>452</v>
      </c>
      <c r="BB233" t="s">
        <v>519</v>
      </c>
      <c r="BC233">
        <v>6557</v>
      </c>
      <c r="BD233">
        <v>6557</v>
      </c>
      <c r="BE233" t="s">
        <v>503</v>
      </c>
      <c r="BH233">
        <f t="shared" si="16"/>
        <v>60</v>
      </c>
      <c r="BI233">
        <f t="shared" si="17"/>
        <v>60</v>
      </c>
      <c r="BJ233">
        <f t="shared" si="18"/>
        <v>90</v>
      </c>
      <c r="BK233">
        <f t="shared" si="19"/>
        <v>90</v>
      </c>
      <c r="BL233">
        <f t="shared" si="20"/>
        <v>50</v>
      </c>
    </row>
    <row r="234" spans="1:64">
      <c r="A234">
        <v>17</v>
      </c>
      <c r="B234" t="s">
        <v>520</v>
      </c>
      <c r="C234">
        <v>6558</v>
      </c>
      <c r="H234" t="e">
        <v>#N/A</v>
      </c>
      <c r="AB234" t="e">
        <v>#N/A</v>
      </c>
      <c r="AE234" t="e">
        <v>#N/A</v>
      </c>
      <c r="AV234">
        <v>60</v>
      </c>
      <c r="AW234">
        <v>70</v>
      </c>
      <c r="AX234">
        <v>90</v>
      </c>
      <c r="AY234">
        <v>70</v>
      </c>
      <c r="AZ234">
        <v>90</v>
      </c>
      <c r="BA234">
        <v>453</v>
      </c>
      <c r="BB234" t="s">
        <v>520</v>
      </c>
      <c r="BC234">
        <v>6558</v>
      </c>
      <c r="BD234">
        <v>6558</v>
      </c>
      <c r="BE234" t="s">
        <v>503</v>
      </c>
      <c r="BH234">
        <f t="shared" si="16"/>
        <v>60</v>
      </c>
      <c r="BI234">
        <f t="shared" si="17"/>
        <v>70</v>
      </c>
      <c r="BJ234">
        <f t="shared" si="18"/>
        <v>90</v>
      </c>
      <c r="BK234">
        <f t="shared" si="19"/>
        <v>70</v>
      </c>
      <c r="BL234">
        <f t="shared" si="20"/>
        <v>90</v>
      </c>
    </row>
    <row r="235" spans="1:64">
      <c r="A235">
        <v>18</v>
      </c>
      <c r="B235" t="s">
        <v>521</v>
      </c>
      <c r="C235">
        <v>6559</v>
      </c>
      <c r="H235" t="e">
        <v>#N/A</v>
      </c>
      <c r="AB235" t="e">
        <v>#N/A</v>
      </c>
      <c r="AE235" t="e">
        <v>#N/A</v>
      </c>
      <c r="AW235">
        <v>0</v>
      </c>
      <c r="AX235">
        <v>90</v>
      </c>
      <c r="AY235">
        <v>70</v>
      </c>
      <c r="BA235">
        <v>454</v>
      </c>
      <c r="BB235" t="s">
        <v>521</v>
      </c>
      <c r="BC235">
        <v>6559</v>
      </c>
      <c r="BD235">
        <v>6559</v>
      </c>
      <c r="BE235" t="s">
        <v>503</v>
      </c>
      <c r="BH235">
        <f t="shared" si="16"/>
        <v>50</v>
      </c>
      <c r="BI235">
        <f t="shared" si="17"/>
        <v>50</v>
      </c>
      <c r="BJ235">
        <f t="shared" si="18"/>
        <v>90</v>
      </c>
      <c r="BK235">
        <f t="shared" si="19"/>
        <v>70</v>
      </c>
      <c r="BL235">
        <f t="shared" si="20"/>
        <v>50</v>
      </c>
    </row>
    <row r="236" spans="1:64">
      <c r="A236">
        <v>19</v>
      </c>
      <c r="B236" t="s">
        <v>522</v>
      </c>
      <c r="C236">
        <v>6561</v>
      </c>
      <c r="H236" t="e">
        <v>#N/A</v>
      </c>
      <c r="AB236" t="e">
        <v>#N/A</v>
      </c>
      <c r="AE236" t="e">
        <v>#N/A</v>
      </c>
      <c r="AV236">
        <v>60</v>
      </c>
      <c r="AW236">
        <v>90</v>
      </c>
      <c r="AX236">
        <v>90</v>
      </c>
      <c r="AY236">
        <v>70</v>
      </c>
      <c r="AZ236">
        <v>90</v>
      </c>
      <c r="BA236">
        <v>455</v>
      </c>
      <c r="BB236" t="s">
        <v>522</v>
      </c>
      <c r="BC236">
        <v>6561</v>
      </c>
      <c r="BD236">
        <v>6561</v>
      </c>
      <c r="BE236" t="s">
        <v>503</v>
      </c>
      <c r="BH236">
        <f t="shared" si="16"/>
        <v>60</v>
      </c>
      <c r="BI236">
        <f t="shared" si="17"/>
        <v>90</v>
      </c>
      <c r="BJ236">
        <f t="shared" si="18"/>
        <v>90</v>
      </c>
      <c r="BK236">
        <f t="shared" si="19"/>
        <v>70</v>
      </c>
      <c r="BL236">
        <f t="shared" si="20"/>
        <v>90</v>
      </c>
    </row>
    <row r="237" spans="1:64">
      <c r="A237">
        <v>20</v>
      </c>
      <c r="B237" t="s">
        <v>523</v>
      </c>
      <c r="C237">
        <v>6562</v>
      </c>
      <c r="H237" t="e">
        <v>#N/A</v>
      </c>
      <c r="AB237" t="e">
        <v>#N/A</v>
      </c>
      <c r="AE237" t="e">
        <v>#N/A</v>
      </c>
      <c r="AV237">
        <v>60</v>
      </c>
      <c r="AW237">
        <v>90</v>
      </c>
      <c r="AX237">
        <v>90</v>
      </c>
      <c r="AY237">
        <v>80</v>
      </c>
      <c r="AZ237">
        <v>90</v>
      </c>
      <c r="BA237">
        <v>456</v>
      </c>
      <c r="BB237" t="s">
        <v>523</v>
      </c>
      <c r="BC237">
        <v>6562</v>
      </c>
      <c r="BD237">
        <v>6562</v>
      </c>
      <c r="BE237" t="s">
        <v>503</v>
      </c>
      <c r="BH237">
        <f t="shared" si="16"/>
        <v>60</v>
      </c>
      <c r="BI237">
        <f t="shared" si="17"/>
        <v>90</v>
      </c>
      <c r="BJ237">
        <f t="shared" si="18"/>
        <v>90</v>
      </c>
      <c r="BK237">
        <f t="shared" si="19"/>
        <v>80</v>
      </c>
      <c r="BL237">
        <f t="shared" si="20"/>
        <v>90</v>
      </c>
    </row>
    <row r="238" spans="1:64">
      <c r="A238">
        <v>21</v>
      </c>
      <c r="B238" t="s">
        <v>524</v>
      </c>
      <c r="C238">
        <v>6563</v>
      </c>
      <c r="H238" t="e">
        <v>#N/A</v>
      </c>
      <c r="AB238" t="e">
        <v>#N/A</v>
      </c>
      <c r="AE238" t="e">
        <v>#N/A</v>
      </c>
      <c r="AV238">
        <v>80</v>
      </c>
      <c r="AW238">
        <v>0</v>
      </c>
      <c r="AX238">
        <v>90</v>
      </c>
      <c r="AY238">
        <v>70</v>
      </c>
      <c r="BA238">
        <v>457</v>
      </c>
      <c r="BB238" t="s">
        <v>524</v>
      </c>
      <c r="BC238">
        <v>6563</v>
      </c>
      <c r="BD238">
        <v>6563</v>
      </c>
      <c r="BE238" t="s">
        <v>503</v>
      </c>
      <c r="BH238">
        <f t="shared" si="16"/>
        <v>80</v>
      </c>
      <c r="BI238">
        <f t="shared" si="17"/>
        <v>50</v>
      </c>
      <c r="BJ238">
        <f t="shared" si="18"/>
        <v>90</v>
      </c>
      <c r="BK238">
        <f t="shared" si="19"/>
        <v>70</v>
      </c>
      <c r="BL238">
        <f t="shared" si="20"/>
        <v>50</v>
      </c>
    </row>
    <row r="239" spans="1:64">
      <c r="A239">
        <v>22</v>
      </c>
      <c r="B239" t="s">
        <v>526</v>
      </c>
      <c r="C239">
        <v>6565</v>
      </c>
      <c r="H239" t="e">
        <v>#N/A</v>
      </c>
      <c r="AB239" t="e">
        <v>#N/A</v>
      </c>
      <c r="AE239" t="e">
        <v>#N/A</v>
      </c>
      <c r="AV239">
        <v>60</v>
      </c>
      <c r="AW239">
        <v>0</v>
      </c>
      <c r="AX239">
        <v>90</v>
      </c>
      <c r="AY239">
        <v>70</v>
      </c>
      <c r="AZ239">
        <v>80</v>
      </c>
      <c r="BA239">
        <v>458</v>
      </c>
      <c r="BB239" t="s">
        <v>526</v>
      </c>
      <c r="BC239">
        <v>6565</v>
      </c>
      <c r="BD239">
        <v>6565</v>
      </c>
      <c r="BE239" t="s">
        <v>503</v>
      </c>
      <c r="BH239">
        <f t="shared" si="16"/>
        <v>60</v>
      </c>
      <c r="BI239">
        <f t="shared" si="17"/>
        <v>50</v>
      </c>
      <c r="BJ239">
        <f t="shared" si="18"/>
        <v>90</v>
      </c>
      <c r="BK239">
        <f t="shared" si="19"/>
        <v>70</v>
      </c>
      <c r="BL239">
        <f t="shared" si="20"/>
        <v>80</v>
      </c>
    </row>
    <row r="240" spans="1:64">
      <c r="A240">
        <v>23</v>
      </c>
      <c r="B240" t="s">
        <v>527</v>
      </c>
      <c r="C240">
        <v>6566</v>
      </c>
      <c r="H240" t="e">
        <v>#N/A</v>
      </c>
      <c r="AB240" t="e">
        <v>#N/A</v>
      </c>
      <c r="AE240" t="e">
        <v>#N/A</v>
      </c>
      <c r="AV240">
        <v>40</v>
      </c>
      <c r="AW240">
        <v>0</v>
      </c>
      <c r="AX240">
        <v>90</v>
      </c>
      <c r="AY240">
        <v>70</v>
      </c>
      <c r="BA240">
        <v>459</v>
      </c>
      <c r="BB240" t="s">
        <v>527</v>
      </c>
      <c r="BC240">
        <v>6566</v>
      </c>
      <c r="BD240">
        <v>6566</v>
      </c>
      <c r="BE240" t="s">
        <v>503</v>
      </c>
      <c r="BH240">
        <f t="shared" si="16"/>
        <v>65</v>
      </c>
      <c r="BI240">
        <f t="shared" si="17"/>
        <v>50</v>
      </c>
      <c r="BJ240">
        <f t="shared" si="18"/>
        <v>90</v>
      </c>
      <c r="BK240">
        <f t="shared" si="19"/>
        <v>70</v>
      </c>
      <c r="BL240">
        <f t="shared" si="20"/>
        <v>50</v>
      </c>
    </row>
    <row r="241" spans="1:64">
      <c r="A241">
        <v>24</v>
      </c>
      <c r="B241" t="s">
        <v>591</v>
      </c>
      <c r="C241">
        <v>6567</v>
      </c>
      <c r="H241" t="e">
        <v>#N/A</v>
      </c>
      <c r="AB241" t="e">
        <v>#N/A</v>
      </c>
      <c r="AE241" t="e">
        <v>#N/A</v>
      </c>
      <c r="AV241">
        <v>80</v>
      </c>
      <c r="AW241">
        <v>0</v>
      </c>
      <c r="AX241">
        <v>90</v>
      </c>
      <c r="AY241">
        <v>80</v>
      </c>
      <c r="AZ241">
        <v>80</v>
      </c>
      <c r="BA241">
        <v>460</v>
      </c>
      <c r="BB241" t="s">
        <v>591</v>
      </c>
      <c r="BC241">
        <v>6567</v>
      </c>
      <c r="BD241">
        <v>6567</v>
      </c>
      <c r="BE241" t="s">
        <v>503</v>
      </c>
      <c r="BH241">
        <f t="shared" si="16"/>
        <v>80</v>
      </c>
      <c r="BI241">
        <f t="shared" si="17"/>
        <v>50</v>
      </c>
      <c r="BJ241">
        <f t="shared" si="18"/>
        <v>90</v>
      </c>
      <c r="BK241">
        <f t="shared" si="19"/>
        <v>80</v>
      </c>
      <c r="BL241">
        <f t="shared" si="20"/>
        <v>80</v>
      </c>
    </row>
    <row r="242" spans="1:64">
      <c r="A242">
        <v>25</v>
      </c>
      <c r="B242" t="s">
        <v>528</v>
      </c>
      <c r="C242">
        <v>6568</v>
      </c>
      <c r="H242" t="e">
        <v>#N/A</v>
      </c>
      <c r="AB242" t="e">
        <v>#N/A</v>
      </c>
      <c r="AE242" t="e">
        <v>#N/A</v>
      </c>
      <c r="AV242">
        <v>60</v>
      </c>
      <c r="AW242">
        <v>100</v>
      </c>
      <c r="AX242">
        <v>90</v>
      </c>
      <c r="AY242">
        <v>70</v>
      </c>
      <c r="AZ242">
        <v>90</v>
      </c>
      <c r="BA242">
        <v>461</v>
      </c>
      <c r="BB242" t="s">
        <v>528</v>
      </c>
      <c r="BC242">
        <v>6568</v>
      </c>
      <c r="BD242">
        <v>6568</v>
      </c>
      <c r="BE242" t="s">
        <v>503</v>
      </c>
      <c r="BH242">
        <f t="shared" si="16"/>
        <v>60</v>
      </c>
      <c r="BI242">
        <f t="shared" si="17"/>
        <v>100</v>
      </c>
      <c r="BJ242">
        <f t="shared" si="18"/>
        <v>90</v>
      </c>
      <c r="BK242">
        <f t="shared" si="19"/>
        <v>70</v>
      </c>
      <c r="BL242">
        <f t="shared" si="20"/>
        <v>90</v>
      </c>
    </row>
    <row r="243" spans="1:64">
      <c r="A243">
        <v>26</v>
      </c>
      <c r="B243" t="s">
        <v>529</v>
      </c>
      <c r="C243">
        <v>6569</v>
      </c>
      <c r="H243" t="e">
        <v>#N/A</v>
      </c>
      <c r="AB243" t="e">
        <v>#N/A</v>
      </c>
      <c r="AE243" t="e">
        <v>#N/A</v>
      </c>
      <c r="AV243">
        <v>60</v>
      </c>
      <c r="AW243">
        <v>70</v>
      </c>
      <c r="AX243">
        <v>90</v>
      </c>
      <c r="AY243">
        <v>80</v>
      </c>
      <c r="AZ243">
        <v>80</v>
      </c>
      <c r="BA243">
        <v>462</v>
      </c>
      <c r="BB243" t="s">
        <v>529</v>
      </c>
      <c r="BC243">
        <v>6569</v>
      </c>
      <c r="BD243">
        <v>6569</v>
      </c>
      <c r="BE243" t="s">
        <v>503</v>
      </c>
      <c r="BH243">
        <f t="shared" si="16"/>
        <v>60</v>
      </c>
      <c r="BI243">
        <f t="shared" si="17"/>
        <v>70</v>
      </c>
      <c r="BJ243">
        <f t="shared" si="18"/>
        <v>90</v>
      </c>
      <c r="BK243">
        <f t="shared" si="19"/>
        <v>80</v>
      </c>
      <c r="BL243">
        <f t="shared" si="20"/>
        <v>80</v>
      </c>
    </row>
    <row r="244" spans="1:64">
      <c r="A244">
        <v>27</v>
      </c>
      <c r="B244" t="s">
        <v>530</v>
      </c>
      <c r="C244">
        <v>6571</v>
      </c>
      <c r="H244" t="e">
        <v>#N/A</v>
      </c>
      <c r="AB244" t="e">
        <v>#N/A</v>
      </c>
      <c r="AE244" t="e">
        <v>#N/A</v>
      </c>
      <c r="AV244">
        <v>80</v>
      </c>
      <c r="AW244">
        <v>90</v>
      </c>
      <c r="AX244">
        <v>90</v>
      </c>
      <c r="AY244">
        <v>90</v>
      </c>
      <c r="AZ244">
        <v>90</v>
      </c>
      <c r="BA244">
        <v>463</v>
      </c>
      <c r="BB244" t="s">
        <v>530</v>
      </c>
      <c r="BC244">
        <v>6571</v>
      </c>
      <c r="BD244">
        <v>6571</v>
      </c>
      <c r="BE244" t="s">
        <v>503</v>
      </c>
      <c r="BH244">
        <f t="shared" si="16"/>
        <v>80</v>
      </c>
      <c r="BI244">
        <f t="shared" si="17"/>
        <v>90</v>
      </c>
      <c r="BJ244">
        <f t="shared" si="18"/>
        <v>90</v>
      </c>
      <c r="BK244">
        <f t="shared" si="19"/>
        <v>90</v>
      </c>
      <c r="BL244">
        <f t="shared" si="20"/>
        <v>90</v>
      </c>
    </row>
    <row r="245" spans="1:64" s="181" customFormat="1">
      <c r="A245" s="181">
        <v>28</v>
      </c>
      <c r="B245" s="181" t="s">
        <v>531</v>
      </c>
      <c r="C245" s="181">
        <v>6572</v>
      </c>
      <c r="H245" s="181" t="e">
        <v>#N/A</v>
      </c>
      <c r="AB245" s="181" t="e">
        <v>#N/A</v>
      </c>
      <c r="AE245" s="181" t="e">
        <v>#N/A</v>
      </c>
      <c r="AV245" s="181">
        <v>60</v>
      </c>
      <c r="AW245" s="181">
        <v>60</v>
      </c>
      <c r="AX245" s="181">
        <v>90</v>
      </c>
      <c r="AY245">
        <v>90</v>
      </c>
      <c r="AZ245" s="181">
        <v>90</v>
      </c>
      <c r="BA245" s="181">
        <v>464</v>
      </c>
      <c r="BB245" s="181" t="s">
        <v>531</v>
      </c>
      <c r="BC245" s="181">
        <v>6572</v>
      </c>
      <c r="BD245" s="181">
        <v>6572</v>
      </c>
      <c r="BE245" s="181" t="s">
        <v>503</v>
      </c>
      <c r="BH245">
        <f t="shared" si="16"/>
        <v>60</v>
      </c>
      <c r="BI245">
        <f t="shared" si="17"/>
        <v>60</v>
      </c>
      <c r="BJ245">
        <f t="shared" si="18"/>
        <v>90</v>
      </c>
      <c r="BK245">
        <f t="shared" si="19"/>
        <v>90</v>
      </c>
      <c r="BL245">
        <f t="shared" si="20"/>
        <v>90</v>
      </c>
    </row>
    <row r="246" spans="1:64">
      <c r="A246">
        <v>1</v>
      </c>
      <c r="B246" t="s">
        <v>566</v>
      </c>
      <c r="C246">
        <v>6573</v>
      </c>
      <c r="H246" t="e">
        <v>#N/A</v>
      </c>
      <c r="AB246" t="e">
        <v>#N/A</v>
      </c>
      <c r="AE246" t="e">
        <v>#N/A</v>
      </c>
      <c r="AV246">
        <v>60</v>
      </c>
      <c r="AW246">
        <v>70</v>
      </c>
      <c r="AY246">
        <v>70</v>
      </c>
      <c r="AZ246">
        <v>80</v>
      </c>
      <c r="BA246">
        <v>465</v>
      </c>
      <c r="BB246" t="s">
        <v>566</v>
      </c>
      <c r="BC246">
        <v>6573</v>
      </c>
      <c r="BD246">
        <v>6573</v>
      </c>
      <c r="BE246" t="s">
        <v>533</v>
      </c>
      <c r="BH246">
        <f t="shared" si="16"/>
        <v>60</v>
      </c>
      <c r="BI246">
        <f t="shared" si="17"/>
        <v>70</v>
      </c>
      <c r="BJ246">
        <f t="shared" si="18"/>
        <v>50</v>
      </c>
      <c r="BK246">
        <f t="shared" si="19"/>
        <v>70</v>
      </c>
      <c r="BL246">
        <f t="shared" si="20"/>
        <v>80</v>
      </c>
    </row>
    <row r="247" spans="1:64">
      <c r="A247">
        <v>2</v>
      </c>
      <c r="B247" t="s">
        <v>569</v>
      </c>
      <c r="C247">
        <v>6574</v>
      </c>
      <c r="H247" t="e">
        <v>#N/A</v>
      </c>
      <c r="AB247" t="e">
        <v>#N/A</v>
      </c>
      <c r="AE247" t="e">
        <v>#N/A</v>
      </c>
      <c r="AV247">
        <v>80</v>
      </c>
      <c r="AW247">
        <v>90</v>
      </c>
      <c r="AX247">
        <v>90</v>
      </c>
      <c r="AY247">
        <v>70</v>
      </c>
      <c r="AZ247">
        <v>80</v>
      </c>
      <c r="BA247">
        <v>466</v>
      </c>
      <c r="BB247" t="s">
        <v>569</v>
      </c>
      <c r="BC247">
        <v>6574</v>
      </c>
      <c r="BD247">
        <v>6574</v>
      </c>
      <c r="BE247" t="s">
        <v>533</v>
      </c>
      <c r="BH247">
        <f t="shared" si="16"/>
        <v>80</v>
      </c>
      <c r="BI247">
        <f t="shared" si="17"/>
        <v>90</v>
      </c>
      <c r="BJ247">
        <f t="shared" si="18"/>
        <v>90</v>
      </c>
      <c r="BK247">
        <f t="shared" si="19"/>
        <v>70</v>
      </c>
      <c r="BL247">
        <f t="shared" si="20"/>
        <v>80</v>
      </c>
    </row>
    <row r="248" spans="1:64">
      <c r="A248">
        <v>3</v>
      </c>
      <c r="B248" t="s">
        <v>532</v>
      </c>
      <c r="C248">
        <v>6575</v>
      </c>
      <c r="H248" t="e">
        <v>#N/A</v>
      </c>
      <c r="AB248" t="e">
        <v>#N/A</v>
      </c>
      <c r="AE248" t="e">
        <v>#N/A</v>
      </c>
      <c r="AV248">
        <v>100</v>
      </c>
      <c r="AW248">
        <v>100</v>
      </c>
      <c r="AX248">
        <v>90</v>
      </c>
      <c r="AY248">
        <v>90</v>
      </c>
      <c r="AZ248">
        <v>90</v>
      </c>
      <c r="BA248">
        <v>467</v>
      </c>
      <c r="BB248" t="s">
        <v>532</v>
      </c>
      <c r="BC248">
        <v>6575</v>
      </c>
      <c r="BD248">
        <v>6575</v>
      </c>
      <c r="BE248" t="s">
        <v>533</v>
      </c>
      <c r="BH248">
        <f t="shared" si="16"/>
        <v>100</v>
      </c>
      <c r="BI248">
        <f t="shared" si="17"/>
        <v>100</v>
      </c>
      <c r="BJ248">
        <f t="shared" si="18"/>
        <v>90</v>
      </c>
      <c r="BK248">
        <f t="shared" si="19"/>
        <v>90</v>
      </c>
      <c r="BL248">
        <f t="shared" si="20"/>
        <v>90</v>
      </c>
    </row>
    <row r="249" spans="1:64">
      <c r="A249">
        <v>4</v>
      </c>
      <c r="B249" t="s">
        <v>535</v>
      </c>
      <c r="C249">
        <v>6576</v>
      </c>
      <c r="H249" t="e">
        <v>#N/A</v>
      </c>
      <c r="AB249" t="e">
        <v>#N/A</v>
      </c>
      <c r="AE249" t="e">
        <v>#N/A</v>
      </c>
      <c r="AV249">
        <v>60</v>
      </c>
      <c r="AW249">
        <v>60</v>
      </c>
      <c r="AX249">
        <v>90</v>
      </c>
      <c r="AY249">
        <v>70</v>
      </c>
      <c r="AZ249">
        <v>80</v>
      </c>
      <c r="BA249">
        <v>468</v>
      </c>
      <c r="BB249" t="s">
        <v>535</v>
      </c>
      <c r="BC249">
        <v>6576</v>
      </c>
      <c r="BD249">
        <v>6576</v>
      </c>
      <c r="BE249" t="s">
        <v>533</v>
      </c>
      <c r="BH249">
        <f t="shared" si="16"/>
        <v>60</v>
      </c>
      <c r="BI249">
        <f t="shared" si="17"/>
        <v>60</v>
      </c>
      <c r="BJ249">
        <f t="shared" si="18"/>
        <v>90</v>
      </c>
      <c r="BK249">
        <f t="shared" si="19"/>
        <v>70</v>
      </c>
      <c r="BL249">
        <f t="shared" si="20"/>
        <v>80</v>
      </c>
    </row>
    <row r="250" spans="1:64">
      <c r="A250">
        <v>5</v>
      </c>
      <c r="B250" t="s">
        <v>536</v>
      </c>
      <c r="C250">
        <v>6577</v>
      </c>
      <c r="H250" t="e">
        <v>#N/A</v>
      </c>
      <c r="AB250" t="e">
        <v>#N/A</v>
      </c>
      <c r="AE250" t="e">
        <v>#N/A</v>
      </c>
      <c r="AV250">
        <v>80</v>
      </c>
      <c r="AW250">
        <v>90</v>
      </c>
      <c r="AX250">
        <v>90</v>
      </c>
      <c r="AY250">
        <v>80</v>
      </c>
      <c r="AZ250">
        <v>90</v>
      </c>
      <c r="BA250">
        <v>469</v>
      </c>
      <c r="BB250" t="s">
        <v>536</v>
      </c>
      <c r="BC250">
        <v>6577</v>
      </c>
      <c r="BD250">
        <v>6577</v>
      </c>
      <c r="BE250" t="s">
        <v>533</v>
      </c>
      <c r="BH250">
        <f t="shared" si="16"/>
        <v>80</v>
      </c>
      <c r="BI250">
        <f t="shared" si="17"/>
        <v>90</v>
      </c>
      <c r="BJ250">
        <f t="shared" si="18"/>
        <v>90</v>
      </c>
      <c r="BK250">
        <f t="shared" si="19"/>
        <v>80</v>
      </c>
      <c r="BL250">
        <f t="shared" si="20"/>
        <v>90</v>
      </c>
    </row>
    <row r="251" spans="1:64">
      <c r="A251">
        <v>6</v>
      </c>
      <c r="B251" t="s">
        <v>537</v>
      </c>
      <c r="C251">
        <v>6578</v>
      </c>
      <c r="H251" t="e">
        <v>#N/A</v>
      </c>
      <c r="AB251" t="e">
        <v>#N/A</v>
      </c>
      <c r="AE251" t="e">
        <v>#N/A</v>
      </c>
      <c r="AV251">
        <v>80</v>
      </c>
      <c r="AW251">
        <v>70</v>
      </c>
      <c r="AX251">
        <v>90</v>
      </c>
      <c r="AY251">
        <v>80</v>
      </c>
      <c r="AZ251">
        <v>90</v>
      </c>
      <c r="BA251">
        <v>470</v>
      </c>
      <c r="BB251" t="s">
        <v>537</v>
      </c>
      <c r="BC251">
        <v>6578</v>
      </c>
      <c r="BD251">
        <v>6578</v>
      </c>
      <c r="BE251" t="s">
        <v>533</v>
      </c>
      <c r="BH251">
        <f t="shared" si="16"/>
        <v>80</v>
      </c>
      <c r="BI251">
        <f t="shared" si="17"/>
        <v>70</v>
      </c>
      <c r="BJ251">
        <f t="shared" si="18"/>
        <v>90</v>
      </c>
      <c r="BK251">
        <f t="shared" si="19"/>
        <v>80</v>
      </c>
      <c r="BL251">
        <f t="shared" si="20"/>
        <v>90</v>
      </c>
    </row>
    <row r="252" spans="1:64">
      <c r="A252">
        <v>7</v>
      </c>
      <c r="B252" t="s">
        <v>538</v>
      </c>
      <c r="C252">
        <v>6580</v>
      </c>
      <c r="H252" t="e">
        <v>#N/A</v>
      </c>
      <c r="AB252" t="e">
        <v>#N/A</v>
      </c>
      <c r="AE252" t="e">
        <v>#N/A</v>
      </c>
      <c r="AV252">
        <v>100</v>
      </c>
      <c r="AW252">
        <v>70</v>
      </c>
      <c r="AX252">
        <v>90</v>
      </c>
      <c r="AY252">
        <v>70</v>
      </c>
      <c r="AZ252">
        <v>80</v>
      </c>
      <c r="BA252">
        <v>471</v>
      </c>
      <c r="BB252" t="s">
        <v>538</v>
      </c>
      <c r="BC252">
        <v>6580</v>
      </c>
      <c r="BD252">
        <v>6580</v>
      </c>
      <c r="BE252" t="s">
        <v>533</v>
      </c>
      <c r="BH252">
        <f t="shared" ref="BH252:BH315" si="21">IF(AV252&lt;1,50,IF(AV252&lt;49,65,AV252))</f>
        <v>100</v>
      </c>
      <c r="BI252">
        <f t="shared" ref="BI252:BI315" si="22">IF(AW252&lt;1,50,IF(AW252&lt;49,65,AW252))</f>
        <v>70</v>
      </c>
      <c r="BJ252">
        <f t="shared" ref="BJ252:BJ315" si="23">IF(AX252&lt;1,50,IF(AX252&lt;49,65,AX252))</f>
        <v>90</v>
      </c>
      <c r="BK252">
        <f t="shared" ref="BK252:BK315" si="24">IF(AY252&lt;1,50,IF(AY252&lt;49,65,AY252))</f>
        <v>70</v>
      </c>
      <c r="BL252">
        <f t="shared" ref="BL252:BL315" si="25">IF(AZ252&lt;1,50,IF(AZ252&lt;49,65,AZ252))</f>
        <v>80</v>
      </c>
    </row>
    <row r="253" spans="1:64">
      <c r="A253">
        <v>8</v>
      </c>
      <c r="B253" t="s">
        <v>539</v>
      </c>
      <c r="C253">
        <v>6581</v>
      </c>
      <c r="H253" t="e">
        <v>#N/A</v>
      </c>
      <c r="AB253" t="e">
        <v>#N/A</v>
      </c>
      <c r="AE253" t="e">
        <v>#N/A</v>
      </c>
      <c r="AV253">
        <v>100</v>
      </c>
      <c r="AW253">
        <v>80</v>
      </c>
      <c r="AX253">
        <v>90</v>
      </c>
      <c r="AY253">
        <v>70</v>
      </c>
      <c r="AZ253">
        <v>90</v>
      </c>
      <c r="BA253">
        <v>472</v>
      </c>
      <c r="BB253" t="s">
        <v>539</v>
      </c>
      <c r="BC253">
        <v>6581</v>
      </c>
      <c r="BD253">
        <v>6581</v>
      </c>
      <c r="BE253" t="s">
        <v>533</v>
      </c>
      <c r="BH253">
        <f t="shared" si="21"/>
        <v>100</v>
      </c>
      <c r="BI253">
        <f t="shared" si="22"/>
        <v>80</v>
      </c>
      <c r="BJ253">
        <f t="shared" si="23"/>
        <v>90</v>
      </c>
      <c r="BK253">
        <f t="shared" si="24"/>
        <v>70</v>
      </c>
      <c r="BL253">
        <f t="shared" si="25"/>
        <v>90</v>
      </c>
    </row>
    <row r="254" spans="1:64">
      <c r="A254">
        <v>9</v>
      </c>
      <c r="B254" t="s">
        <v>540</v>
      </c>
      <c r="C254">
        <v>6582</v>
      </c>
      <c r="H254" t="e">
        <v>#N/A</v>
      </c>
      <c r="AB254" t="e">
        <v>#N/A</v>
      </c>
      <c r="AE254" t="e">
        <v>#N/A</v>
      </c>
      <c r="AV254">
        <v>80</v>
      </c>
      <c r="AW254">
        <v>90</v>
      </c>
      <c r="AX254">
        <v>90</v>
      </c>
      <c r="AY254">
        <v>90</v>
      </c>
      <c r="AZ254">
        <v>90</v>
      </c>
      <c r="BA254">
        <v>473</v>
      </c>
      <c r="BB254" t="s">
        <v>540</v>
      </c>
      <c r="BC254">
        <v>6582</v>
      </c>
      <c r="BD254">
        <v>6582</v>
      </c>
      <c r="BE254" t="s">
        <v>533</v>
      </c>
      <c r="BH254">
        <f t="shared" si="21"/>
        <v>80</v>
      </c>
      <c r="BI254">
        <f t="shared" si="22"/>
        <v>90</v>
      </c>
      <c r="BJ254">
        <f t="shared" si="23"/>
        <v>90</v>
      </c>
      <c r="BK254">
        <f t="shared" si="24"/>
        <v>90</v>
      </c>
      <c r="BL254">
        <f t="shared" si="25"/>
        <v>90</v>
      </c>
    </row>
    <row r="255" spans="1:64">
      <c r="A255">
        <v>10</v>
      </c>
      <c r="B255" t="s">
        <v>541</v>
      </c>
      <c r="C255">
        <v>6583</v>
      </c>
      <c r="H255" t="e">
        <v>#N/A</v>
      </c>
      <c r="AB255" t="e">
        <v>#N/A</v>
      </c>
      <c r="AE255" t="e">
        <v>#N/A</v>
      </c>
      <c r="AV255">
        <v>80</v>
      </c>
      <c r="AW255">
        <v>90</v>
      </c>
      <c r="AX255">
        <v>90</v>
      </c>
      <c r="AY255">
        <v>80</v>
      </c>
      <c r="AZ255">
        <v>90</v>
      </c>
      <c r="BA255">
        <v>474</v>
      </c>
      <c r="BB255" t="s">
        <v>541</v>
      </c>
      <c r="BC255">
        <v>6583</v>
      </c>
      <c r="BD255">
        <v>6583</v>
      </c>
      <c r="BE255" t="s">
        <v>533</v>
      </c>
      <c r="BH255">
        <f t="shared" si="21"/>
        <v>80</v>
      </c>
      <c r="BI255">
        <f t="shared" si="22"/>
        <v>90</v>
      </c>
      <c r="BJ255">
        <f t="shared" si="23"/>
        <v>90</v>
      </c>
      <c r="BK255">
        <f t="shared" si="24"/>
        <v>80</v>
      </c>
      <c r="BL255">
        <f t="shared" si="25"/>
        <v>90</v>
      </c>
    </row>
    <row r="256" spans="1:64">
      <c r="A256">
        <v>11</v>
      </c>
      <c r="B256" t="s">
        <v>542</v>
      </c>
      <c r="C256">
        <v>6584</v>
      </c>
      <c r="H256" t="e">
        <v>#N/A</v>
      </c>
      <c r="AB256" t="e">
        <v>#N/A</v>
      </c>
      <c r="AE256" t="e">
        <v>#N/A</v>
      </c>
      <c r="AV256">
        <v>60</v>
      </c>
      <c r="AW256">
        <v>90</v>
      </c>
      <c r="AY256">
        <v>70</v>
      </c>
      <c r="AZ256">
        <v>80</v>
      </c>
      <c r="BA256">
        <v>475</v>
      </c>
      <c r="BB256" t="s">
        <v>542</v>
      </c>
      <c r="BC256">
        <v>6584</v>
      </c>
      <c r="BD256">
        <v>6584</v>
      </c>
      <c r="BE256" t="s">
        <v>533</v>
      </c>
      <c r="BH256">
        <f t="shared" si="21"/>
        <v>60</v>
      </c>
      <c r="BI256">
        <f t="shared" si="22"/>
        <v>90</v>
      </c>
      <c r="BJ256">
        <f t="shared" si="23"/>
        <v>50</v>
      </c>
      <c r="BK256">
        <f t="shared" si="24"/>
        <v>70</v>
      </c>
      <c r="BL256">
        <f t="shared" si="25"/>
        <v>80</v>
      </c>
    </row>
    <row r="257" spans="1:64">
      <c r="A257">
        <v>12</v>
      </c>
      <c r="B257" t="s">
        <v>544</v>
      </c>
      <c r="C257">
        <v>6585</v>
      </c>
      <c r="H257" t="e">
        <v>#N/A</v>
      </c>
      <c r="AB257" t="e">
        <v>#N/A</v>
      </c>
      <c r="AE257" t="e">
        <v>#N/A</v>
      </c>
      <c r="AV257">
        <v>80</v>
      </c>
      <c r="AW257">
        <v>80</v>
      </c>
      <c r="AX257">
        <v>90</v>
      </c>
      <c r="AY257">
        <v>70</v>
      </c>
      <c r="AZ257">
        <v>80</v>
      </c>
      <c r="BA257">
        <v>476</v>
      </c>
      <c r="BB257" t="s">
        <v>544</v>
      </c>
      <c r="BC257">
        <v>6585</v>
      </c>
      <c r="BD257">
        <v>6585</v>
      </c>
      <c r="BE257" t="s">
        <v>533</v>
      </c>
      <c r="BH257">
        <f t="shared" si="21"/>
        <v>80</v>
      </c>
      <c r="BI257">
        <f t="shared" si="22"/>
        <v>80</v>
      </c>
      <c r="BJ257">
        <f t="shared" si="23"/>
        <v>90</v>
      </c>
      <c r="BK257">
        <f t="shared" si="24"/>
        <v>70</v>
      </c>
      <c r="BL257">
        <f t="shared" si="25"/>
        <v>80</v>
      </c>
    </row>
    <row r="258" spans="1:64">
      <c r="A258">
        <v>13</v>
      </c>
      <c r="B258" t="s">
        <v>545</v>
      </c>
      <c r="C258">
        <v>6586</v>
      </c>
      <c r="H258" t="e">
        <v>#N/A</v>
      </c>
      <c r="AB258" t="e">
        <v>#N/A</v>
      </c>
      <c r="AE258" t="e">
        <v>#N/A</v>
      </c>
      <c r="AV258">
        <v>80</v>
      </c>
      <c r="AW258">
        <v>80</v>
      </c>
      <c r="AX258">
        <v>90</v>
      </c>
      <c r="AY258">
        <v>80</v>
      </c>
      <c r="AZ258">
        <v>90</v>
      </c>
      <c r="BA258">
        <v>477</v>
      </c>
      <c r="BB258" t="s">
        <v>545</v>
      </c>
      <c r="BC258">
        <v>6586</v>
      </c>
      <c r="BD258">
        <v>6586</v>
      </c>
      <c r="BE258" t="s">
        <v>533</v>
      </c>
      <c r="BH258">
        <f t="shared" si="21"/>
        <v>80</v>
      </c>
      <c r="BI258">
        <f t="shared" si="22"/>
        <v>80</v>
      </c>
      <c r="BJ258">
        <f t="shared" si="23"/>
        <v>90</v>
      </c>
      <c r="BK258">
        <f t="shared" si="24"/>
        <v>80</v>
      </c>
      <c r="BL258">
        <f t="shared" si="25"/>
        <v>90</v>
      </c>
    </row>
    <row r="259" spans="1:64">
      <c r="A259">
        <v>14</v>
      </c>
      <c r="B259" t="s">
        <v>546</v>
      </c>
      <c r="C259">
        <v>6587</v>
      </c>
      <c r="H259" t="e">
        <v>#N/A</v>
      </c>
      <c r="AB259" t="e">
        <v>#N/A</v>
      </c>
      <c r="AE259" t="e">
        <v>#N/A</v>
      </c>
      <c r="AV259">
        <v>60</v>
      </c>
      <c r="AW259">
        <v>50</v>
      </c>
      <c r="AY259">
        <v>70</v>
      </c>
      <c r="AZ259">
        <v>80</v>
      </c>
      <c r="BA259">
        <v>478</v>
      </c>
      <c r="BB259" t="s">
        <v>546</v>
      </c>
      <c r="BC259">
        <v>6587</v>
      </c>
      <c r="BD259">
        <v>6587</v>
      </c>
      <c r="BE259" t="s">
        <v>533</v>
      </c>
      <c r="BH259">
        <f t="shared" si="21"/>
        <v>60</v>
      </c>
      <c r="BI259">
        <f t="shared" si="22"/>
        <v>50</v>
      </c>
      <c r="BJ259">
        <f t="shared" si="23"/>
        <v>50</v>
      </c>
      <c r="BK259">
        <f t="shared" si="24"/>
        <v>70</v>
      </c>
      <c r="BL259">
        <f t="shared" si="25"/>
        <v>80</v>
      </c>
    </row>
    <row r="260" spans="1:64">
      <c r="A260">
        <v>15</v>
      </c>
      <c r="B260" t="s">
        <v>547</v>
      </c>
      <c r="C260">
        <v>6706</v>
      </c>
      <c r="H260" t="e">
        <v>#N/A</v>
      </c>
      <c r="AB260" t="e">
        <v>#N/A</v>
      </c>
      <c r="AE260" t="e">
        <v>#N/A</v>
      </c>
      <c r="AV260">
        <v>60</v>
      </c>
      <c r="AW260">
        <v>90</v>
      </c>
      <c r="AY260">
        <v>70</v>
      </c>
      <c r="AZ260">
        <v>80</v>
      </c>
      <c r="BA260">
        <v>479</v>
      </c>
      <c r="BB260" t="s">
        <v>547</v>
      </c>
      <c r="BC260">
        <v>6706</v>
      </c>
      <c r="BD260">
        <v>6706</v>
      </c>
      <c r="BE260" t="s">
        <v>533</v>
      </c>
      <c r="BH260">
        <f t="shared" si="21"/>
        <v>60</v>
      </c>
      <c r="BI260">
        <f t="shared" si="22"/>
        <v>90</v>
      </c>
      <c r="BJ260">
        <f t="shared" si="23"/>
        <v>50</v>
      </c>
      <c r="BK260">
        <f t="shared" si="24"/>
        <v>70</v>
      </c>
      <c r="BL260">
        <f t="shared" si="25"/>
        <v>80</v>
      </c>
    </row>
    <row r="261" spans="1:64">
      <c r="A261">
        <v>16</v>
      </c>
      <c r="B261" t="s">
        <v>548</v>
      </c>
      <c r="C261">
        <v>6588</v>
      </c>
      <c r="H261" t="e">
        <v>#N/A</v>
      </c>
      <c r="AB261" t="e">
        <v>#N/A</v>
      </c>
      <c r="AE261" t="e">
        <v>#N/A</v>
      </c>
      <c r="AV261">
        <v>60</v>
      </c>
      <c r="AW261">
        <v>0</v>
      </c>
      <c r="AX261">
        <v>90</v>
      </c>
      <c r="AY261">
        <v>70</v>
      </c>
      <c r="AZ261">
        <v>80</v>
      </c>
      <c r="BA261">
        <v>480</v>
      </c>
      <c r="BB261" t="s">
        <v>548</v>
      </c>
      <c r="BC261">
        <v>6588</v>
      </c>
      <c r="BD261">
        <v>6588</v>
      </c>
      <c r="BE261" t="s">
        <v>533</v>
      </c>
      <c r="BH261">
        <f t="shared" si="21"/>
        <v>60</v>
      </c>
      <c r="BI261">
        <f t="shared" si="22"/>
        <v>50</v>
      </c>
      <c r="BJ261">
        <f t="shared" si="23"/>
        <v>90</v>
      </c>
      <c r="BK261">
        <f t="shared" si="24"/>
        <v>70</v>
      </c>
      <c r="BL261">
        <f t="shared" si="25"/>
        <v>80</v>
      </c>
    </row>
    <row r="262" spans="1:64">
      <c r="A262">
        <v>17</v>
      </c>
      <c r="B262" t="s">
        <v>549</v>
      </c>
      <c r="C262">
        <v>6589</v>
      </c>
      <c r="H262" t="e">
        <v>#N/A</v>
      </c>
      <c r="AB262" t="e">
        <v>#N/A</v>
      </c>
      <c r="AE262" t="e">
        <v>#N/A</v>
      </c>
      <c r="AV262">
        <v>80</v>
      </c>
      <c r="AW262">
        <v>100</v>
      </c>
      <c r="AX262">
        <v>90</v>
      </c>
      <c r="AY262">
        <v>80</v>
      </c>
      <c r="AZ262">
        <v>90</v>
      </c>
      <c r="BA262">
        <v>481</v>
      </c>
      <c r="BB262" t="s">
        <v>549</v>
      </c>
      <c r="BC262">
        <v>6589</v>
      </c>
      <c r="BD262">
        <v>6589</v>
      </c>
      <c r="BE262" t="s">
        <v>533</v>
      </c>
      <c r="BH262">
        <f t="shared" si="21"/>
        <v>80</v>
      </c>
      <c r="BI262">
        <f t="shared" si="22"/>
        <v>100</v>
      </c>
      <c r="BJ262">
        <f t="shared" si="23"/>
        <v>90</v>
      </c>
      <c r="BK262">
        <f t="shared" si="24"/>
        <v>80</v>
      </c>
      <c r="BL262">
        <f t="shared" si="25"/>
        <v>90</v>
      </c>
    </row>
    <row r="263" spans="1:64">
      <c r="A263">
        <v>18</v>
      </c>
      <c r="B263" t="s">
        <v>550</v>
      </c>
      <c r="C263">
        <v>6590</v>
      </c>
      <c r="H263" t="e">
        <v>#N/A</v>
      </c>
      <c r="AB263" t="e">
        <v>#N/A</v>
      </c>
      <c r="AE263" t="e">
        <v>#N/A</v>
      </c>
      <c r="AV263">
        <v>80</v>
      </c>
      <c r="AW263">
        <v>90</v>
      </c>
      <c r="AX263">
        <v>90</v>
      </c>
      <c r="AY263">
        <v>80</v>
      </c>
      <c r="AZ263">
        <v>80</v>
      </c>
      <c r="BA263">
        <v>482</v>
      </c>
      <c r="BB263" t="s">
        <v>550</v>
      </c>
      <c r="BC263">
        <v>6590</v>
      </c>
      <c r="BD263">
        <v>6590</v>
      </c>
      <c r="BE263" t="s">
        <v>533</v>
      </c>
      <c r="BH263">
        <f t="shared" si="21"/>
        <v>80</v>
      </c>
      <c r="BI263">
        <f t="shared" si="22"/>
        <v>90</v>
      </c>
      <c r="BJ263">
        <f t="shared" si="23"/>
        <v>90</v>
      </c>
      <c r="BK263">
        <f t="shared" si="24"/>
        <v>80</v>
      </c>
      <c r="BL263">
        <f t="shared" si="25"/>
        <v>80</v>
      </c>
    </row>
    <row r="264" spans="1:64">
      <c r="A264">
        <v>19</v>
      </c>
      <c r="B264" t="s">
        <v>551</v>
      </c>
      <c r="C264">
        <v>6591</v>
      </c>
      <c r="H264" t="e">
        <v>#N/A</v>
      </c>
      <c r="AB264" t="e">
        <v>#N/A</v>
      </c>
      <c r="AE264" t="e">
        <v>#N/A</v>
      </c>
      <c r="AV264">
        <v>60</v>
      </c>
      <c r="AW264">
        <v>80</v>
      </c>
      <c r="AX264">
        <v>90</v>
      </c>
      <c r="AY264">
        <v>70</v>
      </c>
      <c r="AZ264">
        <v>80</v>
      </c>
      <c r="BA264">
        <v>483</v>
      </c>
      <c r="BB264" t="s">
        <v>551</v>
      </c>
      <c r="BC264">
        <v>6591</v>
      </c>
      <c r="BD264">
        <v>6591</v>
      </c>
      <c r="BE264" t="s">
        <v>533</v>
      </c>
      <c r="BH264">
        <f t="shared" si="21"/>
        <v>60</v>
      </c>
      <c r="BI264">
        <f t="shared" si="22"/>
        <v>80</v>
      </c>
      <c r="BJ264">
        <f t="shared" si="23"/>
        <v>90</v>
      </c>
      <c r="BK264">
        <f t="shared" si="24"/>
        <v>70</v>
      </c>
      <c r="BL264">
        <f t="shared" si="25"/>
        <v>80</v>
      </c>
    </row>
    <row r="265" spans="1:64">
      <c r="A265">
        <v>20</v>
      </c>
      <c r="B265" t="s">
        <v>584</v>
      </c>
      <c r="C265">
        <v>6592</v>
      </c>
      <c r="H265" t="e">
        <v>#N/A</v>
      </c>
      <c r="AB265" t="e">
        <v>#N/A</v>
      </c>
      <c r="AE265" t="e">
        <v>#N/A</v>
      </c>
      <c r="AV265">
        <v>100</v>
      </c>
      <c r="AW265">
        <v>70</v>
      </c>
      <c r="AX265">
        <v>90</v>
      </c>
      <c r="AY265">
        <v>70</v>
      </c>
      <c r="AZ265">
        <v>90</v>
      </c>
      <c r="BA265">
        <v>484</v>
      </c>
      <c r="BB265" t="s">
        <v>584</v>
      </c>
      <c r="BC265">
        <v>6592</v>
      </c>
      <c r="BD265">
        <v>6592</v>
      </c>
      <c r="BE265" t="s">
        <v>533</v>
      </c>
      <c r="BH265">
        <f t="shared" si="21"/>
        <v>100</v>
      </c>
      <c r="BI265">
        <f t="shared" si="22"/>
        <v>70</v>
      </c>
      <c r="BJ265">
        <f t="shared" si="23"/>
        <v>90</v>
      </c>
      <c r="BK265">
        <f t="shared" si="24"/>
        <v>70</v>
      </c>
      <c r="BL265">
        <f t="shared" si="25"/>
        <v>90</v>
      </c>
    </row>
    <row r="266" spans="1:64">
      <c r="A266">
        <v>21</v>
      </c>
      <c r="B266" t="s">
        <v>552</v>
      </c>
      <c r="C266">
        <v>6593</v>
      </c>
      <c r="H266" t="e">
        <v>#N/A</v>
      </c>
      <c r="AB266" t="e">
        <v>#N/A</v>
      </c>
      <c r="AE266" t="e">
        <v>#N/A</v>
      </c>
      <c r="AV266">
        <v>100</v>
      </c>
      <c r="AW266">
        <v>90</v>
      </c>
      <c r="AX266">
        <v>90</v>
      </c>
      <c r="AY266">
        <v>90</v>
      </c>
      <c r="AZ266">
        <v>90</v>
      </c>
      <c r="BA266">
        <v>485</v>
      </c>
      <c r="BB266" t="s">
        <v>552</v>
      </c>
      <c r="BC266">
        <v>6593</v>
      </c>
      <c r="BD266">
        <v>6593</v>
      </c>
      <c r="BE266" t="s">
        <v>533</v>
      </c>
      <c r="BH266">
        <f t="shared" si="21"/>
        <v>100</v>
      </c>
      <c r="BI266">
        <f t="shared" si="22"/>
        <v>90</v>
      </c>
      <c r="BJ266">
        <f t="shared" si="23"/>
        <v>90</v>
      </c>
      <c r="BK266">
        <f t="shared" si="24"/>
        <v>90</v>
      </c>
      <c r="BL266">
        <f t="shared" si="25"/>
        <v>90</v>
      </c>
    </row>
    <row r="267" spans="1:64">
      <c r="A267">
        <v>22</v>
      </c>
      <c r="B267" t="s">
        <v>554</v>
      </c>
      <c r="C267">
        <v>6594</v>
      </c>
      <c r="H267" t="e">
        <v>#N/A</v>
      </c>
      <c r="AB267" t="e">
        <v>#N/A</v>
      </c>
      <c r="AE267" t="e">
        <v>#N/A</v>
      </c>
      <c r="AV267">
        <v>80</v>
      </c>
      <c r="AW267">
        <v>100</v>
      </c>
      <c r="AX267">
        <v>90</v>
      </c>
      <c r="AY267">
        <v>80</v>
      </c>
      <c r="AZ267">
        <v>90</v>
      </c>
      <c r="BA267">
        <v>486</v>
      </c>
      <c r="BB267" t="s">
        <v>554</v>
      </c>
      <c r="BC267">
        <v>6594</v>
      </c>
      <c r="BD267">
        <v>6594</v>
      </c>
      <c r="BE267" t="s">
        <v>533</v>
      </c>
      <c r="BH267">
        <f t="shared" si="21"/>
        <v>80</v>
      </c>
      <c r="BI267">
        <f t="shared" si="22"/>
        <v>100</v>
      </c>
      <c r="BJ267">
        <f t="shared" si="23"/>
        <v>90</v>
      </c>
      <c r="BK267">
        <f t="shared" si="24"/>
        <v>80</v>
      </c>
      <c r="BL267">
        <f t="shared" si="25"/>
        <v>90</v>
      </c>
    </row>
    <row r="268" spans="1:64">
      <c r="A268">
        <v>23</v>
      </c>
      <c r="B268" t="s">
        <v>555</v>
      </c>
      <c r="C268">
        <v>6595</v>
      </c>
      <c r="H268" t="e">
        <v>#N/A</v>
      </c>
      <c r="AB268" t="e">
        <v>#N/A</v>
      </c>
      <c r="AE268" t="e">
        <v>#N/A</v>
      </c>
      <c r="AV268">
        <v>80</v>
      </c>
      <c r="AW268">
        <v>80</v>
      </c>
      <c r="AX268">
        <v>90</v>
      </c>
      <c r="AY268">
        <v>80</v>
      </c>
      <c r="AZ268">
        <v>90</v>
      </c>
      <c r="BA268">
        <v>487</v>
      </c>
      <c r="BB268" t="s">
        <v>555</v>
      </c>
      <c r="BC268">
        <v>6595</v>
      </c>
      <c r="BD268">
        <v>6595</v>
      </c>
      <c r="BE268" t="s">
        <v>533</v>
      </c>
      <c r="BH268">
        <f t="shared" si="21"/>
        <v>80</v>
      </c>
      <c r="BI268">
        <f t="shared" si="22"/>
        <v>80</v>
      </c>
      <c r="BJ268">
        <f t="shared" si="23"/>
        <v>90</v>
      </c>
      <c r="BK268">
        <f t="shared" si="24"/>
        <v>80</v>
      </c>
      <c r="BL268">
        <f t="shared" si="25"/>
        <v>90</v>
      </c>
    </row>
    <row r="269" spans="1:64">
      <c r="A269">
        <v>24</v>
      </c>
      <c r="B269" t="s">
        <v>556</v>
      </c>
      <c r="C269">
        <v>6596</v>
      </c>
      <c r="H269" t="e">
        <v>#N/A</v>
      </c>
      <c r="AB269" t="e">
        <v>#N/A</v>
      </c>
      <c r="AE269" t="e">
        <v>#N/A</v>
      </c>
      <c r="AV269">
        <v>60</v>
      </c>
      <c r="AW269">
        <v>90</v>
      </c>
      <c r="AY269">
        <v>70</v>
      </c>
      <c r="AZ269">
        <v>80</v>
      </c>
      <c r="BA269">
        <v>488</v>
      </c>
      <c r="BB269" t="s">
        <v>556</v>
      </c>
      <c r="BC269">
        <v>6596</v>
      </c>
      <c r="BD269">
        <v>6596</v>
      </c>
      <c r="BE269" t="s">
        <v>533</v>
      </c>
      <c r="BH269">
        <f t="shared" si="21"/>
        <v>60</v>
      </c>
      <c r="BI269">
        <f t="shared" si="22"/>
        <v>90</v>
      </c>
      <c r="BJ269">
        <f t="shared" si="23"/>
        <v>50</v>
      </c>
      <c r="BK269">
        <f t="shared" si="24"/>
        <v>70</v>
      </c>
      <c r="BL269">
        <f t="shared" si="25"/>
        <v>80</v>
      </c>
    </row>
    <row r="270" spans="1:64">
      <c r="A270">
        <v>25</v>
      </c>
      <c r="B270" t="s">
        <v>557</v>
      </c>
      <c r="C270">
        <v>6597</v>
      </c>
      <c r="H270" t="e">
        <v>#N/A</v>
      </c>
      <c r="AB270" t="e">
        <v>#N/A</v>
      </c>
      <c r="AE270" t="e">
        <v>#N/A</v>
      </c>
      <c r="AV270">
        <v>80</v>
      </c>
      <c r="AW270">
        <v>90</v>
      </c>
      <c r="AX270">
        <v>90</v>
      </c>
      <c r="AY270">
        <v>70</v>
      </c>
      <c r="AZ270">
        <v>80</v>
      </c>
      <c r="BA270">
        <v>489</v>
      </c>
      <c r="BB270" t="s">
        <v>557</v>
      </c>
      <c r="BC270">
        <v>6597</v>
      </c>
      <c r="BD270">
        <v>6597</v>
      </c>
      <c r="BE270" t="s">
        <v>533</v>
      </c>
      <c r="BH270">
        <f t="shared" si="21"/>
        <v>80</v>
      </c>
      <c r="BI270">
        <f t="shared" si="22"/>
        <v>90</v>
      </c>
      <c r="BJ270">
        <f t="shared" si="23"/>
        <v>90</v>
      </c>
      <c r="BK270">
        <f t="shared" si="24"/>
        <v>70</v>
      </c>
      <c r="BL270">
        <f t="shared" si="25"/>
        <v>80</v>
      </c>
    </row>
    <row r="271" spans="1:64">
      <c r="A271">
        <v>26</v>
      </c>
      <c r="B271" t="s">
        <v>558</v>
      </c>
      <c r="C271">
        <v>6598</v>
      </c>
      <c r="H271" t="e">
        <v>#N/A</v>
      </c>
      <c r="AB271" t="e">
        <v>#N/A</v>
      </c>
      <c r="AE271" t="e">
        <v>#N/A</v>
      </c>
      <c r="AV271">
        <v>60</v>
      </c>
      <c r="AW271">
        <v>100</v>
      </c>
      <c r="AX271">
        <v>80</v>
      </c>
      <c r="AY271">
        <v>90</v>
      </c>
      <c r="AZ271">
        <v>90</v>
      </c>
      <c r="BA271">
        <v>490</v>
      </c>
      <c r="BB271" t="s">
        <v>558</v>
      </c>
      <c r="BC271">
        <v>6598</v>
      </c>
      <c r="BD271">
        <v>6598</v>
      </c>
      <c r="BE271" t="s">
        <v>533</v>
      </c>
      <c r="BH271">
        <f t="shared" si="21"/>
        <v>60</v>
      </c>
      <c r="BI271">
        <f t="shared" si="22"/>
        <v>100</v>
      </c>
      <c r="BJ271">
        <f t="shared" si="23"/>
        <v>80</v>
      </c>
      <c r="BK271">
        <f t="shared" si="24"/>
        <v>90</v>
      </c>
      <c r="BL271">
        <f t="shared" si="25"/>
        <v>90</v>
      </c>
    </row>
    <row r="272" spans="1:64">
      <c r="A272">
        <v>27</v>
      </c>
      <c r="B272" t="s">
        <v>559</v>
      </c>
      <c r="C272">
        <v>6599</v>
      </c>
      <c r="H272" t="e">
        <v>#N/A</v>
      </c>
      <c r="AB272" t="e">
        <v>#N/A</v>
      </c>
      <c r="AE272" t="e">
        <v>#N/A</v>
      </c>
      <c r="AV272">
        <v>80</v>
      </c>
      <c r="AW272">
        <v>60</v>
      </c>
      <c r="AY272">
        <v>70</v>
      </c>
      <c r="AZ272">
        <v>80</v>
      </c>
      <c r="BA272">
        <v>491</v>
      </c>
      <c r="BB272" t="s">
        <v>559</v>
      </c>
      <c r="BC272">
        <v>6599</v>
      </c>
      <c r="BD272">
        <v>6599</v>
      </c>
      <c r="BE272" t="s">
        <v>533</v>
      </c>
      <c r="BH272">
        <f t="shared" si="21"/>
        <v>80</v>
      </c>
      <c r="BI272">
        <f t="shared" si="22"/>
        <v>60</v>
      </c>
      <c r="BJ272">
        <f t="shared" si="23"/>
        <v>50</v>
      </c>
      <c r="BK272">
        <f t="shared" si="24"/>
        <v>70</v>
      </c>
      <c r="BL272">
        <f t="shared" si="25"/>
        <v>80</v>
      </c>
    </row>
    <row r="273" spans="1:64">
      <c r="A273">
        <v>28</v>
      </c>
      <c r="B273" t="s">
        <v>560</v>
      </c>
      <c r="C273">
        <v>6600</v>
      </c>
      <c r="H273" t="e">
        <v>#N/A</v>
      </c>
      <c r="AB273" t="e">
        <v>#N/A</v>
      </c>
      <c r="AE273" t="e">
        <v>#N/A</v>
      </c>
      <c r="AV273">
        <v>60</v>
      </c>
      <c r="AW273">
        <v>100</v>
      </c>
      <c r="AX273">
        <v>90</v>
      </c>
      <c r="AY273">
        <v>80</v>
      </c>
      <c r="AZ273">
        <v>90</v>
      </c>
      <c r="BA273">
        <v>492</v>
      </c>
      <c r="BB273" t="s">
        <v>560</v>
      </c>
      <c r="BC273">
        <v>6600</v>
      </c>
      <c r="BD273">
        <v>6600</v>
      </c>
      <c r="BE273" t="s">
        <v>533</v>
      </c>
      <c r="BH273">
        <f t="shared" si="21"/>
        <v>60</v>
      </c>
      <c r="BI273">
        <f t="shared" si="22"/>
        <v>100</v>
      </c>
      <c r="BJ273">
        <f t="shared" si="23"/>
        <v>90</v>
      </c>
      <c r="BK273">
        <f t="shared" si="24"/>
        <v>80</v>
      </c>
      <c r="BL273">
        <f t="shared" si="25"/>
        <v>90</v>
      </c>
    </row>
    <row r="274" spans="1:64">
      <c r="A274">
        <v>29</v>
      </c>
      <c r="B274" t="s">
        <v>561</v>
      </c>
      <c r="C274">
        <v>6601</v>
      </c>
      <c r="H274" t="e">
        <v>#N/A</v>
      </c>
      <c r="AB274" t="e">
        <v>#N/A</v>
      </c>
      <c r="AE274" t="e">
        <v>#N/A</v>
      </c>
      <c r="AV274">
        <v>60</v>
      </c>
      <c r="AW274">
        <v>90</v>
      </c>
      <c r="AX274">
        <v>90</v>
      </c>
      <c r="AY274">
        <v>90</v>
      </c>
      <c r="AZ274">
        <v>90</v>
      </c>
      <c r="BA274">
        <v>493</v>
      </c>
      <c r="BB274" t="s">
        <v>561</v>
      </c>
      <c r="BC274">
        <v>6601</v>
      </c>
      <c r="BD274">
        <v>6601</v>
      </c>
      <c r="BE274" t="s">
        <v>533</v>
      </c>
      <c r="BH274">
        <f t="shared" si="21"/>
        <v>60</v>
      </c>
      <c r="BI274">
        <f t="shared" si="22"/>
        <v>90</v>
      </c>
      <c r="BJ274">
        <f t="shared" si="23"/>
        <v>90</v>
      </c>
      <c r="BK274">
        <f t="shared" si="24"/>
        <v>90</v>
      </c>
      <c r="BL274">
        <f t="shared" si="25"/>
        <v>90</v>
      </c>
    </row>
    <row r="275" spans="1:64">
      <c r="A275">
        <v>30</v>
      </c>
      <c r="B275" t="s">
        <v>562</v>
      </c>
      <c r="C275">
        <v>6602</v>
      </c>
      <c r="H275" t="e">
        <v>#N/A</v>
      </c>
      <c r="AB275" t="e">
        <v>#N/A</v>
      </c>
      <c r="AE275" t="e">
        <v>#N/A</v>
      </c>
      <c r="AV275">
        <v>100</v>
      </c>
      <c r="AW275">
        <v>100</v>
      </c>
      <c r="AX275">
        <v>90</v>
      </c>
      <c r="AY275">
        <v>90</v>
      </c>
      <c r="AZ275">
        <v>90</v>
      </c>
      <c r="BA275">
        <v>494</v>
      </c>
      <c r="BB275" t="s">
        <v>562</v>
      </c>
      <c r="BC275">
        <v>6602</v>
      </c>
      <c r="BD275">
        <v>6602</v>
      </c>
      <c r="BE275" t="s">
        <v>533</v>
      </c>
      <c r="BH275">
        <f t="shared" si="21"/>
        <v>100</v>
      </c>
      <c r="BI275">
        <f t="shared" si="22"/>
        <v>100</v>
      </c>
      <c r="BJ275">
        <f t="shared" si="23"/>
        <v>90</v>
      </c>
      <c r="BK275">
        <f t="shared" si="24"/>
        <v>90</v>
      </c>
      <c r="BL275">
        <f t="shared" si="25"/>
        <v>90</v>
      </c>
    </row>
    <row r="276" spans="1:64">
      <c r="A276" s="181">
        <v>32</v>
      </c>
      <c r="B276" s="181" t="s">
        <v>564</v>
      </c>
      <c r="C276" s="181">
        <v>6604</v>
      </c>
      <c r="D276" s="181"/>
      <c r="E276" s="181"/>
      <c r="F276" s="181"/>
      <c r="G276" s="181"/>
      <c r="H276" s="181" t="e">
        <v>#N/A</v>
      </c>
      <c r="I276" s="181"/>
      <c r="J276" s="181"/>
      <c r="K276" s="181"/>
      <c r="L276" s="181"/>
      <c r="M276" s="181"/>
      <c r="N276" s="181"/>
      <c r="O276" s="181"/>
      <c r="P276" s="181"/>
      <c r="Q276" s="181"/>
      <c r="R276" s="181"/>
      <c r="S276" s="181"/>
      <c r="T276" s="181"/>
      <c r="U276" s="181"/>
      <c r="V276" s="181"/>
      <c r="W276" s="181"/>
      <c r="X276" s="181"/>
      <c r="Y276" s="181"/>
      <c r="Z276" s="181"/>
      <c r="AA276" s="181"/>
      <c r="AB276" s="181" t="e">
        <v>#N/A</v>
      </c>
      <c r="AC276" s="181"/>
      <c r="AD276" s="181"/>
      <c r="AE276" s="181" t="e">
        <v>#N/A</v>
      </c>
      <c r="AF276" s="181"/>
      <c r="AG276" s="181"/>
      <c r="AH276" s="181"/>
      <c r="AI276" s="181"/>
      <c r="AJ276" s="181"/>
      <c r="AK276" s="181"/>
      <c r="AL276" s="181"/>
      <c r="AM276" s="181"/>
      <c r="AN276" s="181"/>
      <c r="AO276" s="181"/>
      <c r="AP276" s="181"/>
      <c r="AQ276" s="181"/>
      <c r="AR276" s="181"/>
      <c r="AS276" s="181"/>
      <c r="AT276" s="181"/>
      <c r="AU276" s="181"/>
      <c r="AV276" s="181">
        <v>60</v>
      </c>
      <c r="AW276" s="181">
        <v>0</v>
      </c>
      <c r="AX276">
        <v>90</v>
      </c>
      <c r="AY276">
        <v>70</v>
      </c>
      <c r="AZ276" s="181">
        <v>90</v>
      </c>
      <c r="BA276">
        <v>495</v>
      </c>
      <c r="BB276" t="s">
        <v>564</v>
      </c>
      <c r="BC276">
        <v>6604</v>
      </c>
      <c r="BD276">
        <v>6604</v>
      </c>
      <c r="BE276" t="s">
        <v>533</v>
      </c>
      <c r="BG276" s="181"/>
      <c r="BH276">
        <f t="shared" si="21"/>
        <v>60</v>
      </c>
      <c r="BI276">
        <f t="shared" si="22"/>
        <v>50</v>
      </c>
      <c r="BJ276">
        <f t="shared" si="23"/>
        <v>90</v>
      </c>
      <c r="BK276">
        <f t="shared" si="24"/>
        <v>70</v>
      </c>
      <c r="BL276">
        <f t="shared" si="25"/>
        <v>90</v>
      </c>
    </row>
    <row r="277" spans="1:64" s="181" customFormat="1">
      <c r="A277">
        <v>1</v>
      </c>
      <c r="B277" t="s">
        <v>565</v>
      </c>
      <c r="C277">
        <v>6605</v>
      </c>
      <c r="D277"/>
      <c r="E277"/>
      <c r="F277"/>
      <c r="G277"/>
      <c r="H277" t="e">
        <v>#N/A</v>
      </c>
      <c r="I277"/>
      <c r="J277"/>
      <c r="K277"/>
      <c r="L277"/>
      <c r="M277"/>
      <c r="N277"/>
      <c r="O277"/>
      <c r="P277"/>
      <c r="Q277"/>
      <c r="R277"/>
      <c r="S277"/>
      <c r="T277"/>
      <c r="U277"/>
      <c r="V277"/>
      <c r="W277"/>
      <c r="X277"/>
      <c r="Y277"/>
      <c r="Z277"/>
      <c r="AA277"/>
      <c r="AB277" t="e">
        <v>#N/A</v>
      </c>
      <c r="AC277"/>
      <c r="AD277"/>
      <c r="AE277" t="e">
        <v>#N/A</v>
      </c>
      <c r="AF277"/>
      <c r="AG277"/>
      <c r="AH277"/>
      <c r="AI277"/>
      <c r="AJ277"/>
      <c r="AK277"/>
      <c r="AL277"/>
      <c r="AM277"/>
      <c r="AN277"/>
      <c r="AO277"/>
      <c r="AP277"/>
      <c r="AQ277"/>
      <c r="AR277"/>
      <c r="AS277"/>
      <c r="AT277"/>
      <c r="AU277"/>
      <c r="AV277">
        <v>100</v>
      </c>
      <c r="AW277">
        <v>80</v>
      </c>
      <c r="AX277" s="181">
        <v>90</v>
      </c>
      <c r="AY277">
        <v>70</v>
      </c>
      <c r="AZ277">
        <v>90</v>
      </c>
      <c r="BA277" s="181">
        <v>496</v>
      </c>
      <c r="BB277" s="181" t="s">
        <v>565</v>
      </c>
      <c r="BC277" s="181">
        <v>6605</v>
      </c>
      <c r="BD277" s="181">
        <v>6605</v>
      </c>
      <c r="BE277" s="181" t="s">
        <v>27</v>
      </c>
      <c r="BG277"/>
      <c r="BH277">
        <f t="shared" si="21"/>
        <v>100</v>
      </c>
      <c r="BI277">
        <f t="shared" si="22"/>
        <v>80</v>
      </c>
      <c r="BJ277">
        <f t="shared" si="23"/>
        <v>90</v>
      </c>
      <c r="BK277">
        <f t="shared" si="24"/>
        <v>70</v>
      </c>
      <c r="BL277">
        <f t="shared" si="25"/>
        <v>90</v>
      </c>
    </row>
    <row r="278" spans="1:64">
      <c r="A278">
        <v>2</v>
      </c>
      <c r="B278" t="s">
        <v>567</v>
      </c>
      <c r="C278">
        <v>6606</v>
      </c>
      <c r="H278" t="e">
        <v>#N/A</v>
      </c>
      <c r="AB278" t="e">
        <v>#N/A</v>
      </c>
      <c r="AE278" t="e">
        <v>#N/A</v>
      </c>
      <c r="AV278">
        <v>60</v>
      </c>
      <c r="AW278">
        <v>50</v>
      </c>
      <c r="AX278">
        <v>90</v>
      </c>
      <c r="AY278">
        <v>70</v>
      </c>
      <c r="AZ278">
        <v>90</v>
      </c>
      <c r="BA278">
        <v>497</v>
      </c>
      <c r="BB278" t="s">
        <v>567</v>
      </c>
      <c r="BC278">
        <v>6606</v>
      </c>
      <c r="BD278">
        <v>6606</v>
      </c>
      <c r="BE278" t="s">
        <v>27</v>
      </c>
      <c r="BH278">
        <f t="shared" si="21"/>
        <v>60</v>
      </c>
      <c r="BI278">
        <f t="shared" si="22"/>
        <v>50</v>
      </c>
      <c r="BJ278">
        <f t="shared" si="23"/>
        <v>90</v>
      </c>
      <c r="BK278">
        <f t="shared" si="24"/>
        <v>70</v>
      </c>
      <c r="BL278">
        <f t="shared" si="25"/>
        <v>90</v>
      </c>
    </row>
    <row r="279" spans="1:64">
      <c r="A279">
        <v>4</v>
      </c>
      <c r="B279" t="s">
        <v>505</v>
      </c>
      <c r="C279">
        <v>6607</v>
      </c>
      <c r="H279" t="e">
        <v>#N/A</v>
      </c>
      <c r="AB279" t="e">
        <v>#N/A</v>
      </c>
      <c r="AE279" t="e">
        <v>#N/A</v>
      </c>
      <c r="AV279">
        <v>20</v>
      </c>
      <c r="AW279">
        <v>60</v>
      </c>
      <c r="AX279">
        <v>90</v>
      </c>
      <c r="AY279">
        <v>80</v>
      </c>
      <c r="AZ279">
        <v>90</v>
      </c>
      <c r="BA279">
        <v>498</v>
      </c>
      <c r="BB279" t="s">
        <v>505</v>
      </c>
      <c r="BC279">
        <v>6607</v>
      </c>
      <c r="BD279">
        <v>6607</v>
      </c>
      <c r="BE279" t="s">
        <v>27</v>
      </c>
      <c r="BH279">
        <f t="shared" si="21"/>
        <v>65</v>
      </c>
      <c r="BI279">
        <f t="shared" si="22"/>
        <v>60</v>
      </c>
      <c r="BJ279">
        <f t="shared" si="23"/>
        <v>90</v>
      </c>
      <c r="BK279">
        <f t="shared" si="24"/>
        <v>80</v>
      </c>
      <c r="BL279">
        <f t="shared" si="25"/>
        <v>90</v>
      </c>
    </row>
    <row r="280" spans="1:64">
      <c r="A280">
        <v>5</v>
      </c>
      <c r="B280" t="s">
        <v>1202</v>
      </c>
      <c r="C280">
        <v>6608</v>
      </c>
      <c r="H280" t="e">
        <v>#N/A</v>
      </c>
      <c r="AB280" t="e">
        <v>#N/A</v>
      </c>
      <c r="AE280" t="e">
        <v>#N/A</v>
      </c>
      <c r="AV280">
        <v>80</v>
      </c>
      <c r="AW280">
        <v>90</v>
      </c>
      <c r="AX280">
        <v>90</v>
      </c>
      <c r="AY280">
        <v>70</v>
      </c>
      <c r="AZ280">
        <v>90</v>
      </c>
      <c r="BA280">
        <v>499</v>
      </c>
      <c r="BB280" t="s">
        <v>1202</v>
      </c>
      <c r="BC280">
        <v>6608</v>
      </c>
      <c r="BD280">
        <v>6608</v>
      </c>
      <c r="BE280" t="s">
        <v>27</v>
      </c>
      <c r="BH280">
        <f t="shared" si="21"/>
        <v>80</v>
      </c>
      <c r="BI280">
        <f t="shared" si="22"/>
        <v>90</v>
      </c>
      <c r="BJ280">
        <f t="shared" si="23"/>
        <v>90</v>
      </c>
      <c r="BK280">
        <f t="shared" si="24"/>
        <v>70</v>
      </c>
      <c r="BL280">
        <f t="shared" si="25"/>
        <v>90</v>
      </c>
    </row>
    <row r="281" spans="1:64">
      <c r="A281">
        <v>6</v>
      </c>
      <c r="B281" t="s">
        <v>570</v>
      </c>
      <c r="C281">
        <v>6609</v>
      </c>
      <c r="H281" t="e">
        <v>#N/A</v>
      </c>
      <c r="AB281" t="e">
        <v>#N/A</v>
      </c>
      <c r="AE281" t="e">
        <v>#N/A</v>
      </c>
      <c r="AV281">
        <v>80</v>
      </c>
      <c r="AW281">
        <v>0</v>
      </c>
      <c r="AY281">
        <v>70</v>
      </c>
      <c r="BA281">
        <v>500</v>
      </c>
      <c r="BB281" t="s">
        <v>570</v>
      </c>
      <c r="BC281">
        <v>6609</v>
      </c>
      <c r="BD281">
        <v>6609</v>
      </c>
      <c r="BE281" t="s">
        <v>27</v>
      </c>
      <c r="BH281">
        <f t="shared" si="21"/>
        <v>80</v>
      </c>
      <c r="BI281">
        <f t="shared" si="22"/>
        <v>50</v>
      </c>
      <c r="BJ281">
        <f t="shared" si="23"/>
        <v>50</v>
      </c>
      <c r="BK281">
        <f t="shared" si="24"/>
        <v>70</v>
      </c>
      <c r="BL281">
        <f t="shared" si="25"/>
        <v>50</v>
      </c>
    </row>
    <row r="282" spans="1:64">
      <c r="A282">
        <v>7</v>
      </c>
      <c r="B282" t="s">
        <v>633</v>
      </c>
      <c r="C282">
        <v>6610</v>
      </c>
      <c r="H282" t="e">
        <v>#N/A</v>
      </c>
      <c r="AB282" t="e">
        <v>#N/A</v>
      </c>
      <c r="AE282" t="e">
        <v>#N/A</v>
      </c>
      <c r="AV282">
        <v>80</v>
      </c>
      <c r="AW282">
        <v>90</v>
      </c>
      <c r="AX282">
        <v>90</v>
      </c>
      <c r="AY282">
        <v>90</v>
      </c>
      <c r="AZ282">
        <v>90</v>
      </c>
      <c r="BA282">
        <v>501</v>
      </c>
      <c r="BB282" t="s">
        <v>633</v>
      </c>
      <c r="BC282">
        <v>6610</v>
      </c>
      <c r="BD282">
        <v>6610</v>
      </c>
      <c r="BE282" t="s">
        <v>27</v>
      </c>
      <c r="BH282">
        <f t="shared" si="21"/>
        <v>80</v>
      </c>
      <c r="BI282">
        <f t="shared" si="22"/>
        <v>90</v>
      </c>
      <c r="BJ282">
        <f t="shared" si="23"/>
        <v>90</v>
      </c>
      <c r="BK282">
        <f t="shared" si="24"/>
        <v>90</v>
      </c>
      <c r="BL282">
        <f t="shared" si="25"/>
        <v>90</v>
      </c>
    </row>
    <row r="283" spans="1:64">
      <c r="A283">
        <v>8</v>
      </c>
      <c r="B283" t="s">
        <v>571</v>
      </c>
      <c r="C283">
        <v>6612</v>
      </c>
      <c r="H283" t="e">
        <v>#N/A</v>
      </c>
      <c r="AB283" t="e">
        <v>#N/A</v>
      </c>
      <c r="AE283" t="e">
        <v>#N/A</v>
      </c>
      <c r="AV283">
        <v>60</v>
      </c>
      <c r="AW283">
        <v>60</v>
      </c>
      <c r="AY283">
        <v>70</v>
      </c>
      <c r="AZ283">
        <v>90</v>
      </c>
      <c r="BA283">
        <v>502</v>
      </c>
      <c r="BB283" t="s">
        <v>571</v>
      </c>
      <c r="BC283">
        <v>6612</v>
      </c>
      <c r="BD283">
        <v>6612</v>
      </c>
      <c r="BE283" t="s">
        <v>27</v>
      </c>
      <c r="BH283">
        <f t="shared" si="21"/>
        <v>60</v>
      </c>
      <c r="BI283">
        <f t="shared" si="22"/>
        <v>60</v>
      </c>
      <c r="BJ283">
        <f t="shared" si="23"/>
        <v>50</v>
      </c>
      <c r="BK283">
        <f t="shared" si="24"/>
        <v>70</v>
      </c>
      <c r="BL283">
        <f t="shared" si="25"/>
        <v>90</v>
      </c>
    </row>
    <row r="284" spans="1:64">
      <c r="A284">
        <v>9</v>
      </c>
      <c r="B284" t="s">
        <v>575</v>
      </c>
      <c r="C284">
        <v>6613</v>
      </c>
      <c r="H284" t="e">
        <v>#N/A</v>
      </c>
      <c r="AB284" t="e">
        <v>#N/A</v>
      </c>
      <c r="AE284" t="e">
        <v>#N/A</v>
      </c>
      <c r="AV284">
        <v>80</v>
      </c>
      <c r="AW284">
        <v>80</v>
      </c>
      <c r="AX284">
        <v>90</v>
      </c>
      <c r="AY284">
        <v>70</v>
      </c>
      <c r="AZ284">
        <v>90</v>
      </c>
      <c r="BA284">
        <v>503</v>
      </c>
      <c r="BB284" t="s">
        <v>575</v>
      </c>
      <c r="BC284">
        <v>6613</v>
      </c>
      <c r="BD284">
        <v>6613</v>
      </c>
      <c r="BE284" t="s">
        <v>27</v>
      </c>
      <c r="BH284">
        <f t="shared" si="21"/>
        <v>80</v>
      </c>
      <c r="BI284">
        <f t="shared" si="22"/>
        <v>80</v>
      </c>
      <c r="BJ284">
        <f t="shared" si="23"/>
        <v>90</v>
      </c>
      <c r="BK284">
        <f t="shared" si="24"/>
        <v>70</v>
      </c>
      <c r="BL284">
        <f t="shared" si="25"/>
        <v>90</v>
      </c>
    </row>
    <row r="285" spans="1:64">
      <c r="A285">
        <v>10</v>
      </c>
      <c r="B285" t="s">
        <v>576</v>
      </c>
      <c r="C285">
        <v>6614</v>
      </c>
      <c r="H285" t="e">
        <v>#N/A</v>
      </c>
      <c r="AB285" t="e">
        <v>#N/A</v>
      </c>
      <c r="AE285" t="e">
        <v>#N/A</v>
      </c>
      <c r="AV285">
        <v>100</v>
      </c>
      <c r="AW285">
        <v>40</v>
      </c>
      <c r="AY285">
        <v>70</v>
      </c>
      <c r="AZ285">
        <v>90</v>
      </c>
      <c r="BA285">
        <v>504</v>
      </c>
      <c r="BB285" t="s">
        <v>576</v>
      </c>
      <c r="BC285">
        <v>6614</v>
      </c>
      <c r="BD285">
        <v>6614</v>
      </c>
      <c r="BE285" t="s">
        <v>27</v>
      </c>
      <c r="BH285">
        <f t="shared" si="21"/>
        <v>100</v>
      </c>
      <c r="BI285">
        <f t="shared" si="22"/>
        <v>65</v>
      </c>
      <c r="BJ285">
        <f t="shared" si="23"/>
        <v>50</v>
      </c>
      <c r="BK285">
        <f t="shared" si="24"/>
        <v>70</v>
      </c>
      <c r="BL285">
        <f t="shared" si="25"/>
        <v>90</v>
      </c>
    </row>
    <row r="286" spans="1:64">
      <c r="A286">
        <v>11</v>
      </c>
      <c r="B286" t="s">
        <v>511</v>
      </c>
      <c r="C286">
        <v>6615</v>
      </c>
      <c r="H286" t="e">
        <v>#N/A</v>
      </c>
      <c r="AB286" t="e">
        <v>#N/A</v>
      </c>
      <c r="AE286" t="e">
        <v>#N/A</v>
      </c>
      <c r="AV286">
        <v>40</v>
      </c>
      <c r="AW286">
        <v>80</v>
      </c>
      <c r="AX286">
        <v>90</v>
      </c>
      <c r="AY286">
        <v>70</v>
      </c>
      <c r="AZ286">
        <v>90</v>
      </c>
      <c r="BA286">
        <v>505</v>
      </c>
      <c r="BB286" t="s">
        <v>511</v>
      </c>
      <c r="BC286">
        <v>6615</v>
      </c>
      <c r="BD286">
        <v>6615</v>
      </c>
      <c r="BE286" t="s">
        <v>27</v>
      </c>
      <c r="BH286">
        <f t="shared" si="21"/>
        <v>65</v>
      </c>
      <c r="BI286">
        <f t="shared" si="22"/>
        <v>80</v>
      </c>
      <c r="BJ286">
        <f t="shared" si="23"/>
        <v>90</v>
      </c>
      <c r="BK286">
        <f t="shared" si="24"/>
        <v>70</v>
      </c>
      <c r="BL286">
        <f t="shared" si="25"/>
        <v>90</v>
      </c>
    </row>
    <row r="287" spans="1:64">
      <c r="A287">
        <v>12</v>
      </c>
      <c r="B287" t="s">
        <v>543</v>
      </c>
      <c r="C287">
        <v>6616</v>
      </c>
      <c r="H287" t="e">
        <v>#N/A</v>
      </c>
      <c r="AB287" t="e">
        <v>#N/A</v>
      </c>
      <c r="AE287" t="e">
        <v>#N/A</v>
      </c>
      <c r="AV287">
        <v>80</v>
      </c>
      <c r="AW287">
        <v>80</v>
      </c>
      <c r="AY287">
        <v>70</v>
      </c>
      <c r="BA287">
        <v>506</v>
      </c>
      <c r="BB287" t="s">
        <v>543</v>
      </c>
      <c r="BC287">
        <v>6616</v>
      </c>
      <c r="BD287">
        <v>6616</v>
      </c>
      <c r="BE287" t="s">
        <v>27</v>
      </c>
      <c r="BH287">
        <f t="shared" si="21"/>
        <v>80</v>
      </c>
      <c r="BI287">
        <f t="shared" si="22"/>
        <v>80</v>
      </c>
      <c r="BJ287">
        <f t="shared" si="23"/>
        <v>50</v>
      </c>
      <c r="BK287">
        <f t="shared" si="24"/>
        <v>70</v>
      </c>
      <c r="BL287">
        <f t="shared" si="25"/>
        <v>50</v>
      </c>
    </row>
    <row r="288" spans="1:64">
      <c r="A288">
        <v>13</v>
      </c>
      <c r="B288" t="s">
        <v>578</v>
      </c>
      <c r="C288">
        <v>6617</v>
      </c>
      <c r="H288" t="e">
        <v>#N/A</v>
      </c>
      <c r="AB288" t="e">
        <v>#N/A</v>
      </c>
      <c r="AE288" t="e">
        <v>#N/A</v>
      </c>
      <c r="AV288">
        <v>80</v>
      </c>
      <c r="AW288">
        <v>90</v>
      </c>
      <c r="AX288">
        <v>90</v>
      </c>
      <c r="AY288">
        <v>90</v>
      </c>
      <c r="AZ288">
        <v>90</v>
      </c>
      <c r="BA288">
        <v>507</v>
      </c>
      <c r="BB288" t="s">
        <v>578</v>
      </c>
      <c r="BC288">
        <v>6617</v>
      </c>
      <c r="BD288">
        <v>6617</v>
      </c>
      <c r="BE288" t="s">
        <v>27</v>
      </c>
      <c r="BH288">
        <f t="shared" si="21"/>
        <v>80</v>
      </c>
      <c r="BI288">
        <f t="shared" si="22"/>
        <v>90</v>
      </c>
      <c r="BJ288">
        <f t="shared" si="23"/>
        <v>90</v>
      </c>
      <c r="BK288">
        <f t="shared" si="24"/>
        <v>90</v>
      </c>
      <c r="BL288">
        <f t="shared" si="25"/>
        <v>90</v>
      </c>
    </row>
    <row r="289" spans="1:64">
      <c r="A289">
        <v>14</v>
      </c>
      <c r="B289" t="s">
        <v>640</v>
      </c>
      <c r="C289">
        <v>6618</v>
      </c>
      <c r="H289" t="e">
        <v>#N/A</v>
      </c>
      <c r="AB289" t="e">
        <v>#N/A</v>
      </c>
      <c r="AE289" t="e">
        <v>#N/A</v>
      </c>
      <c r="AV289">
        <v>80</v>
      </c>
      <c r="AW289">
        <v>70</v>
      </c>
      <c r="AX289">
        <v>90</v>
      </c>
      <c r="AY289">
        <v>70</v>
      </c>
      <c r="AZ289">
        <v>90</v>
      </c>
      <c r="BA289">
        <v>508</v>
      </c>
      <c r="BB289" t="s">
        <v>640</v>
      </c>
      <c r="BC289">
        <v>6618</v>
      </c>
      <c r="BD289">
        <v>6618</v>
      </c>
      <c r="BE289" t="s">
        <v>27</v>
      </c>
      <c r="BH289">
        <f t="shared" si="21"/>
        <v>80</v>
      </c>
      <c r="BI289">
        <f t="shared" si="22"/>
        <v>70</v>
      </c>
      <c r="BJ289">
        <f t="shared" si="23"/>
        <v>90</v>
      </c>
      <c r="BK289">
        <f t="shared" si="24"/>
        <v>70</v>
      </c>
      <c r="BL289">
        <f t="shared" si="25"/>
        <v>90</v>
      </c>
    </row>
    <row r="290" spans="1:64">
      <c r="A290">
        <v>15</v>
      </c>
      <c r="B290" t="s">
        <v>483</v>
      </c>
      <c r="C290">
        <v>6619</v>
      </c>
      <c r="H290" t="e">
        <v>#N/A</v>
      </c>
      <c r="AB290" t="e">
        <v>#N/A</v>
      </c>
      <c r="AE290" t="e">
        <v>#N/A</v>
      </c>
      <c r="AV290">
        <v>60</v>
      </c>
      <c r="AW290">
        <v>100</v>
      </c>
      <c r="AX290">
        <v>90</v>
      </c>
      <c r="AY290">
        <v>90</v>
      </c>
      <c r="AZ290">
        <v>90</v>
      </c>
      <c r="BA290">
        <v>509</v>
      </c>
      <c r="BB290" t="s">
        <v>483</v>
      </c>
      <c r="BC290">
        <v>6619</v>
      </c>
      <c r="BD290">
        <v>6619</v>
      </c>
      <c r="BE290" t="s">
        <v>27</v>
      </c>
      <c r="BH290">
        <f t="shared" si="21"/>
        <v>60</v>
      </c>
      <c r="BI290">
        <f t="shared" si="22"/>
        <v>100</v>
      </c>
      <c r="BJ290">
        <f t="shared" si="23"/>
        <v>90</v>
      </c>
      <c r="BK290">
        <f t="shared" si="24"/>
        <v>90</v>
      </c>
      <c r="BL290">
        <f t="shared" si="25"/>
        <v>90</v>
      </c>
    </row>
    <row r="291" spans="1:64">
      <c r="A291">
        <v>16</v>
      </c>
      <c r="B291" t="s">
        <v>642</v>
      </c>
      <c r="C291">
        <v>6620</v>
      </c>
      <c r="H291" t="e">
        <v>#N/A</v>
      </c>
      <c r="AB291" t="e">
        <v>#N/A</v>
      </c>
      <c r="AE291" t="e">
        <v>#N/A</v>
      </c>
      <c r="AV291">
        <v>60</v>
      </c>
      <c r="AW291">
        <v>80</v>
      </c>
      <c r="AX291">
        <v>90</v>
      </c>
      <c r="AY291">
        <v>70</v>
      </c>
      <c r="AZ291">
        <v>90</v>
      </c>
      <c r="BA291">
        <v>510</v>
      </c>
      <c r="BB291" t="s">
        <v>642</v>
      </c>
      <c r="BC291">
        <v>6620</v>
      </c>
      <c r="BD291">
        <v>6620</v>
      </c>
      <c r="BE291" t="s">
        <v>27</v>
      </c>
      <c r="BH291">
        <f t="shared" si="21"/>
        <v>60</v>
      </c>
      <c r="BI291">
        <f t="shared" si="22"/>
        <v>80</v>
      </c>
      <c r="BJ291">
        <f t="shared" si="23"/>
        <v>90</v>
      </c>
      <c r="BK291">
        <f t="shared" si="24"/>
        <v>70</v>
      </c>
      <c r="BL291">
        <f t="shared" si="25"/>
        <v>90</v>
      </c>
    </row>
    <row r="292" spans="1:64">
      <c r="A292">
        <v>17</v>
      </c>
      <c r="B292" t="s">
        <v>580</v>
      </c>
      <c r="C292">
        <v>6621</v>
      </c>
      <c r="H292" t="e">
        <v>#N/A</v>
      </c>
      <c r="AB292" t="e">
        <v>#N/A</v>
      </c>
      <c r="AE292" t="e">
        <v>#N/A</v>
      </c>
      <c r="AV292">
        <v>60</v>
      </c>
      <c r="AW292">
        <v>90</v>
      </c>
      <c r="AX292">
        <v>90</v>
      </c>
      <c r="AY292">
        <v>80</v>
      </c>
      <c r="AZ292">
        <v>90</v>
      </c>
      <c r="BA292">
        <v>511</v>
      </c>
      <c r="BB292" t="s">
        <v>580</v>
      </c>
      <c r="BC292">
        <v>6621</v>
      </c>
      <c r="BD292">
        <v>6621</v>
      </c>
      <c r="BE292" t="s">
        <v>27</v>
      </c>
      <c r="BH292">
        <f t="shared" si="21"/>
        <v>60</v>
      </c>
      <c r="BI292">
        <f t="shared" si="22"/>
        <v>90</v>
      </c>
      <c r="BJ292">
        <f t="shared" si="23"/>
        <v>90</v>
      </c>
      <c r="BK292">
        <f t="shared" si="24"/>
        <v>80</v>
      </c>
      <c r="BL292">
        <f t="shared" si="25"/>
        <v>90</v>
      </c>
    </row>
    <row r="293" spans="1:64">
      <c r="A293">
        <v>18</v>
      </c>
      <c r="B293" t="s">
        <v>582</v>
      </c>
      <c r="C293">
        <v>6623</v>
      </c>
      <c r="H293" t="e">
        <v>#N/A</v>
      </c>
      <c r="AB293" t="e">
        <v>#N/A</v>
      </c>
      <c r="AE293" t="e">
        <v>#N/A</v>
      </c>
      <c r="AV293">
        <v>80</v>
      </c>
      <c r="AW293">
        <v>90</v>
      </c>
      <c r="AX293">
        <v>90</v>
      </c>
      <c r="AY293">
        <v>70</v>
      </c>
      <c r="AZ293">
        <v>90</v>
      </c>
      <c r="BA293">
        <v>512</v>
      </c>
      <c r="BB293" t="s">
        <v>582</v>
      </c>
      <c r="BC293">
        <v>6623</v>
      </c>
      <c r="BD293">
        <v>6623</v>
      </c>
      <c r="BE293" t="s">
        <v>27</v>
      </c>
      <c r="BH293">
        <f t="shared" si="21"/>
        <v>80</v>
      </c>
      <c r="BI293">
        <f t="shared" si="22"/>
        <v>90</v>
      </c>
      <c r="BJ293">
        <f t="shared" si="23"/>
        <v>90</v>
      </c>
      <c r="BK293">
        <f t="shared" si="24"/>
        <v>70</v>
      </c>
      <c r="BL293">
        <f t="shared" si="25"/>
        <v>90</v>
      </c>
    </row>
    <row r="294" spans="1:64">
      <c r="A294">
        <v>19</v>
      </c>
      <c r="B294" t="s">
        <v>583</v>
      </c>
      <c r="C294">
        <v>6624</v>
      </c>
      <c r="H294" t="e">
        <v>#N/A</v>
      </c>
      <c r="AB294" t="e">
        <v>#N/A</v>
      </c>
      <c r="AE294" t="e">
        <v>#N/A</v>
      </c>
      <c r="AV294">
        <v>60</v>
      </c>
      <c r="AW294">
        <v>0</v>
      </c>
      <c r="AY294">
        <v>70</v>
      </c>
      <c r="BA294">
        <v>513</v>
      </c>
      <c r="BB294" t="s">
        <v>583</v>
      </c>
      <c r="BC294">
        <v>6624</v>
      </c>
      <c r="BD294">
        <v>6624</v>
      </c>
      <c r="BE294" t="s">
        <v>27</v>
      </c>
      <c r="BH294">
        <f t="shared" si="21"/>
        <v>60</v>
      </c>
      <c r="BI294">
        <f t="shared" si="22"/>
        <v>50</v>
      </c>
      <c r="BJ294">
        <f t="shared" si="23"/>
        <v>50</v>
      </c>
      <c r="BK294">
        <f t="shared" si="24"/>
        <v>70</v>
      </c>
      <c r="BL294">
        <f t="shared" si="25"/>
        <v>50</v>
      </c>
    </row>
    <row r="295" spans="1:64">
      <c r="A295">
        <v>21</v>
      </c>
      <c r="B295" t="s">
        <v>553</v>
      </c>
      <c r="C295">
        <v>6626</v>
      </c>
      <c r="H295" t="e">
        <v>#N/A</v>
      </c>
      <c r="AB295" t="e">
        <v>#N/A</v>
      </c>
      <c r="AE295" t="e">
        <v>#N/A</v>
      </c>
      <c r="AV295">
        <v>60</v>
      </c>
      <c r="AW295">
        <v>80</v>
      </c>
      <c r="AY295">
        <v>70</v>
      </c>
      <c r="BA295">
        <v>514</v>
      </c>
      <c r="BB295" t="s">
        <v>553</v>
      </c>
      <c r="BC295">
        <v>6626</v>
      </c>
      <c r="BD295">
        <v>6626</v>
      </c>
      <c r="BE295" t="s">
        <v>27</v>
      </c>
      <c r="BH295">
        <f t="shared" si="21"/>
        <v>60</v>
      </c>
      <c r="BI295">
        <f t="shared" si="22"/>
        <v>80</v>
      </c>
      <c r="BJ295">
        <f t="shared" si="23"/>
        <v>50</v>
      </c>
      <c r="BK295">
        <f t="shared" si="24"/>
        <v>70</v>
      </c>
      <c r="BL295">
        <f t="shared" si="25"/>
        <v>50</v>
      </c>
    </row>
    <row r="296" spans="1:64">
      <c r="A296">
        <v>22</v>
      </c>
      <c r="B296" t="s">
        <v>589</v>
      </c>
      <c r="C296">
        <v>6628</v>
      </c>
      <c r="H296" t="e">
        <v>#N/A</v>
      </c>
      <c r="AB296" t="e">
        <v>#N/A</v>
      </c>
      <c r="AE296" t="e">
        <v>#N/A</v>
      </c>
      <c r="AV296">
        <v>80</v>
      </c>
      <c r="AW296">
        <v>70</v>
      </c>
      <c r="AY296">
        <v>70</v>
      </c>
      <c r="AZ296">
        <v>90</v>
      </c>
      <c r="BA296">
        <v>515</v>
      </c>
      <c r="BB296" t="s">
        <v>589</v>
      </c>
      <c r="BC296">
        <v>6628</v>
      </c>
      <c r="BD296">
        <v>6628</v>
      </c>
      <c r="BE296" t="s">
        <v>27</v>
      </c>
      <c r="BH296">
        <f t="shared" si="21"/>
        <v>80</v>
      </c>
      <c r="BI296">
        <f t="shared" si="22"/>
        <v>70</v>
      </c>
      <c r="BJ296">
        <f t="shared" si="23"/>
        <v>50</v>
      </c>
      <c r="BK296">
        <f t="shared" si="24"/>
        <v>70</v>
      </c>
      <c r="BL296">
        <f t="shared" si="25"/>
        <v>90</v>
      </c>
    </row>
    <row r="297" spans="1:64">
      <c r="A297">
        <v>23</v>
      </c>
      <c r="B297" t="s">
        <v>617</v>
      </c>
      <c r="C297">
        <v>6629</v>
      </c>
      <c r="H297" t="e">
        <v>#N/A</v>
      </c>
      <c r="AB297" t="e">
        <v>#N/A</v>
      </c>
      <c r="AE297" t="e">
        <v>#N/A</v>
      </c>
      <c r="AV297">
        <v>80</v>
      </c>
      <c r="AW297">
        <v>70</v>
      </c>
      <c r="AX297">
        <v>90</v>
      </c>
      <c r="AY297">
        <v>70</v>
      </c>
      <c r="AZ297">
        <v>90</v>
      </c>
      <c r="BA297">
        <v>516</v>
      </c>
      <c r="BB297" t="s">
        <v>617</v>
      </c>
      <c r="BC297">
        <v>6629</v>
      </c>
      <c r="BD297">
        <v>6629</v>
      </c>
      <c r="BE297" t="s">
        <v>27</v>
      </c>
      <c r="BH297">
        <f t="shared" si="21"/>
        <v>80</v>
      </c>
      <c r="BI297">
        <f t="shared" si="22"/>
        <v>70</v>
      </c>
      <c r="BJ297">
        <f t="shared" si="23"/>
        <v>90</v>
      </c>
      <c r="BK297">
        <f t="shared" si="24"/>
        <v>70</v>
      </c>
      <c r="BL297">
        <f t="shared" si="25"/>
        <v>90</v>
      </c>
    </row>
    <row r="298" spans="1:64">
      <c r="A298">
        <v>24</v>
      </c>
      <c r="B298" t="s">
        <v>495</v>
      </c>
      <c r="C298">
        <v>6631</v>
      </c>
      <c r="H298" t="e">
        <v>#N/A</v>
      </c>
      <c r="AB298" t="e">
        <v>#N/A</v>
      </c>
      <c r="AE298" t="e">
        <v>#N/A</v>
      </c>
      <c r="AV298">
        <v>80</v>
      </c>
      <c r="AW298">
        <v>100</v>
      </c>
      <c r="AX298">
        <v>90</v>
      </c>
      <c r="AY298">
        <v>80</v>
      </c>
      <c r="AZ298">
        <v>90</v>
      </c>
      <c r="BA298">
        <v>517</v>
      </c>
      <c r="BB298" t="s">
        <v>495</v>
      </c>
      <c r="BC298">
        <v>6631</v>
      </c>
      <c r="BD298">
        <v>6631</v>
      </c>
      <c r="BE298" t="s">
        <v>27</v>
      </c>
      <c r="BH298">
        <f t="shared" si="21"/>
        <v>80</v>
      </c>
      <c r="BI298">
        <f t="shared" si="22"/>
        <v>100</v>
      </c>
      <c r="BJ298">
        <f t="shared" si="23"/>
        <v>90</v>
      </c>
      <c r="BK298">
        <f t="shared" si="24"/>
        <v>80</v>
      </c>
      <c r="BL298">
        <f t="shared" si="25"/>
        <v>90</v>
      </c>
    </row>
    <row r="299" spans="1:64">
      <c r="A299">
        <v>25</v>
      </c>
      <c r="B299" t="s">
        <v>590</v>
      </c>
      <c r="C299">
        <v>6632</v>
      </c>
      <c r="H299" t="e">
        <v>#N/A</v>
      </c>
      <c r="AB299" t="e">
        <v>#N/A</v>
      </c>
      <c r="AE299" t="e">
        <v>#N/A</v>
      </c>
      <c r="AW299">
        <v>0</v>
      </c>
      <c r="AY299">
        <v>70</v>
      </c>
      <c r="BA299">
        <v>518</v>
      </c>
      <c r="BB299" t="s">
        <v>590</v>
      </c>
      <c r="BC299">
        <v>6632</v>
      </c>
      <c r="BD299">
        <v>6632</v>
      </c>
      <c r="BE299" t="s">
        <v>27</v>
      </c>
      <c r="BH299">
        <f t="shared" si="21"/>
        <v>50</v>
      </c>
      <c r="BI299">
        <f t="shared" si="22"/>
        <v>50</v>
      </c>
      <c r="BJ299">
        <f t="shared" si="23"/>
        <v>50</v>
      </c>
      <c r="BK299">
        <f t="shared" si="24"/>
        <v>70</v>
      </c>
      <c r="BL299">
        <f t="shared" si="25"/>
        <v>50</v>
      </c>
    </row>
    <row r="300" spans="1:64">
      <c r="A300">
        <v>26</v>
      </c>
      <c r="B300" t="s">
        <v>622</v>
      </c>
      <c r="C300">
        <v>6633</v>
      </c>
      <c r="H300" t="e">
        <v>#N/A</v>
      </c>
      <c r="AB300" t="e">
        <v>#N/A</v>
      </c>
      <c r="AE300" t="e">
        <v>#N/A</v>
      </c>
      <c r="AV300">
        <v>80</v>
      </c>
      <c r="AW300">
        <v>100</v>
      </c>
      <c r="AX300">
        <v>90</v>
      </c>
      <c r="AY300">
        <v>80</v>
      </c>
      <c r="AZ300">
        <v>90</v>
      </c>
      <c r="BA300">
        <v>519</v>
      </c>
      <c r="BB300" t="s">
        <v>622</v>
      </c>
      <c r="BC300">
        <v>6633</v>
      </c>
      <c r="BD300">
        <v>6633</v>
      </c>
      <c r="BE300" t="s">
        <v>27</v>
      </c>
      <c r="BH300">
        <f t="shared" si="21"/>
        <v>80</v>
      </c>
      <c r="BI300">
        <f t="shared" si="22"/>
        <v>100</v>
      </c>
      <c r="BJ300">
        <f t="shared" si="23"/>
        <v>90</v>
      </c>
      <c r="BK300">
        <f t="shared" si="24"/>
        <v>80</v>
      </c>
      <c r="BL300">
        <f t="shared" si="25"/>
        <v>90</v>
      </c>
    </row>
    <row r="301" spans="1:64">
      <c r="A301">
        <v>27</v>
      </c>
      <c r="B301" t="s">
        <v>592</v>
      </c>
      <c r="C301">
        <v>6634</v>
      </c>
      <c r="H301" t="e">
        <v>#N/A</v>
      </c>
      <c r="AB301" t="e">
        <v>#N/A</v>
      </c>
      <c r="AE301" t="e">
        <v>#N/A</v>
      </c>
      <c r="AV301">
        <v>40</v>
      </c>
      <c r="AW301">
        <v>40</v>
      </c>
      <c r="AY301">
        <v>70</v>
      </c>
      <c r="AZ301">
        <v>90</v>
      </c>
      <c r="BA301">
        <v>520</v>
      </c>
      <c r="BB301" t="s">
        <v>592</v>
      </c>
      <c r="BC301">
        <v>6634</v>
      </c>
      <c r="BD301">
        <v>6634</v>
      </c>
      <c r="BE301" t="s">
        <v>27</v>
      </c>
      <c r="BH301">
        <f t="shared" si="21"/>
        <v>65</v>
      </c>
      <c r="BI301">
        <f t="shared" si="22"/>
        <v>65</v>
      </c>
      <c r="BJ301">
        <f t="shared" si="23"/>
        <v>50</v>
      </c>
      <c r="BK301">
        <f t="shared" si="24"/>
        <v>70</v>
      </c>
      <c r="BL301">
        <f t="shared" si="25"/>
        <v>90</v>
      </c>
    </row>
    <row r="302" spans="1:64">
      <c r="A302">
        <v>28</v>
      </c>
      <c r="B302" t="s">
        <v>500</v>
      </c>
      <c r="C302">
        <v>6635</v>
      </c>
      <c r="H302" t="e">
        <v>#N/A</v>
      </c>
      <c r="AB302" t="e">
        <v>#N/A</v>
      </c>
      <c r="AE302" t="e">
        <v>#N/A</v>
      </c>
      <c r="AV302">
        <v>80</v>
      </c>
      <c r="AW302">
        <v>100</v>
      </c>
      <c r="AX302">
        <v>90</v>
      </c>
      <c r="AY302">
        <v>90</v>
      </c>
      <c r="AZ302">
        <v>90</v>
      </c>
      <c r="BA302">
        <v>521</v>
      </c>
      <c r="BB302" t="s">
        <v>500</v>
      </c>
      <c r="BC302">
        <v>6635</v>
      </c>
      <c r="BD302">
        <v>6635</v>
      </c>
      <c r="BE302" t="s">
        <v>27</v>
      </c>
      <c r="BH302">
        <f t="shared" si="21"/>
        <v>80</v>
      </c>
      <c r="BI302">
        <f t="shared" si="22"/>
        <v>100</v>
      </c>
      <c r="BJ302">
        <f t="shared" si="23"/>
        <v>90</v>
      </c>
      <c r="BK302">
        <f t="shared" si="24"/>
        <v>90</v>
      </c>
      <c r="BL302">
        <f t="shared" si="25"/>
        <v>90</v>
      </c>
    </row>
    <row r="303" spans="1:64">
      <c r="A303" s="181">
        <v>29</v>
      </c>
      <c r="B303" s="181" t="s">
        <v>593</v>
      </c>
      <c r="C303" s="181">
        <v>6636</v>
      </c>
      <c r="D303" s="181"/>
      <c r="E303" s="181"/>
      <c r="F303" s="181"/>
      <c r="G303" s="181"/>
      <c r="H303" s="181" t="e">
        <v>#N/A</v>
      </c>
      <c r="I303" s="181"/>
      <c r="J303" s="181"/>
      <c r="K303" s="181"/>
      <c r="L303" s="181"/>
      <c r="M303" s="181"/>
      <c r="N303" s="181"/>
      <c r="O303" s="181"/>
      <c r="P303" s="181"/>
      <c r="Q303" s="181"/>
      <c r="R303" s="181"/>
      <c r="S303" s="181"/>
      <c r="T303" s="181"/>
      <c r="U303" s="181"/>
      <c r="V303" s="181"/>
      <c r="W303" s="181"/>
      <c r="X303" s="181"/>
      <c r="Y303" s="181"/>
      <c r="Z303" s="181"/>
      <c r="AA303" s="181"/>
      <c r="AB303" s="181" t="e">
        <v>#N/A</v>
      </c>
      <c r="AC303" s="181"/>
      <c r="AD303" s="181"/>
      <c r="AE303" s="181" t="e">
        <v>#N/A</v>
      </c>
      <c r="AF303" s="181"/>
      <c r="AG303" s="181"/>
      <c r="AH303" s="181"/>
      <c r="AI303" s="181"/>
      <c r="AJ303" s="181"/>
      <c r="AK303" s="181"/>
      <c r="AL303" s="181"/>
      <c r="AM303" s="181"/>
      <c r="AN303" s="181"/>
      <c r="AO303" s="181"/>
      <c r="AP303" s="181"/>
      <c r="AQ303" s="181"/>
      <c r="AR303" s="181"/>
      <c r="AS303" s="181"/>
      <c r="AT303" s="181"/>
      <c r="AU303" s="181"/>
      <c r="AV303" s="181">
        <v>80</v>
      </c>
      <c r="AW303" s="181">
        <v>80</v>
      </c>
      <c r="AX303">
        <v>90</v>
      </c>
      <c r="AY303">
        <v>70</v>
      </c>
      <c r="AZ303" s="181">
        <v>90</v>
      </c>
      <c r="BA303">
        <v>522</v>
      </c>
      <c r="BB303" t="s">
        <v>593</v>
      </c>
      <c r="BC303">
        <v>6636</v>
      </c>
      <c r="BD303">
        <v>6636</v>
      </c>
      <c r="BE303" t="s">
        <v>27</v>
      </c>
      <c r="BG303" s="181"/>
      <c r="BH303">
        <f t="shared" si="21"/>
        <v>80</v>
      </c>
      <c r="BI303">
        <f t="shared" si="22"/>
        <v>80</v>
      </c>
      <c r="BJ303">
        <f t="shared" si="23"/>
        <v>90</v>
      </c>
      <c r="BK303">
        <f t="shared" si="24"/>
        <v>70</v>
      </c>
      <c r="BL303">
        <f t="shared" si="25"/>
        <v>90</v>
      </c>
    </row>
    <row r="304" spans="1:64">
      <c r="A304">
        <v>1</v>
      </c>
      <c r="B304" t="s">
        <v>595</v>
      </c>
      <c r="C304">
        <v>6637</v>
      </c>
      <c r="H304" t="e">
        <v>#N/A</v>
      </c>
      <c r="AB304" t="e">
        <v>#N/A</v>
      </c>
      <c r="AE304" t="e">
        <v>#N/A</v>
      </c>
      <c r="AV304">
        <v>20</v>
      </c>
      <c r="AW304">
        <v>60</v>
      </c>
      <c r="AX304">
        <v>90</v>
      </c>
      <c r="AY304">
        <v>70</v>
      </c>
      <c r="BA304">
        <v>523</v>
      </c>
      <c r="BB304" t="s">
        <v>595</v>
      </c>
      <c r="BC304">
        <v>6637</v>
      </c>
      <c r="BD304">
        <v>6637</v>
      </c>
      <c r="BE304" t="s">
        <v>596</v>
      </c>
      <c r="BH304">
        <f t="shared" si="21"/>
        <v>65</v>
      </c>
      <c r="BI304">
        <f t="shared" si="22"/>
        <v>60</v>
      </c>
      <c r="BJ304">
        <f t="shared" si="23"/>
        <v>90</v>
      </c>
      <c r="BK304">
        <f t="shared" si="24"/>
        <v>70</v>
      </c>
      <c r="BL304">
        <f t="shared" si="25"/>
        <v>50</v>
      </c>
    </row>
    <row r="305" spans="1:64">
      <c r="A305">
        <v>2</v>
      </c>
      <c r="B305" t="s">
        <v>597</v>
      </c>
      <c r="C305">
        <v>6638</v>
      </c>
      <c r="H305" t="e">
        <v>#N/A</v>
      </c>
      <c r="AB305" t="e">
        <v>#N/A</v>
      </c>
      <c r="AE305" t="e">
        <v>#N/A</v>
      </c>
      <c r="AV305">
        <v>40</v>
      </c>
      <c r="AW305">
        <v>60</v>
      </c>
      <c r="AY305">
        <v>70</v>
      </c>
      <c r="BA305">
        <v>524</v>
      </c>
      <c r="BB305" t="s">
        <v>597</v>
      </c>
      <c r="BC305">
        <v>6638</v>
      </c>
      <c r="BD305">
        <v>6638</v>
      </c>
      <c r="BE305" t="s">
        <v>596</v>
      </c>
      <c r="BH305">
        <f t="shared" si="21"/>
        <v>65</v>
      </c>
      <c r="BI305">
        <f t="shared" si="22"/>
        <v>60</v>
      </c>
      <c r="BJ305">
        <f t="shared" si="23"/>
        <v>50</v>
      </c>
      <c r="BK305">
        <f t="shared" si="24"/>
        <v>70</v>
      </c>
      <c r="BL305">
        <f t="shared" si="25"/>
        <v>50</v>
      </c>
    </row>
    <row r="306" spans="1:64" s="181" customFormat="1">
      <c r="A306">
        <v>3</v>
      </c>
      <c r="B306" t="s">
        <v>598</v>
      </c>
      <c r="C306">
        <v>6639</v>
      </c>
      <c r="D306"/>
      <c r="E306"/>
      <c r="F306"/>
      <c r="G306"/>
      <c r="H306" t="e">
        <v>#N/A</v>
      </c>
      <c r="I306"/>
      <c r="J306"/>
      <c r="K306"/>
      <c r="L306"/>
      <c r="M306"/>
      <c r="N306"/>
      <c r="O306"/>
      <c r="P306"/>
      <c r="Q306"/>
      <c r="R306"/>
      <c r="S306"/>
      <c r="T306"/>
      <c r="U306"/>
      <c r="V306"/>
      <c r="W306"/>
      <c r="X306"/>
      <c r="Y306"/>
      <c r="Z306"/>
      <c r="AA306"/>
      <c r="AB306" t="e">
        <v>#N/A</v>
      </c>
      <c r="AC306"/>
      <c r="AD306"/>
      <c r="AE306" t="e">
        <v>#N/A</v>
      </c>
      <c r="AF306"/>
      <c r="AG306"/>
      <c r="AH306"/>
      <c r="AI306"/>
      <c r="AJ306"/>
      <c r="AK306"/>
      <c r="AL306"/>
      <c r="AM306"/>
      <c r="AN306"/>
      <c r="AO306"/>
      <c r="AP306"/>
      <c r="AQ306"/>
      <c r="AR306"/>
      <c r="AS306"/>
      <c r="AT306"/>
      <c r="AU306"/>
      <c r="AV306">
        <v>60</v>
      </c>
      <c r="AW306">
        <v>60</v>
      </c>
      <c r="AX306" s="181">
        <v>90</v>
      </c>
      <c r="AY306">
        <v>80</v>
      </c>
      <c r="AZ306">
        <v>90</v>
      </c>
      <c r="BA306" s="181">
        <v>525</v>
      </c>
      <c r="BB306" s="181" t="s">
        <v>598</v>
      </c>
      <c r="BC306" s="181">
        <v>6639</v>
      </c>
      <c r="BD306" s="181">
        <v>6639</v>
      </c>
      <c r="BE306" s="181" t="s">
        <v>596</v>
      </c>
      <c r="BG306"/>
      <c r="BH306">
        <f t="shared" si="21"/>
        <v>60</v>
      </c>
      <c r="BI306">
        <f t="shared" si="22"/>
        <v>60</v>
      </c>
      <c r="BJ306">
        <f t="shared" si="23"/>
        <v>90</v>
      </c>
      <c r="BK306">
        <f t="shared" si="24"/>
        <v>80</v>
      </c>
      <c r="BL306">
        <f t="shared" si="25"/>
        <v>90</v>
      </c>
    </row>
    <row r="307" spans="1:64">
      <c r="A307">
        <v>4</v>
      </c>
      <c r="B307" t="s">
        <v>599</v>
      </c>
      <c r="C307">
        <v>6640</v>
      </c>
      <c r="H307" t="e">
        <v>#N/A</v>
      </c>
      <c r="AB307" t="e">
        <v>#N/A</v>
      </c>
      <c r="AE307" t="e">
        <v>#N/A</v>
      </c>
      <c r="AW307">
        <v>100</v>
      </c>
      <c r="AY307">
        <v>70</v>
      </c>
      <c r="BA307">
        <v>526</v>
      </c>
      <c r="BB307" t="s">
        <v>599</v>
      </c>
      <c r="BC307">
        <v>6640</v>
      </c>
      <c r="BD307">
        <v>6640</v>
      </c>
      <c r="BE307" t="s">
        <v>596</v>
      </c>
      <c r="BH307">
        <f t="shared" si="21"/>
        <v>50</v>
      </c>
      <c r="BI307">
        <f t="shared" si="22"/>
        <v>100</v>
      </c>
      <c r="BJ307">
        <f t="shared" si="23"/>
        <v>50</v>
      </c>
      <c r="BK307">
        <f t="shared" si="24"/>
        <v>70</v>
      </c>
      <c r="BL307">
        <f t="shared" si="25"/>
        <v>50</v>
      </c>
    </row>
    <row r="308" spans="1:64">
      <c r="A308">
        <v>5</v>
      </c>
      <c r="B308" t="s">
        <v>600</v>
      </c>
      <c r="C308">
        <v>6641</v>
      </c>
      <c r="H308" t="e">
        <v>#N/A</v>
      </c>
      <c r="AB308" t="e">
        <v>#N/A</v>
      </c>
      <c r="AE308" t="e">
        <v>#N/A</v>
      </c>
      <c r="AV308">
        <v>20</v>
      </c>
      <c r="AW308">
        <v>50</v>
      </c>
      <c r="AX308">
        <v>90</v>
      </c>
      <c r="AY308">
        <v>80</v>
      </c>
      <c r="AZ308">
        <v>90</v>
      </c>
      <c r="BA308">
        <v>527</v>
      </c>
      <c r="BB308" t="s">
        <v>600</v>
      </c>
      <c r="BC308">
        <v>6641</v>
      </c>
      <c r="BD308">
        <v>6641</v>
      </c>
      <c r="BE308" t="s">
        <v>596</v>
      </c>
      <c r="BH308">
        <f t="shared" si="21"/>
        <v>65</v>
      </c>
      <c r="BI308">
        <f t="shared" si="22"/>
        <v>50</v>
      </c>
      <c r="BJ308">
        <f t="shared" si="23"/>
        <v>90</v>
      </c>
      <c r="BK308">
        <f t="shared" si="24"/>
        <v>80</v>
      </c>
      <c r="BL308">
        <f t="shared" si="25"/>
        <v>90</v>
      </c>
    </row>
    <row r="309" spans="1:64">
      <c r="A309">
        <v>6</v>
      </c>
      <c r="B309" t="s">
        <v>601</v>
      </c>
      <c r="C309">
        <v>6642</v>
      </c>
      <c r="H309" t="e">
        <v>#N/A</v>
      </c>
      <c r="AB309" t="e">
        <v>#N/A</v>
      </c>
      <c r="AE309" t="e">
        <v>#N/A</v>
      </c>
      <c r="AV309">
        <v>40</v>
      </c>
      <c r="AW309">
        <v>60</v>
      </c>
      <c r="AY309">
        <v>70</v>
      </c>
      <c r="BA309">
        <v>528</v>
      </c>
      <c r="BB309" t="s">
        <v>601</v>
      </c>
      <c r="BC309">
        <v>6642</v>
      </c>
      <c r="BD309">
        <v>6642</v>
      </c>
      <c r="BE309" t="s">
        <v>596</v>
      </c>
      <c r="BH309">
        <f t="shared" si="21"/>
        <v>65</v>
      </c>
      <c r="BI309">
        <f t="shared" si="22"/>
        <v>60</v>
      </c>
      <c r="BJ309">
        <f t="shared" si="23"/>
        <v>50</v>
      </c>
      <c r="BK309">
        <f t="shared" si="24"/>
        <v>70</v>
      </c>
      <c r="BL309">
        <f t="shared" si="25"/>
        <v>50</v>
      </c>
    </row>
    <row r="310" spans="1:64">
      <c r="A310">
        <v>7</v>
      </c>
      <c r="B310" t="s">
        <v>602</v>
      </c>
      <c r="C310">
        <v>6643</v>
      </c>
      <c r="H310" t="e">
        <v>#N/A</v>
      </c>
      <c r="AB310" t="e">
        <v>#N/A</v>
      </c>
      <c r="AE310" t="e">
        <v>#N/A</v>
      </c>
      <c r="AV310">
        <v>60</v>
      </c>
      <c r="AW310">
        <v>60</v>
      </c>
      <c r="AX310">
        <v>90</v>
      </c>
      <c r="AY310">
        <v>80</v>
      </c>
      <c r="BA310">
        <v>529</v>
      </c>
      <c r="BB310" t="s">
        <v>602</v>
      </c>
      <c r="BC310">
        <v>6643</v>
      </c>
      <c r="BD310">
        <v>6643</v>
      </c>
      <c r="BE310" t="s">
        <v>596</v>
      </c>
      <c r="BH310">
        <f t="shared" si="21"/>
        <v>60</v>
      </c>
      <c r="BI310">
        <f t="shared" si="22"/>
        <v>60</v>
      </c>
      <c r="BJ310">
        <f t="shared" si="23"/>
        <v>90</v>
      </c>
      <c r="BK310">
        <f t="shared" si="24"/>
        <v>80</v>
      </c>
      <c r="BL310">
        <f t="shared" si="25"/>
        <v>50</v>
      </c>
    </row>
    <row r="311" spans="1:64">
      <c r="A311">
        <v>8</v>
      </c>
      <c r="B311" t="s">
        <v>603</v>
      </c>
      <c r="C311">
        <v>6644</v>
      </c>
      <c r="H311" t="e">
        <v>#N/A</v>
      </c>
      <c r="AB311" t="e">
        <v>#N/A</v>
      </c>
      <c r="AE311" t="e">
        <v>#N/A</v>
      </c>
      <c r="AV311">
        <v>80</v>
      </c>
      <c r="AW311">
        <v>50</v>
      </c>
      <c r="AX311">
        <v>90</v>
      </c>
      <c r="AY311">
        <v>90</v>
      </c>
      <c r="BA311">
        <v>530</v>
      </c>
      <c r="BB311" t="s">
        <v>603</v>
      </c>
      <c r="BC311">
        <v>6644</v>
      </c>
      <c r="BD311">
        <v>6644</v>
      </c>
      <c r="BE311" t="s">
        <v>596</v>
      </c>
      <c r="BH311">
        <f t="shared" si="21"/>
        <v>80</v>
      </c>
      <c r="BI311">
        <f t="shared" si="22"/>
        <v>50</v>
      </c>
      <c r="BJ311">
        <f t="shared" si="23"/>
        <v>90</v>
      </c>
      <c r="BK311">
        <f t="shared" si="24"/>
        <v>90</v>
      </c>
      <c r="BL311">
        <f t="shared" si="25"/>
        <v>50</v>
      </c>
    </row>
    <row r="312" spans="1:64">
      <c r="A312">
        <v>9</v>
      </c>
      <c r="B312" t="s">
        <v>604</v>
      </c>
      <c r="C312">
        <v>6645</v>
      </c>
      <c r="H312" t="e">
        <v>#N/A</v>
      </c>
      <c r="AB312" t="e">
        <v>#N/A</v>
      </c>
      <c r="AE312" t="e">
        <v>#N/A</v>
      </c>
      <c r="AV312">
        <v>40</v>
      </c>
      <c r="AW312">
        <v>90</v>
      </c>
      <c r="AX312">
        <v>90</v>
      </c>
      <c r="AY312">
        <v>80</v>
      </c>
      <c r="BA312">
        <v>531</v>
      </c>
      <c r="BB312" t="s">
        <v>604</v>
      </c>
      <c r="BC312">
        <v>6645</v>
      </c>
      <c r="BD312">
        <v>6645</v>
      </c>
      <c r="BE312" t="s">
        <v>596</v>
      </c>
      <c r="BH312">
        <f t="shared" si="21"/>
        <v>65</v>
      </c>
      <c r="BI312">
        <f t="shared" si="22"/>
        <v>90</v>
      </c>
      <c r="BJ312">
        <f t="shared" si="23"/>
        <v>90</v>
      </c>
      <c r="BK312">
        <f t="shared" si="24"/>
        <v>80</v>
      </c>
      <c r="BL312">
        <f t="shared" si="25"/>
        <v>50</v>
      </c>
    </row>
    <row r="313" spans="1:64">
      <c r="A313">
        <v>10</v>
      </c>
      <c r="B313" t="s">
        <v>605</v>
      </c>
      <c r="C313">
        <v>6646</v>
      </c>
      <c r="H313" t="e">
        <v>#N/A</v>
      </c>
      <c r="AB313" t="e">
        <v>#N/A</v>
      </c>
      <c r="AE313" t="e">
        <v>#N/A</v>
      </c>
      <c r="AV313">
        <v>80</v>
      </c>
      <c r="AW313">
        <v>50</v>
      </c>
      <c r="AX313">
        <v>90</v>
      </c>
      <c r="AY313">
        <v>90</v>
      </c>
      <c r="BA313">
        <v>532</v>
      </c>
      <c r="BB313" t="s">
        <v>605</v>
      </c>
      <c r="BC313">
        <v>6646</v>
      </c>
      <c r="BD313">
        <v>6646</v>
      </c>
      <c r="BE313" t="s">
        <v>596</v>
      </c>
      <c r="BH313">
        <f t="shared" si="21"/>
        <v>80</v>
      </c>
      <c r="BI313">
        <f t="shared" si="22"/>
        <v>50</v>
      </c>
      <c r="BJ313">
        <f t="shared" si="23"/>
        <v>90</v>
      </c>
      <c r="BK313">
        <f t="shared" si="24"/>
        <v>90</v>
      </c>
      <c r="BL313">
        <f t="shared" si="25"/>
        <v>50</v>
      </c>
    </row>
    <row r="314" spans="1:64">
      <c r="A314">
        <v>11</v>
      </c>
      <c r="B314" t="s">
        <v>606</v>
      </c>
      <c r="C314">
        <v>6647</v>
      </c>
      <c r="H314" t="e">
        <v>#N/A</v>
      </c>
      <c r="AB314" t="e">
        <v>#N/A</v>
      </c>
      <c r="AE314" t="e">
        <v>#N/A</v>
      </c>
      <c r="AV314">
        <v>20</v>
      </c>
      <c r="AW314">
        <v>60</v>
      </c>
      <c r="AX314">
        <v>90</v>
      </c>
      <c r="AY314">
        <v>90</v>
      </c>
      <c r="AZ314">
        <v>90</v>
      </c>
      <c r="BA314">
        <v>533</v>
      </c>
      <c r="BB314" t="s">
        <v>606</v>
      </c>
      <c r="BC314">
        <v>6647</v>
      </c>
      <c r="BD314">
        <v>6647</v>
      </c>
      <c r="BE314" t="s">
        <v>596</v>
      </c>
      <c r="BH314">
        <f t="shared" si="21"/>
        <v>65</v>
      </c>
      <c r="BI314">
        <f t="shared" si="22"/>
        <v>60</v>
      </c>
      <c r="BJ314">
        <f t="shared" si="23"/>
        <v>90</v>
      </c>
      <c r="BK314">
        <f t="shared" si="24"/>
        <v>90</v>
      </c>
      <c r="BL314">
        <f t="shared" si="25"/>
        <v>90</v>
      </c>
    </row>
    <row r="315" spans="1:64">
      <c r="A315">
        <v>12</v>
      </c>
      <c r="B315" t="s">
        <v>607</v>
      </c>
      <c r="C315">
        <v>6648</v>
      </c>
      <c r="H315" t="e">
        <v>#N/A</v>
      </c>
      <c r="AB315" t="e">
        <v>#N/A</v>
      </c>
      <c r="AE315" t="e">
        <v>#N/A</v>
      </c>
      <c r="AV315">
        <v>40</v>
      </c>
      <c r="AW315">
        <v>100</v>
      </c>
      <c r="AY315">
        <v>80</v>
      </c>
      <c r="BA315">
        <v>534</v>
      </c>
      <c r="BB315" t="s">
        <v>607</v>
      </c>
      <c r="BC315">
        <v>6648</v>
      </c>
      <c r="BD315">
        <v>6648</v>
      </c>
      <c r="BE315" t="s">
        <v>596</v>
      </c>
      <c r="BH315">
        <f t="shared" si="21"/>
        <v>65</v>
      </c>
      <c r="BI315">
        <f t="shared" si="22"/>
        <v>100</v>
      </c>
      <c r="BJ315">
        <f t="shared" si="23"/>
        <v>50</v>
      </c>
      <c r="BK315">
        <f t="shared" si="24"/>
        <v>80</v>
      </c>
      <c r="BL315">
        <f t="shared" si="25"/>
        <v>50</v>
      </c>
    </row>
    <row r="316" spans="1:64">
      <c r="A316">
        <v>13</v>
      </c>
      <c r="B316" t="s">
        <v>608</v>
      </c>
      <c r="C316">
        <v>6649</v>
      </c>
      <c r="H316" t="e">
        <v>#N/A</v>
      </c>
      <c r="AB316" t="e">
        <v>#N/A</v>
      </c>
      <c r="AE316" t="e">
        <v>#N/A</v>
      </c>
      <c r="AV316">
        <v>80</v>
      </c>
      <c r="AW316">
        <v>100</v>
      </c>
      <c r="AX316">
        <v>90</v>
      </c>
      <c r="AY316">
        <v>90</v>
      </c>
      <c r="BA316">
        <v>535</v>
      </c>
      <c r="BB316" t="s">
        <v>608</v>
      </c>
      <c r="BC316">
        <v>6649</v>
      </c>
      <c r="BD316">
        <v>6649</v>
      </c>
      <c r="BE316" t="s">
        <v>596</v>
      </c>
      <c r="BH316">
        <f t="shared" ref="BH316:BH366" si="26">IF(AV316&lt;1,50,IF(AV316&lt;49,65,AV316))</f>
        <v>80</v>
      </c>
      <c r="BI316">
        <f t="shared" ref="BI316:BI366" si="27">IF(AW316&lt;1,50,IF(AW316&lt;49,65,AW316))</f>
        <v>100</v>
      </c>
      <c r="BJ316">
        <f t="shared" ref="BJ316:BJ366" si="28">IF(AX316&lt;1,50,IF(AX316&lt;49,65,AX316))</f>
        <v>90</v>
      </c>
      <c r="BK316">
        <f t="shared" ref="BK316:BK366" si="29">IF(AY316&lt;1,50,IF(AY316&lt;49,65,AY316))</f>
        <v>90</v>
      </c>
      <c r="BL316">
        <f t="shared" ref="BL316:BL366" si="30">IF(AZ316&lt;1,50,IF(AZ316&lt;49,65,AZ316))</f>
        <v>50</v>
      </c>
    </row>
    <row r="317" spans="1:64">
      <c r="A317">
        <v>14</v>
      </c>
      <c r="B317" t="s">
        <v>609</v>
      </c>
      <c r="C317">
        <v>6650</v>
      </c>
      <c r="H317" t="e">
        <v>#N/A</v>
      </c>
      <c r="AB317" t="e">
        <v>#N/A</v>
      </c>
      <c r="AE317" t="e">
        <v>#N/A</v>
      </c>
      <c r="AV317">
        <v>40</v>
      </c>
      <c r="AW317">
        <v>70</v>
      </c>
      <c r="AY317">
        <v>70</v>
      </c>
      <c r="BA317">
        <v>536</v>
      </c>
      <c r="BB317" t="s">
        <v>609</v>
      </c>
      <c r="BC317">
        <v>6650</v>
      </c>
      <c r="BD317">
        <v>6650</v>
      </c>
      <c r="BE317" t="s">
        <v>596</v>
      </c>
      <c r="BH317">
        <f t="shared" si="26"/>
        <v>65</v>
      </c>
      <c r="BI317">
        <f t="shared" si="27"/>
        <v>70</v>
      </c>
      <c r="BJ317">
        <f t="shared" si="28"/>
        <v>50</v>
      </c>
      <c r="BK317">
        <f t="shared" si="29"/>
        <v>70</v>
      </c>
      <c r="BL317">
        <f t="shared" si="30"/>
        <v>50</v>
      </c>
    </row>
    <row r="318" spans="1:64">
      <c r="A318">
        <v>15</v>
      </c>
      <c r="B318" t="s">
        <v>610</v>
      </c>
      <c r="C318">
        <v>6651</v>
      </c>
      <c r="H318" t="e">
        <v>#N/A</v>
      </c>
      <c r="AB318" t="e">
        <v>#N/A</v>
      </c>
      <c r="AE318" t="e">
        <v>#N/A</v>
      </c>
      <c r="AV318">
        <v>20</v>
      </c>
      <c r="AW318">
        <v>80</v>
      </c>
      <c r="AX318">
        <v>80</v>
      </c>
      <c r="AY318">
        <v>90</v>
      </c>
      <c r="BA318">
        <v>537</v>
      </c>
      <c r="BB318" t="s">
        <v>610</v>
      </c>
      <c r="BC318">
        <v>6651</v>
      </c>
      <c r="BD318">
        <v>6651</v>
      </c>
      <c r="BE318" t="s">
        <v>596</v>
      </c>
      <c r="BH318">
        <f t="shared" si="26"/>
        <v>65</v>
      </c>
      <c r="BI318">
        <f t="shared" si="27"/>
        <v>80</v>
      </c>
      <c r="BJ318">
        <f t="shared" si="28"/>
        <v>80</v>
      </c>
      <c r="BK318">
        <f t="shared" si="29"/>
        <v>90</v>
      </c>
      <c r="BL318">
        <f t="shared" si="30"/>
        <v>50</v>
      </c>
    </row>
    <row r="319" spans="1:64">
      <c r="A319">
        <v>16</v>
      </c>
      <c r="B319" t="s">
        <v>611</v>
      </c>
      <c r="C319">
        <v>6652</v>
      </c>
      <c r="H319" t="e">
        <v>#N/A</v>
      </c>
      <c r="AB319" t="e">
        <v>#N/A</v>
      </c>
      <c r="AE319" t="e">
        <v>#N/A</v>
      </c>
      <c r="AV319">
        <v>20</v>
      </c>
      <c r="AW319">
        <v>90</v>
      </c>
      <c r="AX319">
        <v>90</v>
      </c>
      <c r="AY319">
        <v>90</v>
      </c>
      <c r="AZ319">
        <v>90</v>
      </c>
      <c r="BA319">
        <v>538</v>
      </c>
      <c r="BB319" t="s">
        <v>611</v>
      </c>
      <c r="BC319">
        <v>6652</v>
      </c>
      <c r="BD319">
        <v>6652</v>
      </c>
      <c r="BE319" t="s">
        <v>596</v>
      </c>
      <c r="BH319">
        <f t="shared" si="26"/>
        <v>65</v>
      </c>
      <c r="BI319">
        <f t="shared" si="27"/>
        <v>90</v>
      </c>
      <c r="BJ319">
        <f t="shared" si="28"/>
        <v>90</v>
      </c>
      <c r="BK319">
        <f t="shared" si="29"/>
        <v>90</v>
      </c>
      <c r="BL319">
        <f t="shared" si="30"/>
        <v>90</v>
      </c>
    </row>
    <row r="320" spans="1:64">
      <c r="A320">
        <v>17</v>
      </c>
      <c r="B320" t="s">
        <v>612</v>
      </c>
      <c r="C320">
        <v>6653</v>
      </c>
      <c r="H320" t="e">
        <v>#N/A</v>
      </c>
      <c r="AB320" t="e">
        <v>#N/A</v>
      </c>
      <c r="AE320" t="e">
        <v>#N/A</v>
      </c>
      <c r="AV320">
        <v>80</v>
      </c>
      <c r="AW320">
        <v>80</v>
      </c>
      <c r="AX320">
        <v>90</v>
      </c>
      <c r="AY320">
        <v>90</v>
      </c>
      <c r="BA320">
        <v>539</v>
      </c>
      <c r="BB320" t="s">
        <v>612</v>
      </c>
      <c r="BC320">
        <v>6653</v>
      </c>
      <c r="BD320">
        <v>6653</v>
      </c>
      <c r="BE320" t="s">
        <v>596</v>
      </c>
      <c r="BH320">
        <f t="shared" si="26"/>
        <v>80</v>
      </c>
      <c r="BI320">
        <f t="shared" si="27"/>
        <v>80</v>
      </c>
      <c r="BJ320">
        <f t="shared" si="28"/>
        <v>90</v>
      </c>
      <c r="BK320">
        <f t="shared" si="29"/>
        <v>90</v>
      </c>
      <c r="BL320">
        <f t="shared" si="30"/>
        <v>50</v>
      </c>
    </row>
    <row r="321" spans="1:64">
      <c r="A321">
        <v>18</v>
      </c>
      <c r="B321" t="s">
        <v>613</v>
      </c>
      <c r="C321">
        <v>6654</v>
      </c>
      <c r="H321" t="e">
        <v>#N/A</v>
      </c>
      <c r="AB321" t="e">
        <v>#N/A</v>
      </c>
      <c r="AE321" t="e">
        <v>#N/A</v>
      </c>
      <c r="AV321">
        <v>80</v>
      </c>
      <c r="AW321">
        <v>100</v>
      </c>
      <c r="AX321">
        <v>80</v>
      </c>
      <c r="AY321">
        <v>80</v>
      </c>
      <c r="BA321">
        <v>540</v>
      </c>
      <c r="BB321" t="s">
        <v>613</v>
      </c>
      <c r="BC321">
        <v>6654</v>
      </c>
      <c r="BD321">
        <v>6654</v>
      </c>
      <c r="BE321" t="s">
        <v>596</v>
      </c>
      <c r="BH321">
        <f t="shared" si="26"/>
        <v>80</v>
      </c>
      <c r="BI321">
        <f t="shared" si="27"/>
        <v>100</v>
      </c>
      <c r="BJ321">
        <f t="shared" si="28"/>
        <v>80</v>
      </c>
      <c r="BK321">
        <f t="shared" si="29"/>
        <v>80</v>
      </c>
      <c r="BL321">
        <f t="shared" si="30"/>
        <v>50</v>
      </c>
    </row>
    <row r="322" spans="1:64">
      <c r="A322">
        <v>19</v>
      </c>
      <c r="B322" t="s">
        <v>614</v>
      </c>
      <c r="C322">
        <v>6655</v>
      </c>
      <c r="H322" t="e">
        <v>#N/A</v>
      </c>
      <c r="AB322" t="e">
        <v>#N/A</v>
      </c>
      <c r="AE322" t="e">
        <v>#N/A</v>
      </c>
      <c r="AV322">
        <v>20</v>
      </c>
      <c r="AW322">
        <v>70</v>
      </c>
      <c r="AX322">
        <v>80</v>
      </c>
      <c r="AY322">
        <v>70</v>
      </c>
      <c r="BA322">
        <v>541</v>
      </c>
      <c r="BB322" t="s">
        <v>614</v>
      </c>
      <c r="BC322">
        <v>6655</v>
      </c>
      <c r="BD322">
        <v>6655</v>
      </c>
      <c r="BE322" t="s">
        <v>596</v>
      </c>
      <c r="BH322">
        <f t="shared" si="26"/>
        <v>65</v>
      </c>
      <c r="BI322">
        <f t="shared" si="27"/>
        <v>70</v>
      </c>
      <c r="BJ322">
        <f t="shared" si="28"/>
        <v>80</v>
      </c>
      <c r="BK322">
        <f t="shared" si="29"/>
        <v>70</v>
      </c>
      <c r="BL322">
        <f t="shared" si="30"/>
        <v>50</v>
      </c>
    </row>
    <row r="323" spans="1:64">
      <c r="A323">
        <v>20</v>
      </c>
      <c r="B323" t="s">
        <v>586</v>
      </c>
      <c r="C323">
        <v>6656</v>
      </c>
      <c r="H323" t="e">
        <v>#N/A</v>
      </c>
      <c r="AB323" t="e">
        <v>#N/A</v>
      </c>
      <c r="AE323" t="e">
        <v>#N/A</v>
      </c>
      <c r="AV323">
        <v>40</v>
      </c>
      <c r="AW323">
        <v>40</v>
      </c>
      <c r="AY323">
        <v>70</v>
      </c>
      <c r="BA323">
        <v>542</v>
      </c>
      <c r="BB323" t="s">
        <v>586</v>
      </c>
      <c r="BC323">
        <v>6656</v>
      </c>
      <c r="BD323">
        <v>6656</v>
      </c>
      <c r="BE323" t="s">
        <v>596</v>
      </c>
      <c r="BH323">
        <f t="shared" si="26"/>
        <v>65</v>
      </c>
      <c r="BI323">
        <f t="shared" si="27"/>
        <v>65</v>
      </c>
      <c r="BJ323">
        <f t="shared" si="28"/>
        <v>50</v>
      </c>
      <c r="BK323">
        <f t="shared" si="29"/>
        <v>70</v>
      </c>
      <c r="BL323">
        <f t="shared" si="30"/>
        <v>50</v>
      </c>
    </row>
    <row r="324" spans="1:64">
      <c r="A324">
        <v>21</v>
      </c>
      <c r="B324" t="s">
        <v>615</v>
      </c>
      <c r="C324">
        <v>6658</v>
      </c>
      <c r="H324" t="e">
        <v>#N/A</v>
      </c>
      <c r="AB324" t="e">
        <v>#N/A</v>
      </c>
      <c r="AE324" t="e">
        <v>#N/A</v>
      </c>
      <c r="AV324">
        <v>20</v>
      </c>
      <c r="AW324">
        <v>90</v>
      </c>
      <c r="AX324">
        <v>90</v>
      </c>
      <c r="AY324">
        <v>90</v>
      </c>
      <c r="AZ324">
        <v>90</v>
      </c>
      <c r="BA324">
        <v>543</v>
      </c>
      <c r="BB324" t="s">
        <v>615</v>
      </c>
      <c r="BC324">
        <v>6658</v>
      </c>
      <c r="BD324">
        <v>6658</v>
      </c>
      <c r="BE324" t="s">
        <v>596</v>
      </c>
      <c r="BH324">
        <f t="shared" si="26"/>
        <v>65</v>
      </c>
      <c r="BI324">
        <f t="shared" si="27"/>
        <v>90</v>
      </c>
      <c r="BJ324">
        <f t="shared" si="28"/>
        <v>90</v>
      </c>
      <c r="BK324">
        <f t="shared" si="29"/>
        <v>90</v>
      </c>
      <c r="BL324">
        <f t="shared" si="30"/>
        <v>90</v>
      </c>
    </row>
    <row r="325" spans="1:64">
      <c r="A325">
        <v>22</v>
      </c>
      <c r="B325" t="s">
        <v>616</v>
      </c>
      <c r="C325">
        <v>6659</v>
      </c>
      <c r="H325" t="e">
        <v>#N/A</v>
      </c>
      <c r="AB325" t="e">
        <v>#N/A</v>
      </c>
      <c r="AE325" t="e">
        <v>#N/A</v>
      </c>
      <c r="AV325">
        <v>40</v>
      </c>
      <c r="AW325">
        <v>90</v>
      </c>
      <c r="AX325">
        <v>80</v>
      </c>
      <c r="AY325">
        <v>90</v>
      </c>
      <c r="AZ325">
        <v>90</v>
      </c>
      <c r="BA325">
        <v>544</v>
      </c>
      <c r="BB325" t="s">
        <v>616</v>
      </c>
      <c r="BC325">
        <v>6659</v>
      </c>
      <c r="BD325">
        <v>6659</v>
      </c>
      <c r="BE325" t="s">
        <v>596</v>
      </c>
      <c r="BH325">
        <f t="shared" si="26"/>
        <v>65</v>
      </c>
      <c r="BI325">
        <f t="shared" si="27"/>
        <v>90</v>
      </c>
      <c r="BJ325">
        <f t="shared" si="28"/>
        <v>80</v>
      </c>
      <c r="BK325">
        <f t="shared" si="29"/>
        <v>90</v>
      </c>
      <c r="BL325">
        <f t="shared" si="30"/>
        <v>90</v>
      </c>
    </row>
    <row r="326" spans="1:64">
      <c r="A326">
        <v>23</v>
      </c>
      <c r="B326" t="s">
        <v>618</v>
      </c>
      <c r="C326">
        <v>6660</v>
      </c>
      <c r="H326" t="e">
        <v>#N/A</v>
      </c>
      <c r="AB326" t="e">
        <v>#N/A</v>
      </c>
      <c r="AE326" t="e">
        <v>#N/A</v>
      </c>
      <c r="AV326">
        <v>20</v>
      </c>
      <c r="AW326">
        <v>60</v>
      </c>
      <c r="AY326">
        <v>70</v>
      </c>
      <c r="BA326">
        <v>545</v>
      </c>
      <c r="BB326" t="s">
        <v>618</v>
      </c>
      <c r="BC326">
        <v>6660</v>
      </c>
      <c r="BD326">
        <v>6660</v>
      </c>
      <c r="BE326" t="s">
        <v>596</v>
      </c>
      <c r="BH326">
        <f t="shared" si="26"/>
        <v>65</v>
      </c>
      <c r="BI326">
        <f t="shared" si="27"/>
        <v>60</v>
      </c>
      <c r="BJ326">
        <f t="shared" si="28"/>
        <v>50</v>
      </c>
      <c r="BK326">
        <f t="shared" si="29"/>
        <v>70</v>
      </c>
      <c r="BL326">
        <f t="shared" si="30"/>
        <v>50</v>
      </c>
    </row>
    <row r="327" spans="1:64">
      <c r="A327">
        <v>24</v>
      </c>
      <c r="B327" t="s">
        <v>619</v>
      </c>
      <c r="C327">
        <v>6661</v>
      </c>
      <c r="H327" t="e">
        <v>#N/A</v>
      </c>
      <c r="AB327" t="e">
        <v>#N/A</v>
      </c>
      <c r="AE327" t="e">
        <v>#N/A</v>
      </c>
      <c r="AV327">
        <v>40</v>
      </c>
      <c r="AW327">
        <v>60</v>
      </c>
      <c r="AX327">
        <v>90</v>
      </c>
      <c r="AY327">
        <v>70</v>
      </c>
      <c r="BA327">
        <v>546</v>
      </c>
      <c r="BB327" t="s">
        <v>619</v>
      </c>
      <c r="BC327">
        <v>6661</v>
      </c>
      <c r="BD327">
        <v>6661</v>
      </c>
      <c r="BE327" t="s">
        <v>596</v>
      </c>
      <c r="BH327">
        <f t="shared" si="26"/>
        <v>65</v>
      </c>
      <c r="BI327">
        <f t="shared" si="27"/>
        <v>60</v>
      </c>
      <c r="BJ327">
        <f t="shared" si="28"/>
        <v>90</v>
      </c>
      <c r="BK327">
        <f t="shared" si="29"/>
        <v>70</v>
      </c>
      <c r="BL327">
        <f t="shared" si="30"/>
        <v>50</v>
      </c>
    </row>
    <row r="328" spans="1:64">
      <c r="A328">
        <v>25</v>
      </c>
      <c r="B328" t="s">
        <v>620</v>
      </c>
      <c r="C328">
        <v>6662</v>
      </c>
      <c r="H328" t="e">
        <v>#N/A</v>
      </c>
      <c r="AB328" t="e">
        <v>#N/A</v>
      </c>
      <c r="AE328" t="e">
        <v>#N/A</v>
      </c>
      <c r="AV328">
        <v>60</v>
      </c>
      <c r="AW328">
        <v>30</v>
      </c>
      <c r="AX328">
        <v>90</v>
      </c>
      <c r="AY328">
        <v>80</v>
      </c>
      <c r="BA328">
        <v>547</v>
      </c>
      <c r="BB328" t="s">
        <v>620</v>
      </c>
      <c r="BC328">
        <v>6662</v>
      </c>
      <c r="BD328">
        <v>6662</v>
      </c>
      <c r="BE328" t="s">
        <v>596</v>
      </c>
      <c r="BH328">
        <f t="shared" si="26"/>
        <v>60</v>
      </c>
      <c r="BI328">
        <f t="shared" si="27"/>
        <v>65</v>
      </c>
      <c r="BJ328">
        <f t="shared" si="28"/>
        <v>90</v>
      </c>
      <c r="BK328">
        <f t="shared" si="29"/>
        <v>80</v>
      </c>
      <c r="BL328">
        <f t="shared" si="30"/>
        <v>50</v>
      </c>
    </row>
    <row r="329" spans="1:64">
      <c r="A329">
        <v>26</v>
      </c>
      <c r="B329" t="s">
        <v>1203</v>
      </c>
      <c r="C329">
        <v>6663</v>
      </c>
      <c r="H329" t="e">
        <v>#N/A</v>
      </c>
      <c r="AB329" t="e">
        <v>#N/A</v>
      </c>
      <c r="AE329" t="e">
        <v>#N/A</v>
      </c>
      <c r="AV329">
        <v>80</v>
      </c>
      <c r="AW329">
        <v>80</v>
      </c>
      <c r="AX329">
        <v>90</v>
      </c>
      <c r="AY329">
        <v>90</v>
      </c>
      <c r="AZ329">
        <v>90</v>
      </c>
      <c r="BA329">
        <v>548</v>
      </c>
      <c r="BB329" t="s">
        <v>1203</v>
      </c>
      <c r="BC329">
        <v>6663</v>
      </c>
      <c r="BD329">
        <v>6663</v>
      </c>
      <c r="BE329" t="s">
        <v>596</v>
      </c>
      <c r="BH329">
        <f t="shared" si="26"/>
        <v>80</v>
      </c>
      <c r="BI329">
        <f t="shared" si="27"/>
        <v>80</v>
      </c>
      <c r="BJ329">
        <f t="shared" si="28"/>
        <v>90</v>
      </c>
      <c r="BK329">
        <f t="shared" si="29"/>
        <v>90</v>
      </c>
      <c r="BL329">
        <f t="shared" si="30"/>
        <v>90</v>
      </c>
    </row>
    <row r="330" spans="1:64">
      <c r="A330">
        <v>27</v>
      </c>
      <c r="B330" t="s">
        <v>623</v>
      </c>
      <c r="C330">
        <v>6664</v>
      </c>
      <c r="H330" t="e">
        <v>#N/A</v>
      </c>
      <c r="AB330" t="e">
        <v>#N/A</v>
      </c>
      <c r="AE330" t="e">
        <v>#N/A</v>
      </c>
      <c r="AV330">
        <v>60</v>
      </c>
      <c r="AW330">
        <v>100</v>
      </c>
      <c r="AX330">
        <v>90</v>
      </c>
      <c r="AY330">
        <v>80</v>
      </c>
      <c r="AZ330">
        <v>90</v>
      </c>
      <c r="BA330">
        <v>549</v>
      </c>
      <c r="BB330" t="s">
        <v>623</v>
      </c>
      <c r="BC330">
        <v>6664</v>
      </c>
      <c r="BD330">
        <v>6664</v>
      </c>
      <c r="BE330" t="s">
        <v>596</v>
      </c>
      <c r="BH330">
        <f t="shared" si="26"/>
        <v>60</v>
      </c>
      <c r="BI330">
        <f t="shared" si="27"/>
        <v>100</v>
      </c>
      <c r="BJ330">
        <f t="shared" si="28"/>
        <v>90</v>
      </c>
      <c r="BK330">
        <f t="shared" si="29"/>
        <v>80</v>
      </c>
      <c r="BL330">
        <f t="shared" si="30"/>
        <v>90</v>
      </c>
    </row>
    <row r="331" spans="1:64">
      <c r="A331">
        <v>28</v>
      </c>
      <c r="B331" t="s">
        <v>624</v>
      </c>
      <c r="C331">
        <v>6665</v>
      </c>
      <c r="H331" t="e">
        <v>#N/A</v>
      </c>
      <c r="AB331" t="e">
        <v>#N/A</v>
      </c>
      <c r="AE331" t="e">
        <v>#N/A</v>
      </c>
      <c r="AV331">
        <v>20</v>
      </c>
      <c r="AW331">
        <v>30</v>
      </c>
      <c r="AY331">
        <v>70</v>
      </c>
      <c r="BA331">
        <v>550</v>
      </c>
      <c r="BB331" t="s">
        <v>624</v>
      </c>
      <c r="BC331">
        <v>6665</v>
      </c>
      <c r="BD331">
        <v>6665</v>
      </c>
      <c r="BE331" t="s">
        <v>596</v>
      </c>
      <c r="BH331">
        <f t="shared" si="26"/>
        <v>65</v>
      </c>
      <c r="BI331">
        <f t="shared" si="27"/>
        <v>65</v>
      </c>
      <c r="BJ331">
        <f t="shared" si="28"/>
        <v>50</v>
      </c>
      <c r="BK331">
        <f t="shared" si="29"/>
        <v>70</v>
      </c>
      <c r="BL331">
        <f t="shared" si="30"/>
        <v>50</v>
      </c>
    </row>
    <row r="332" spans="1:64">
      <c r="A332">
        <v>29</v>
      </c>
      <c r="B332" t="s">
        <v>625</v>
      </c>
      <c r="C332">
        <v>6666</v>
      </c>
      <c r="H332" t="e">
        <v>#N/A</v>
      </c>
      <c r="AB332" t="e">
        <v>#N/A</v>
      </c>
      <c r="AE332" t="e">
        <v>#N/A</v>
      </c>
      <c r="AV332">
        <v>20</v>
      </c>
      <c r="AW332">
        <v>80</v>
      </c>
      <c r="AY332">
        <v>70</v>
      </c>
      <c r="BA332">
        <v>551</v>
      </c>
      <c r="BB332" t="s">
        <v>625</v>
      </c>
      <c r="BC332">
        <v>6666</v>
      </c>
      <c r="BD332">
        <v>6666</v>
      </c>
      <c r="BE332" t="s">
        <v>596</v>
      </c>
      <c r="BH332">
        <f t="shared" si="26"/>
        <v>65</v>
      </c>
      <c r="BI332">
        <f t="shared" si="27"/>
        <v>80</v>
      </c>
      <c r="BJ332">
        <f t="shared" si="28"/>
        <v>50</v>
      </c>
      <c r="BK332">
        <f t="shared" si="29"/>
        <v>70</v>
      </c>
      <c r="BL332">
        <f t="shared" si="30"/>
        <v>50</v>
      </c>
    </row>
    <row r="333" spans="1:64">
      <c r="A333">
        <v>30</v>
      </c>
      <c r="B333" t="s">
        <v>626</v>
      </c>
      <c r="C333">
        <v>6667</v>
      </c>
      <c r="H333" t="e">
        <v>#N/A</v>
      </c>
      <c r="AB333" t="e">
        <v>#N/A</v>
      </c>
      <c r="AE333" t="e">
        <v>#N/A</v>
      </c>
      <c r="AV333">
        <v>60</v>
      </c>
      <c r="AW333">
        <v>50</v>
      </c>
      <c r="AX333">
        <v>90</v>
      </c>
      <c r="AY333">
        <v>70</v>
      </c>
      <c r="BA333">
        <v>552</v>
      </c>
      <c r="BB333" t="s">
        <v>626</v>
      </c>
      <c r="BC333">
        <v>6667</v>
      </c>
      <c r="BD333">
        <v>6667</v>
      </c>
      <c r="BE333" t="s">
        <v>596</v>
      </c>
      <c r="BH333">
        <f t="shared" si="26"/>
        <v>60</v>
      </c>
      <c r="BI333">
        <f t="shared" si="27"/>
        <v>50</v>
      </c>
      <c r="BJ333">
        <f t="shared" si="28"/>
        <v>90</v>
      </c>
      <c r="BK333">
        <f t="shared" si="29"/>
        <v>70</v>
      </c>
      <c r="BL333">
        <f t="shared" si="30"/>
        <v>50</v>
      </c>
    </row>
    <row r="334" spans="1:64">
      <c r="A334" s="181">
        <v>31</v>
      </c>
      <c r="B334" s="181" t="s">
        <v>627</v>
      </c>
      <c r="C334" s="181">
        <v>6668</v>
      </c>
      <c r="D334" s="181"/>
      <c r="E334" s="181"/>
      <c r="F334" s="181"/>
      <c r="G334" s="181"/>
      <c r="H334" s="181" t="e">
        <v>#N/A</v>
      </c>
      <c r="I334" s="181"/>
      <c r="J334" s="181"/>
      <c r="K334" s="181"/>
      <c r="L334" s="181"/>
      <c r="M334" s="181"/>
      <c r="N334" s="181"/>
      <c r="O334" s="181"/>
      <c r="P334" s="181"/>
      <c r="Q334" s="181"/>
      <c r="R334" s="181"/>
      <c r="S334" s="181"/>
      <c r="T334" s="181"/>
      <c r="U334" s="181"/>
      <c r="V334" s="181"/>
      <c r="W334" s="181"/>
      <c r="X334" s="181"/>
      <c r="Y334" s="181"/>
      <c r="Z334" s="181"/>
      <c r="AA334" s="181"/>
      <c r="AB334" s="181" t="e">
        <v>#N/A</v>
      </c>
      <c r="AC334" s="181"/>
      <c r="AD334" s="181"/>
      <c r="AE334" s="181" t="e">
        <v>#N/A</v>
      </c>
      <c r="AF334" s="181"/>
      <c r="AG334" s="181"/>
      <c r="AH334" s="181"/>
      <c r="AI334" s="181"/>
      <c r="AJ334" s="181"/>
      <c r="AK334" s="181"/>
      <c r="AL334" s="181"/>
      <c r="AM334" s="181"/>
      <c r="AN334" s="181"/>
      <c r="AO334" s="181"/>
      <c r="AP334" s="181"/>
      <c r="AQ334" s="181"/>
      <c r="AR334" s="181"/>
      <c r="AS334" s="181"/>
      <c r="AT334" s="181"/>
      <c r="AU334" s="181"/>
      <c r="AV334" s="181">
        <v>60</v>
      </c>
      <c r="AW334" s="181">
        <v>100</v>
      </c>
      <c r="AX334">
        <v>90</v>
      </c>
      <c r="AY334">
        <v>90</v>
      </c>
      <c r="AZ334" s="181">
        <v>90</v>
      </c>
      <c r="BA334">
        <v>553</v>
      </c>
      <c r="BB334" t="s">
        <v>627</v>
      </c>
      <c r="BC334">
        <v>6668</v>
      </c>
      <c r="BD334">
        <v>6668</v>
      </c>
      <c r="BE334" t="s">
        <v>596</v>
      </c>
      <c r="BG334" s="181"/>
      <c r="BH334">
        <f t="shared" si="26"/>
        <v>60</v>
      </c>
      <c r="BI334">
        <f t="shared" si="27"/>
        <v>100</v>
      </c>
      <c r="BJ334">
        <f t="shared" si="28"/>
        <v>90</v>
      </c>
      <c r="BK334">
        <f t="shared" si="29"/>
        <v>90</v>
      </c>
      <c r="BL334">
        <f t="shared" si="30"/>
        <v>90</v>
      </c>
    </row>
    <row r="335" spans="1:64">
      <c r="A335">
        <v>1</v>
      </c>
      <c r="B335" t="s">
        <v>628</v>
      </c>
      <c r="C335">
        <v>6669</v>
      </c>
      <c r="H335" t="e">
        <v>#N/A</v>
      </c>
      <c r="AB335" t="e">
        <v>#N/A</v>
      </c>
      <c r="AE335" t="e">
        <v>#N/A</v>
      </c>
      <c r="AV335">
        <v>80</v>
      </c>
      <c r="AW335">
        <v>0</v>
      </c>
      <c r="AY335">
        <v>70</v>
      </c>
      <c r="AZ335">
        <v>90</v>
      </c>
      <c r="BA335">
        <v>554</v>
      </c>
      <c r="BB335" t="s">
        <v>628</v>
      </c>
      <c r="BC335">
        <v>6669</v>
      </c>
      <c r="BD335">
        <v>6669</v>
      </c>
      <c r="BE335" t="s">
        <v>629</v>
      </c>
      <c r="BH335">
        <f t="shared" si="26"/>
        <v>80</v>
      </c>
      <c r="BI335">
        <f t="shared" si="27"/>
        <v>50</v>
      </c>
      <c r="BJ335">
        <f t="shared" si="28"/>
        <v>50</v>
      </c>
      <c r="BK335">
        <f t="shared" si="29"/>
        <v>70</v>
      </c>
      <c r="BL335">
        <f t="shared" si="30"/>
        <v>90</v>
      </c>
    </row>
    <row r="336" spans="1:64">
      <c r="A336">
        <v>2</v>
      </c>
      <c r="B336" t="s">
        <v>630</v>
      </c>
      <c r="C336">
        <v>6670</v>
      </c>
      <c r="H336" t="e">
        <v>#N/A</v>
      </c>
      <c r="AB336" t="e">
        <v>#N/A</v>
      </c>
      <c r="AE336" t="e">
        <v>#N/A</v>
      </c>
      <c r="AV336">
        <v>80</v>
      </c>
      <c r="AW336">
        <v>40</v>
      </c>
      <c r="AY336">
        <v>70</v>
      </c>
      <c r="AZ336">
        <v>90</v>
      </c>
      <c r="BA336">
        <v>555</v>
      </c>
      <c r="BB336" t="s">
        <v>630</v>
      </c>
      <c r="BC336">
        <v>6670</v>
      </c>
      <c r="BD336">
        <v>6670</v>
      </c>
      <c r="BE336" t="s">
        <v>629</v>
      </c>
      <c r="BH336">
        <f t="shared" si="26"/>
        <v>80</v>
      </c>
      <c r="BI336">
        <f t="shared" si="27"/>
        <v>65</v>
      </c>
      <c r="BJ336">
        <f t="shared" si="28"/>
        <v>50</v>
      </c>
      <c r="BK336">
        <f t="shared" si="29"/>
        <v>70</v>
      </c>
      <c r="BL336">
        <f t="shared" si="30"/>
        <v>90</v>
      </c>
    </row>
    <row r="337" spans="1:64" s="181" customFormat="1">
      <c r="A337">
        <v>3</v>
      </c>
      <c r="B337" t="s">
        <v>631</v>
      </c>
      <c r="C337">
        <v>6671</v>
      </c>
      <c r="D337"/>
      <c r="E337"/>
      <c r="F337"/>
      <c r="G337"/>
      <c r="H337" t="e">
        <v>#N/A</v>
      </c>
      <c r="I337"/>
      <c r="J337"/>
      <c r="K337"/>
      <c r="L337"/>
      <c r="M337"/>
      <c r="N337"/>
      <c r="O337"/>
      <c r="P337"/>
      <c r="Q337"/>
      <c r="R337"/>
      <c r="S337"/>
      <c r="T337"/>
      <c r="U337"/>
      <c r="V337"/>
      <c r="W337"/>
      <c r="X337"/>
      <c r="Y337"/>
      <c r="Z337"/>
      <c r="AA337"/>
      <c r="AB337" t="e">
        <v>#N/A</v>
      </c>
      <c r="AC337"/>
      <c r="AD337"/>
      <c r="AE337" t="e">
        <v>#N/A</v>
      </c>
      <c r="AF337"/>
      <c r="AG337"/>
      <c r="AH337"/>
      <c r="AI337"/>
      <c r="AJ337"/>
      <c r="AK337"/>
      <c r="AL337"/>
      <c r="AM337"/>
      <c r="AN337"/>
      <c r="AO337"/>
      <c r="AP337"/>
      <c r="AQ337"/>
      <c r="AR337"/>
      <c r="AS337"/>
      <c r="AT337"/>
      <c r="AU337"/>
      <c r="AV337">
        <v>80</v>
      </c>
      <c r="AW337">
        <v>90</v>
      </c>
      <c r="AX337" s="181">
        <v>90</v>
      </c>
      <c r="AY337">
        <v>90</v>
      </c>
      <c r="AZ337">
        <v>90</v>
      </c>
      <c r="BA337" s="181">
        <v>556</v>
      </c>
      <c r="BB337" s="181" t="s">
        <v>631</v>
      </c>
      <c r="BC337" s="181">
        <v>6671</v>
      </c>
      <c r="BD337" s="181">
        <v>6671</v>
      </c>
      <c r="BE337" s="181" t="s">
        <v>629</v>
      </c>
      <c r="BG337"/>
      <c r="BH337">
        <f t="shared" si="26"/>
        <v>80</v>
      </c>
      <c r="BI337">
        <f t="shared" si="27"/>
        <v>90</v>
      </c>
      <c r="BJ337">
        <f t="shared" si="28"/>
        <v>90</v>
      </c>
      <c r="BK337">
        <f t="shared" si="29"/>
        <v>90</v>
      </c>
      <c r="BL337">
        <f t="shared" si="30"/>
        <v>90</v>
      </c>
    </row>
    <row r="338" spans="1:64">
      <c r="A338">
        <v>4</v>
      </c>
      <c r="B338" t="s">
        <v>1204</v>
      </c>
      <c r="C338">
        <v>6672</v>
      </c>
      <c r="H338" t="e">
        <v>#N/A</v>
      </c>
      <c r="AB338" t="e">
        <v>#N/A</v>
      </c>
      <c r="AE338" t="e">
        <v>#N/A</v>
      </c>
      <c r="AV338">
        <v>80</v>
      </c>
      <c r="AW338">
        <v>80</v>
      </c>
      <c r="AX338">
        <v>90</v>
      </c>
      <c r="AY338">
        <v>70</v>
      </c>
      <c r="AZ338">
        <v>90</v>
      </c>
      <c r="BA338">
        <v>557</v>
      </c>
      <c r="BB338" t="s">
        <v>1204</v>
      </c>
      <c r="BC338">
        <v>6672</v>
      </c>
      <c r="BD338">
        <v>6672</v>
      </c>
      <c r="BE338" t="s">
        <v>629</v>
      </c>
      <c r="BH338">
        <f t="shared" si="26"/>
        <v>80</v>
      </c>
      <c r="BI338">
        <f t="shared" si="27"/>
        <v>80</v>
      </c>
      <c r="BJ338">
        <f t="shared" si="28"/>
        <v>90</v>
      </c>
      <c r="BK338">
        <f t="shared" si="29"/>
        <v>70</v>
      </c>
      <c r="BL338">
        <f t="shared" si="30"/>
        <v>90</v>
      </c>
    </row>
    <row r="339" spans="1:64">
      <c r="A339">
        <v>5</v>
      </c>
      <c r="B339" t="s">
        <v>1205</v>
      </c>
      <c r="C339">
        <v>7126</v>
      </c>
      <c r="H339" t="e">
        <v>#N/A</v>
      </c>
      <c r="AB339" t="e">
        <v>#N/A</v>
      </c>
      <c r="AE339" t="e">
        <v>#N/A</v>
      </c>
      <c r="AW339">
        <v>70</v>
      </c>
      <c r="AY339">
        <v>90</v>
      </c>
      <c r="AZ339">
        <v>90</v>
      </c>
      <c r="BA339">
        <v>558</v>
      </c>
      <c r="BB339" t="s">
        <v>1205</v>
      </c>
      <c r="BC339">
        <v>7127</v>
      </c>
      <c r="BD339">
        <v>7127</v>
      </c>
      <c r="BE339" t="s">
        <v>629</v>
      </c>
      <c r="BH339">
        <f t="shared" si="26"/>
        <v>50</v>
      </c>
      <c r="BI339">
        <f t="shared" si="27"/>
        <v>70</v>
      </c>
      <c r="BJ339">
        <f t="shared" si="28"/>
        <v>50</v>
      </c>
      <c r="BK339">
        <f t="shared" si="29"/>
        <v>90</v>
      </c>
      <c r="BL339">
        <f t="shared" si="30"/>
        <v>90</v>
      </c>
    </row>
    <row r="340" spans="1:64">
      <c r="A340">
        <v>6</v>
      </c>
      <c r="B340" t="s">
        <v>634</v>
      </c>
      <c r="C340">
        <v>6673</v>
      </c>
      <c r="H340" t="e">
        <v>#N/A</v>
      </c>
      <c r="AB340" t="e">
        <v>#N/A</v>
      </c>
      <c r="AE340" t="e">
        <v>#N/A</v>
      </c>
      <c r="AV340">
        <v>40</v>
      </c>
      <c r="AW340">
        <v>80</v>
      </c>
      <c r="AX340">
        <v>90</v>
      </c>
      <c r="AY340">
        <v>70</v>
      </c>
      <c r="AZ340">
        <v>90</v>
      </c>
      <c r="BA340">
        <v>559</v>
      </c>
      <c r="BB340" t="s">
        <v>634</v>
      </c>
      <c r="BC340">
        <v>6673</v>
      </c>
      <c r="BD340">
        <v>6673</v>
      </c>
      <c r="BE340" t="s">
        <v>629</v>
      </c>
      <c r="BH340">
        <f t="shared" si="26"/>
        <v>65</v>
      </c>
      <c r="BI340">
        <f t="shared" si="27"/>
        <v>80</v>
      </c>
      <c r="BJ340">
        <f t="shared" si="28"/>
        <v>90</v>
      </c>
      <c r="BK340">
        <f t="shared" si="29"/>
        <v>70</v>
      </c>
      <c r="BL340">
        <f t="shared" si="30"/>
        <v>90</v>
      </c>
    </row>
    <row r="341" spans="1:64">
      <c r="A341">
        <v>7</v>
      </c>
      <c r="B341" t="s">
        <v>572</v>
      </c>
      <c r="C341">
        <v>6674</v>
      </c>
      <c r="H341" t="e">
        <v>#N/A</v>
      </c>
      <c r="AB341" t="e">
        <v>#N/A</v>
      </c>
      <c r="AE341" t="e">
        <v>#N/A</v>
      </c>
      <c r="AV341">
        <v>80</v>
      </c>
      <c r="AW341">
        <v>50</v>
      </c>
      <c r="AY341">
        <v>80</v>
      </c>
      <c r="BA341">
        <v>560</v>
      </c>
      <c r="BB341" t="s">
        <v>572</v>
      </c>
      <c r="BC341">
        <v>6674</v>
      </c>
      <c r="BD341">
        <v>6674</v>
      </c>
      <c r="BE341" t="s">
        <v>629</v>
      </c>
      <c r="BH341">
        <f t="shared" si="26"/>
        <v>80</v>
      </c>
      <c r="BI341">
        <f t="shared" si="27"/>
        <v>50</v>
      </c>
      <c r="BJ341">
        <f t="shared" si="28"/>
        <v>50</v>
      </c>
      <c r="BK341">
        <f t="shared" si="29"/>
        <v>80</v>
      </c>
      <c r="BL341">
        <f t="shared" si="30"/>
        <v>50</v>
      </c>
    </row>
    <row r="342" spans="1:64">
      <c r="A342">
        <v>8</v>
      </c>
      <c r="B342" t="s">
        <v>635</v>
      </c>
      <c r="C342">
        <v>6675</v>
      </c>
      <c r="H342" t="e">
        <v>#N/A</v>
      </c>
      <c r="AB342" t="e">
        <v>#N/A</v>
      </c>
      <c r="AE342" t="e">
        <v>#N/A</v>
      </c>
      <c r="AV342">
        <v>80</v>
      </c>
      <c r="AW342">
        <v>100</v>
      </c>
      <c r="AX342">
        <v>90</v>
      </c>
      <c r="AY342">
        <v>70</v>
      </c>
      <c r="AZ342">
        <v>90</v>
      </c>
      <c r="BA342">
        <v>561</v>
      </c>
      <c r="BB342" t="s">
        <v>635</v>
      </c>
      <c r="BC342">
        <v>6675</v>
      </c>
      <c r="BD342">
        <v>6675</v>
      </c>
      <c r="BE342" t="s">
        <v>629</v>
      </c>
      <c r="BH342">
        <f t="shared" si="26"/>
        <v>80</v>
      </c>
      <c r="BI342">
        <f t="shared" si="27"/>
        <v>100</v>
      </c>
      <c r="BJ342">
        <f t="shared" si="28"/>
        <v>90</v>
      </c>
      <c r="BK342">
        <f t="shared" si="29"/>
        <v>70</v>
      </c>
      <c r="BL342">
        <f t="shared" si="30"/>
        <v>90</v>
      </c>
    </row>
    <row r="343" spans="1:64">
      <c r="A343">
        <v>9</v>
      </c>
      <c r="B343" t="s">
        <v>636</v>
      </c>
      <c r="C343">
        <v>6676</v>
      </c>
      <c r="H343" t="e">
        <v>#N/A</v>
      </c>
      <c r="AB343" t="e">
        <v>#N/A</v>
      </c>
      <c r="AE343" t="e">
        <v>#N/A</v>
      </c>
      <c r="AV343">
        <v>40</v>
      </c>
      <c r="AW343">
        <v>30</v>
      </c>
      <c r="AY343">
        <v>90</v>
      </c>
      <c r="AZ343">
        <v>90</v>
      </c>
      <c r="BA343">
        <v>562</v>
      </c>
      <c r="BB343" t="s">
        <v>636</v>
      </c>
      <c r="BC343">
        <v>6676</v>
      </c>
      <c r="BD343">
        <v>6676</v>
      </c>
      <c r="BE343" t="s">
        <v>629</v>
      </c>
      <c r="BH343">
        <f t="shared" si="26"/>
        <v>65</v>
      </c>
      <c r="BI343">
        <f t="shared" si="27"/>
        <v>65</v>
      </c>
      <c r="BJ343">
        <f t="shared" si="28"/>
        <v>50</v>
      </c>
      <c r="BK343">
        <f t="shared" si="29"/>
        <v>90</v>
      </c>
      <c r="BL343">
        <f t="shared" si="30"/>
        <v>90</v>
      </c>
    </row>
    <row r="344" spans="1:64">
      <c r="A344">
        <v>10</v>
      </c>
      <c r="B344" t="s">
        <v>637</v>
      </c>
      <c r="C344">
        <v>6677</v>
      </c>
      <c r="H344" t="e">
        <v>#N/A</v>
      </c>
      <c r="AB344" t="e">
        <v>#N/A</v>
      </c>
      <c r="AE344" t="e">
        <v>#N/A</v>
      </c>
      <c r="AV344">
        <v>80</v>
      </c>
      <c r="AW344">
        <v>90</v>
      </c>
      <c r="AX344">
        <v>90</v>
      </c>
      <c r="AY344">
        <v>70</v>
      </c>
      <c r="AZ344">
        <v>90</v>
      </c>
      <c r="BA344">
        <v>563</v>
      </c>
      <c r="BB344" t="s">
        <v>637</v>
      </c>
      <c r="BC344">
        <v>6677</v>
      </c>
      <c r="BD344">
        <v>6677</v>
      </c>
      <c r="BE344" t="s">
        <v>629</v>
      </c>
      <c r="BH344">
        <f t="shared" si="26"/>
        <v>80</v>
      </c>
      <c r="BI344">
        <f t="shared" si="27"/>
        <v>90</v>
      </c>
      <c r="BJ344">
        <f t="shared" si="28"/>
        <v>90</v>
      </c>
      <c r="BK344">
        <f t="shared" si="29"/>
        <v>70</v>
      </c>
      <c r="BL344">
        <f t="shared" si="30"/>
        <v>90</v>
      </c>
    </row>
    <row r="345" spans="1:64">
      <c r="A345">
        <v>11</v>
      </c>
      <c r="B345" t="s">
        <v>638</v>
      </c>
      <c r="C345">
        <v>6678</v>
      </c>
      <c r="H345" t="e">
        <v>#N/A</v>
      </c>
      <c r="AB345" t="e">
        <v>#N/A</v>
      </c>
      <c r="AE345" t="e">
        <v>#N/A</v>
      </c>
      <c r="AV345">
        <v>80</v>
      </c>
      <c r="AW345">
        <v>60</v>
      </c>
      <c r="AY345">
        <v>70</v>
      </c>
      <c r="AZ345">
        <v>90</v>
      </c>
      <c r="BA345">
        <v>564</v>
      </c>
      <c r="BB345" t="s">
        <v>638</v>
      </c>
      <c r="BC345">
        <v>6678</v>
      </c>
      <c r="BD345">
        <v>6678</v>
      </c>
      <c r="BE345" t="s">
        <v>629</v>
      </c>
      <c r="BH345">
        <f t="shared" si="26"/>
        <v>80</v>
      </c>
      <c r="BI345">
        <f t="shared" si="27"/>
        <v>60</v>
      </c>
      <c r="BJ345">
        <f t="shared" si="28"/>
        <v>50</v>
      </c>
      <c r="BK345">
        <f t="shared" si="29"/>
        <v>70</v>
      </c>
      <c r="BL345">
        <f t="shared" si="30"/>
        <v>90</v>
      </c>
    </row>
    <row r="346" spans="1:64">
      <c r="A346">
        <v>12</v>
      </c>
      <c r="B346" t="s">
        <v>639</v>
      </c>
      <c r="C346">
        <v>6679</v>
      </c>
      <c r="H346" t="e">
        <v>#N/A</v>
      </c>
      <c r="AB346" t="e">
        <v>#N/A</v>
      </c>
      <c r="AE346" t="e">
        <v>#N/A</v>
      </c>
      <c r="AV346">
        <v>40</v>
      </c>
      <c r="AW346">
        <v>50</v>
      </c>
      <c r="AY346">
        <v>90</v>
      </c>
      <c r="AZ346">
        <v>90</v>
      </c>
      <c r="BA346">
        <v>565</v>
      </c>
      <c r="BB346" t="s">
        <v>639</v>
      </c>
      <c r="BC346">
        <v>6679</v>
      </c>
      <c r="BD346">
        <v>6679</v>
      </c>
      <c r="BE346" t="s">
        <v>629</v>
      </c>
      <c r="BH346">
        <f t="shared" si="26"/>
        <v>65</v>
      </c>
      <c r="BI346">
        <f t="shared" si="27"/>
        <v>50</v>
      </c>
      <c r="BJ346">
        <f t="shared" si="28"/>
        <v>50</v>
      </c>
      <c r="BK346">
        <f t="shared" si="29"/>
        <v>90</v>
      </c>
      <c r="BL346">
        <f t="shared" si="30"/>
        <v>90</v>
      </c>
    </row>
    <row r="347" spans="1:64">
      <c r="A347">
        <v>13</v>
      </c>
      <c r="B347" t="s">
        <v>579</v>
      </c>
      <c r="C347">
        <v>6680</v>
      </c>
      <c r="H347" t="e">
        <v>#N/A</v>
      </c>
      <c r="AB347" t="e">
        <v>#N/A</v>
      </c>
      <c r="AE347" t="e">
        <v>#N/A</v>
      </c>
      <c r="AV347">
        <v>80</v>
      </c>
      <c r="AW347">
        <v>100</v>
      </c>
      <c r="AX347">
        <v>90</v>
      </c>
      <c r="AY347">
        <v>80</v>
      </c>
      <c r="AZ347">
        <v>90</v>
      </c>
      <c r="BA347">
        <v>566</v>
      </c>
      <c r="BB347" t="s">
        <v>579</v>
      </c>
      <c r="BC347">
        <v>6680</v>
      </c>
      <c r="BD347">
        <v>6680</v>
      </c>
      <c r="BE347" t="s">
        <v>629</v>
      </c>
      <c r="BH347">
        <f t="shared" si="26"/>
        <v>80</v>
      </c>
      <c r="BI347">
        <f t="shared" si="27"/>
        <v>100</v>
      </c>
      <c r="BJ347">
        <f t="shared" si="28"/>
        <v>90</v>
      </c>
      <c r="BK347">
        <f t="shared" si="29"/>
        <v>80</v>
      </c>
      <c r="BL347">
        <f t="shared" si="30"/>
        <v>90</v>
      </c>
    </row>
    <row r="348" spans="1:64">
      <c r="A348">
        <v>14</v>
      </c>
      <c r="B348" t="s">
        <v>641</v>
      </c>
      <c r="C348">
        <v>6681</v>
      </c>
      <c r="H348" t="e">
        <v>#N/A</v>
      </c>
      <c r="AB348" t="e">
        <v>#N/A</v>
      </c>
      <c r="AE348" t="e">
        <v>#N/A</v>
      </c>
      <c r="AV348">
        <v>60</v>
      </c>
      <c r="AW348">
        <v>90</v>
      </c>
      <c r="AX348">
        <v>90</v>
      </c>
      <c r="AY348">
        <v>70</v>
      </c>
      <c r="AZ348">
        <v>90</v>
      </c>
      <c r="BA348">
        <v>567</v>
      </c>
      <c r="BB348" t="s">
        <v>641</v>
      </c>
      <c r="BC348">
        <v>6681</v>
      </c>
      <c r="BD348">
        <v>6681</v>
      </c>
      <c r="BE348" t="s">
        <v>629</v>
      </c>
      <c r="BH348">
        <f t="shared" si="26"/>
        <v>60</v>
      </c>
      <c r="BI348">
        <f t="shared" si="27"/>
        <v>90</v>
      </c>
      <c r="BJ348">
        <f t="shared" si="28"/>
        <v>90</v>
      </c>
      <c r="BK348">
        <f t="shared" si="29"/>
        <v>70</v>
      </c>
      <c r="BL348">
        <f t="shared" si="30"/>
        <v>90</v>
      </c>
    </row>
    <row r="349" spans="1:64">
      <c r="A349">
        <v>15</v>
      </c>
      <c r="B349" t="s">
        <v>643</v>
      </c>
      <c r="C349">
        <v>6682</v>
      </c>
      <c r="H349" t="e">
        <v>#N/A</v>
      </c>
      <c r="AB349" t="e">
        <v>#N/A</v>
      </c>
      <c r="AE349" t="e">
        <v>#N/A</v>
      </c>
      <c r="AV349">
        <v>80</v>
      </c>
      <c r="AW349">
        <v>90</v>
      </c>
      <c r="AY349">
        <v>80</v>
      </c>
      <c r="AZ349">
        <v>90</v>
      </c>
      <c r="BA349">
        <v>568</v>
      </c>
      <c r="BB349" t="s">
        <v>643</v>
      </c>
      <c r="BC349">
        <v>6682</v>
      </c>
      <c r="BD349">
        <v>6682</v>
      </c>
      <c r="BE349" t="s">
        <v>629</v>
      </c>
      <c r="BH349">
        <f t="shared" si="26"/>
        <v>80</v>
      </c>
      <c r="BI349">
        <f t="shared" si="27"/>
        <v>90</v>
      </c>
      <c r="BJ349">
        <f t="shared" si="28"/>
        <v>50</v>
      </c>
      <c r="BK349">
        <f t="shared" si="29"/>
        <v>80</v>
      </c>
      <c r="BL349">
        <f t="shared" si="30"/>
        <v>90</v>
      </c>
    </row>
    <row r="350" spans="1:64">
      <c r="A350">
        <v>16</v>
      </c>
      <c r="B350" t="s">
        <v>644</v>
      </c>
      <c r="C350">
        <v>6683</v>
      </c>
      <c r="H350" t="e">
        <v>#N/A</v>
      </c>
      <c r="AB350" t="e">
        <v>#N/A</v>
      </c>
      <c r="AE350" t="e">
        <v>#N/A</v>
      </c>
      <c r="AV350">
        <v>100</v>
      </c>
      <c r="AW350">
        <v>100</v>
      </c>
      <c r="AX350">
        <v>90</v>
      </c>
      <c r="AY350">
        <v>90</v>
      </c>
      <c r="AZ350">
        <v>90</v>
      </c>
      <c r="BA350">
        <v>569</v>
      </c>
      <c r="BB350" t="s">
        <v>644</v>
      </c>
      <c r="BC350">
        <v>6683</v>
      </c>
      <c r="BD350">
        <v>6683</v>
      </c>
      <c r="BE350" t="s">
        <v>629</v>
      </c>
      <c r="BH350">
        <f t="shared" si="26"/>
        <v>100</v>
      </c>
      <c r="BI350">
        <f t="shared" si="27"/>
        <v>100</v>
      </c>
      <c r="BJ350">
        <f t="shared" si="28"/>
        <v>90</v>
      </c>
      <c r="BK350">
        <f t="shared" si="29"/>
        <v>90</v>
      </c>
      <c r="BL350">
        <f t="shared" si="30"/>
        <v>90</v>
      </c>
    </row>
    <row r="351" spans="1:64">
      <c r="A351">
        <v>17</v>
      </c>
      <c r="B351" t="s">
        <v>645</v>
      </c>
      <c r="C351">
        <v>6684</v>
      </c>
      <c r="H351" t="e">
        <v>#N/A</v>
      </c>
      <c r="AB351" t="e">
        <v>#N/A</v>
      </c>
      <c r="AE351" t="e">
        <v>#N/A</v>
      </c>
      <c r="AV351">
        <v>60</v>
      </c>
      <c r="AW351">
        <v>100</v>
      </c>
      <c r="AX351">
        <v>90</v>
      </c>
      <c r="AY351">
        <v>70</v>
      </c>
      <c r="AZ351">
        <v>90</v>
      </c>
      <c r="BA351">
        <v>570</v>
      </c>
      <c r="BB351" t="s">
        <v>645</v>
      </c>
      <c r="BC351">
        <v>6684</v>
      </c>
      <c r="BD351">
        <v>6684</v>
      </c>
      <c r="BE351" t="s">
        <v>629</v>
      </c>
      <c r="BH351">
        <f t="shared" si="26"/>
        <v>60</v>
      </c>
      <c r="BI351">
        <f t="shared" si="27"/>
        <v>100</v>
      </c>
      <c r="BJ351">
        <f t="shared" si="28"/>
        <v>90</v>
      </c>
      <c r="BK351">
        <f t="shared" si="29"/>
        <v>70</v>
      </c>
      <c r="BL351">
        <f t="shared" si="30"/>
        <v>90</v>
      </c>
    </row>
    <row r="352" spans="1:64">
      <c r="A352">
        <v>18</v>
      </c>
      <c r="B352" t="s">
        <v>646</v>
      </c>
      <c r="C352">
        <v>6685</v>
      </c>
      <c r="H352" t="e">
        <v>#N/A</v>
      </c>
      <c r="AB352" t="e">
        <v>#N/A</v>
      </c>
      <c r="AE352" t="e">
        <v>#N/A</v>
      </c>
      <c r="AV352">
        <v>80</v>
      </c>
      <c r="AW352">
        <v>90</v>
      </c>
      <c r="AY352">
        <v>70</v>
      </c>
      <c r="AZ352">
        <v>90</v>
      </c>
      <c r="BA352">
        <v>571</v>
      </c>
      <c r="BB352" t="s">
        <v>646</v>
      </c>
      <c r="BC352">
        <v>6685</v>
      </c>
      <c r="BD352">
        <v>6685</v>
      </c>
      <c r="BE352" t="s">
        <v>629</v>
      </c>
      <c r="BH352">
        <f t="shared" si="26"/>
        <v>80</v>
      </c>
      <c r="BI352">
        <f t="shared" si="27"/>
        <v>90</v>
      </c>
      <c r="BJ352">
        <f t="shared" si="28"/>
        <v>50</v>
      </c>
      <c r="BK352">
        <f t="shared" si="29"/>
        <v>70</v>
      </c>
      <c r="BL352">
        <f t="shared" si="30"/>
        <v>90</v>
      </c>
    </row>
    <row r="353" spans="1:64">
      <c r="A353">
        <v>19</v>
      </c>
      <c r="B353" t="s">
        <v>647</v>
      </c>
      <c r="C353">
        <v>6686</v>
      </c>
      <c r="H353" t="e">
        <v>#N/A</v>
      </c>
      <c r="AB353" t="e">
        <v>#N/A</v>
      </c>
      <c r="AE353" t="e">
        <v>#N/A</v>
      </c>
      <c r="AV353">
        <v>80</v>
      </c>
      <c r="AW353">
        <v>90</v>
      </c>
      <c r="AX353">
        <v>90</v>
      </c>
      <c r="AY353">
        <v>70</v>
      </c>
      <c r="AZ353">
        <v>90</v>
      </c>
      <c r="BA353">
        <v>572</v>
      </c>
      <c r="BB353" t="s">
        <v>647</v>
      </c>
      <c r="BC353">
        <v>6686</v>
      </c>
      <c r="BD353">
        <v>6686</v>
      </c>
      <c r="BE353" t="s">
        <v>629</v>
      </c>
      <c r="BH353">
        <f t="shared" si="26"/>
        <v>80</v>
      </c>
      <c r="BI353">
        <f t="shared" si="27"/>
        <v>90</v>
      </c>
      <c r="BJ353">
        <f t="shared" si="28"/>
        <v>90</v>
      </c>
      <c r="BK353">
        <f t="shared" si="29"/>
        <v>70</v>
      </c>
      <c r="BL353">
        <f t="shared" si="30"/>
        <v>90</v>
      </c>
    </row>
    <row r="354" spans="1:64">
      <c r="A354">
        <v>20</v>
      </c>
      <c r="B354" t="s">
        <v>648</v>
      </c>
      <c r="C354">
        <v>6687</v>
      </c>
      <c r="H354" t="e">
        <v>#N/A</v>
      </c>
      <c r="AB354" t="e">
        <v>#N/A</v>
      </c>
      <c r="AE354" t="e">
        <v>#N/A</v>
      </c>
      <c r="AV354">
        <v>80</v>
      </c>
      <c r="AW354">
        <v>60</v>
      </c>
      <c r="AX354">
        <v>90</v>
      </c>
      <c r="AY354">
        <v>70</v>
      </c>
      <c r="AZ354">
        <v>90</v>
      </c>
      <c r="BA354">
        <v>573</v>
      </c>
      <c r="BB354" t="s">
        <v>648</v>
      </c>
      <c r="BC354">
        <v>6687</v>
      </c>
      <c r="BD354">
        <v>6687</v>
      </c>
      <c r="BE354" t="s">
        <v>629</v>
      </c>
      <c r="BH354">
        <f t="shared" si="26"/>
        <v>80</v>
      </c>
      <c r="BI354">
        <f t="shared" si="27"/>
        <v>60</v>
      </c>
      <c r="BJ354">
        <f t="shared" si="28"/>
        <v>90</v>
      </c>
      <c r="BK354">
        <f t="shared" si="29"/>
        <v>70</v>
      </c>
      <c r="BL354">
        <f t="shared" si="30"/>
        <v>90</v>
      </c>
    </row>
    <row r="355" spans="1:64">
      <c r="A355">
        <v>21</v>
      </c>
      <c r="B355" t="s">
        <v>587</v>
      </c>
      <c r="C355">
        <v>6688</v>
      </c>
      <c r="H355" t="e">
        <v>#N/A</v>
      </c>
      <c r="AB355" t="e">
        <v>#N/A</v>
      </c>
      <c r="AE355" t="e">
        <v>#N/A</v>
      </c>
      <c r="AW355">
        <v>30</v>
      </c>
      <c r="AY355">
        <v>80</v>
      </c>
      <c r="AZ355">
        <v>90</v>
      </c>
      <c r="BA355">
        <v>574</v>
      </c>
      <c r="BB355" t="s">
        <v>587</v>
      </c>
      <c r="BC355">
        <v>6688</v>
      </c>
      <c r="BD355">
        <v>6688</v>
      </c>
      <c r="BE355" t="s">
        <v>629</v>
      </c>
      <c r="BH355">
        <f t="shared" si="26"/>
        <v>50</v>
      </c>
      <c r="BI355">
        <f t="shared" si="27"/>
        <v>65</v>
      </c>
      <c r="BJ355">
        <f t="shared" si="28"/>
        <v>50</v>
      </c>
      <c r="BK355">
        <f t="shared" si="29"/>
        <v>80</v>
      </c>
      <c r="BL355">
        <f t="shared" si="30"/>
        <v>90</v>
      </c>
    </row>
    <row r="356" spans="1:64">
      <c r="A356">
        <v>22</v>
      </c>
      <c r="B356" t="s">
        <v>649</v>
      </c>
      <c r="C356">
        <v>6689</v>
      </c>
      <c r="H356" t="e">
        <v>#N/A</v>
      </c>
      <c r="AB356" t="e">
        <v>#N/A</v>
      </c>
      <c r="AE356" t="e">
        <v>#N/A</v>
      </c>
      <c r="AV356">
        <v>40</v>
      </c>
      <c r="AW356">
        <v>60</v>
      </c>
      <c r="AX356">
        <v>90</v>
      </c>
      <c r="AY356">
        <v>70</v>
      </c>
      <c r="AZ356">
        <v>90</v>
      </c>
      <c r="BA356">
        <v>575</v>
      </c>
      <c r="BB356" t="s">
        <v>649</v>
      </c>
      <c r="BC356">
        <v>6689</v>
      </c>
      <c r="BD356">
        <v>6689</v>
      </c>
      <c r="BE356" t="s">
        <v>629</v>
      </c>
      <c r="BH356">
        <f t="shared" si="26"/>
        <v>65</v>
      </c>
      <c r="BI356">
        <f t="shared" si="27"/>
        <v>60</v>
      </c>
      <c r="BJ356">
        <f t="shared" si="28"/>
        <v>90</v>
      </c>
      <c r="BK356">
        <f t="shared" si="29"/>
        <v>70</v>
      </c>
      <c r="BL356">
        <f t="shared" si="30"/>
        <v>90</v>
      </c>
    </row>
    <row r="357" spans="1:64">
      <c r="A357">
        <v>23</v>
      </c>
      <c r="B357" t="s">
        <v>650</v>
      </c>
      <c r="C357">
        <v>6690</v>
      </c>
      <c r="H357" t="e">
        <v>#N/A</v>
      </c>
      <c r="AB357" t="e">
        <v>#N/A</v>
      </c>
      <c r="AE357" t="e">
        <v>#N/A</v>
      </c>
      <c r="AV357">
        <v>80</v>
      </c>
      <c r="AW357">
        <v>70</v>
      </c>
      <c r="AX357">
        <v>90</v>
      </c>
      <c r="AY357">
        <v>90</v>
      </c>
      <c r="AZ357">
        <v>90</v>
      </c>
      <c r="BA357">
        <v>576</v>
      </c>
      <c r="BB357" t="s">
        <v>650</v>
      </c>
      <c r="BC357">
        <v>6690</v>
      </c>
      <c r="BD357">
        <v>6690</v>
      </c>
      <c r="BE357" t="s">
        <v>629</v>
      </c>
      <c r="BH357">
        <f t="shared" si="26"/>
        <v>80</v>
      </c>
      <c r="BI357">
        <f t="shared" si="27"/>
        <v>70</v>
      </c>
      <c r="BJ357">
        <f t="shared" si="28"/>
        <v>90</v>
      </c>
      <c r="BK357">
        <f t="shared" si="29"/>
        <v>90</v>
      </c>
      <c r="BL357">
        <f t="shared" si="30"/>
        <v>90</v>
      </c>
    </row>
    <row r="358" spans="1:64">
      <c r="A358">
        <v>24</v>
      </c>
      <c r="B358" t="s">
        <v>651</v>
      </c>
      <c r="C358">
        <v>6691</v>
      </c>
      <c r="H358" t="e">
        <v>#N/A</v>
      </c>
      <c r="AB358" t="e">
        <v>#N/A</v>
      </c>
      <c r="AE358" t="e">
        <v>#N/A</v>
      </c>
      <c r="AV358">
        <v>100</v>
      </c>
      <c r="AW358">
        <v>90</v>
      </c>
      <c r="AX358">
        <v>90</v>
      </c>
      <c r="AY358">
        <v>70</v>
      </c>
      <c r="AZ358">
        <v>90</v>
      </c>
      <c r="BA358">
        <v>577</v>
      </c>
      <c r="BB358" t="s">
        <v>651</v>
      </c>
      <c r="BC358">
        <v>6691</v>
      </c>
      <c r="BD358">
        <v>6691</v>
      </c>
      <c r="BE358" t="s">
        <v>629</v>
      </c>
      <c r="BH358">
        <f t="shared" si="26"/>
        <v>100</v>
      </c>
      <c r="BI358">
        <f t="shared" si="27"/>
        <v>90</v>
      </c>
      <c r="BJ358">
        <f t="shared" si="28"/>
        <v>90</v>
      </c>
      <c r="BK358">
        <f t="shared" si="29"/>
        <v>70</v>
      </c>
      <c r="BL358">
        <f t="shared" si="30"/>
        <v>90</v>
      </c>
    </row>
    <row r="359" spans="1:64">
      <c r="A359">
        <v>25</v>
      </c>
      <c r="B359" t="s">
        <v>652</v>
      </c>
      <c r="C359">
        <v>6692</v>
      </c>
      <c r="H359" t="e">
        <v>#N/A</v>
      </c>
      <c r="AB359" t="e">
        <v>#N/A</v>
      </c>
      <c r="AE359" t="e">
        <v>#N/A</v>
      </c>
      <c r="AV359">
        <v>80</v>
      </c>
      <c r="AW359">
        <v>0</v>
      </c>
      <c r="AY359">
        <v>70</v>
      </c>
      <c r="BA359">
        <v>578</v>
      </c>
      <c r="BB359" t="s">
        <v>652</v>
      </c>
      <c r="BC359">
        <v>6692</v>
      </c>
      <c r="BD359">
        <v>6692</v>
      </c>
      <c r="BE359" t="s">
        <v>629</v>
      </c>
      <c r="BH359">
        <f t="shared" si="26"/>
        <v>80</v>
      </c>
      <c r="BI359">
        <f t="shared" si="27"/>
        <v>50</v>
      </c>
      <c r="BJ359">
        <f t="shared" si="28"/>
        <v>50</v>
      </c>
      <c r="BK359">
        <f t="shared" si="29"/>
        <v>70</v>
      </c>
      <c r="BL359">
        <f t="shared" si="30"/>
        <v>50</v>
      </c>
    </row>
    <row r="360" spans="1:64">
      <c r="A360">
        <v>26</v>
      </c>
      <c r="B360" t="s">
        <v>653</v>
      </c>
      <c r="C360">
        <v>6693</v>
      </c>
      <c r="H360" t="e">
        <v>#N/A</v>
      </c>
      <c r="AB360" t="e">
        <v>#N/A</v>
      </c>
      <c r="AE360" t="e">
        <v>#N/A</v>
      </c>
      <c r="AV360">
        <v>40</v>
      </c>
      <c r="AW360">
        <v>30</v>
      </c>
      <c r="AY360">
        <v>90</v>
      </c>
      <c r="AZ360">
        <v>90</v>
      </c>
      <c r="BA360">
        <v>579</v>
      </c>
      <c r="BB360" t="s">
        <v>653</v>
      </c>
      <c r="BC360">
        <v>6693</v>
      </c>
      <c r="BD360">
        <v>6693</v>
      </c>
      <c r="BE360" t="s">
        <v>629</v>
      </c>
      <c r="BH360">
        <f t="shared" si="26"/>
        <v>65</v>
      </c>
      <c r="BI360">
        <f t="shared" si="27"/>
        <v>65</v>
      </c>
      <c r="BJ360">
        <f t="shared" si="28"/>
        <v>50</v>
      </c>
      <c r="BK360">
        <f t="shared" si="29"/>
        <v>90</v>
      </c>
      <c r="BL360">
        <f t="shared" si="30"/>
        <v>90</v>
      </c>
    </row>
    <row r="361" spans="1:64">
      <c r="A361">
        <v>27</v>
      </c>
      <c r="B361" t="s">
        <v>654</v>
      </c>
      <c r="C361">
        <v>6694</v>
      </c>
      <c r="H361" t="e">
        <v>#N/A</v>
      </c>
      <c r="AB361" t="e">
        <v>#N/A</v>
      </c>
      <c r="AE361" t="e">
        <v>#N/A</v>
      </c>
      <c r="AV361">
        <v>60</v>
      </c>
      <c r="AW361">
        <v>100</v>
      </c>
      <c r="AY361">
        <v>70</v>
      </c>
      <c r="AZ361">
        <v>90</v>
      </c>
      <c r="BA361">
        <v>580</v>
      </c>
      <c r="BB361" t="s">
        <v>654</v>
      </c>
      <c r="BC361">
        <v>6694</v>
      </c>
      <c r="BD361">
        <v>6694</v>
      </c>
      <c r="BE361" t="s">
        <v>629</v>
      </c>
      <c r="BH361">
        <f t="shared" si="26"/>
        <v>60</v>
      </c>
      <c r="BI361">
        <f t="shared" si="27"/>
        <v>100</v>
      </c>
      <c r="BJ361">
        <f t="shared" si="28"/>
        <v>50</v>
      </c>
      <c r="BK361">
        <f t="shared" si="29"/>
        <v>70</v>
      </c>
      <c r="BL361">
        <f t="shared" si="30"/>
        <v>90</v>
      </c>
    </row>
    <row r="362" spans="1:64">
      <c r="A362">
        <v>28</v>
      </c>
      <c r="B362" t="s">
        <v>655</v>
      </c>
      <c r="C362">
        <v>6695</v>
      </c>
      <c r="H362" t="e">
        <v>#N/A</v>
      </c>
      <c r="AB362" t="e">
        <v>#N/A</v>
      </c>
      <c r="AE362" t="e">
        <v>#N/A</v>
      </c>
      <c r="AV362">
        <v>80</v>
      </c>
      <c r="AW362">
        <v>60</v>
      </c>
      <c r="AY362">
        <v>70</v>
      </c>
      <c r="AZ362">
        <v>90</v>
      </c>
      <c r="BA362">
        <v>581</v>
      </c>
      <c r="BB362" t="s">
        <v>655</v>
      </c>
      <c r="BC362">
        <v>6695</v>
      </c>
      <c r="BD362">
        <v>6695</v>
      </c>
      <c r="BE362" t="s">
        <v>629</v>
      </c>
      <c r="BH362">
        <f t="shared" si="26"/>
        <v>80</v>
      </c>
      <c r="BI362">
        <f t="shared" si="27"/>
        <v>60</v>
      </c>
      <c r="BJ362">
        <f t="shared" si="28"/>
        <v>50</v>
      </c>
      <c r="BK362">
        <f t="shared" si="29"/>
        <v>70</v>
      </c>
      <c r="BL362">
        <f t="shared" si="30"/>
        <v>90</v>
      </c>
    </row>
    <row r="363" spans="1:64">
      <c r="A363">
        <v>29</v>
      </c>
      <c r="B363" t="s">
        <v>656</v>
      </c>
      <c r="C363">
        <v>6696</v>
      </c>
      <c r="H363" t="e">
        <v>#N/A</v>
      </c>
      <c r="AB363" t="e">
        <v>#N/A</v>
      </c>
      <c r="AE363" t="e">
        <v>#N/A</v>
      </c>
      <c r="AV363">
        <v>80</v>
      </c>
      <c r="AW363">
        <v>40</v>
      </c>
      <c r="AY363">
        <v>70</v>
      </c>
      <c r="AZ363">
        <v>90</v>
      </c>
      <c r="BA363">
        <v>582</v>
      </c>
      <c r="BB363" t="s">
        <v>656</v>
      </c>
      <c r="BC363">
        <v>6696</v>
      </c>
      <c r="BD363">
        <v>6696</v>
      </c>
      <c r="BE363" t="s">
        <v>629</v>
      </c>
      <c r="BH363">
        <f t="shared" si="26"/>
        <v>80</v>
      </c>
      <c r="BI363">
        <f t="shared" si="27"/>
        <v>65</v>
      </c>
      <c r="BJ363">
        <f t="shared" si="28"/>
        <v>50</v>
      </c>
      <c r="BK363">
        <f t="shared" si="29"/>
        <v>70</v>
      </c>
      <c r="BL363">
        <f t="shared" si="30"/>
        <v>90</v>
      </c>
    </row>
    <row r="364" spans="1:64">
      <c r="A364">
        <v>30</v>
      </c>
      <c r="B364" t="s">
        <v>658</v>
      </c>
      <c r="C364">
        <v>6698</v>
      </c>
      <c r="H364" t="e">
        <v>#N/A</v>
      </c>
      <c r="AB364" t="e">
        <v>#N/A</v>
      </c>
      <c r="AE364" t="e">
        <v>#N/A</v>
      </c>
      <c r="AV364">
        <v>60</v>
      </c>
      <c r="AW364">
        <v>0</v>
      </c>
      <c r="AY364">
        <v>70</v>
      </c>
      <c r="BA364">
        <v>583</v>
      </c>
      <c r="BB364" t="s">
        <v>658</v>
      </c>
      <c r="BC364">
        <v>6698</v>
      </c>
      <c r="BD364">
        <v>6698</v>
      </c>
      <c r="BE364" t="s">
        <v>629</v>
      </c>
      <c r="BH364">
        <f t="shared" si="26"/>
        <v>60</v>
      </c>
      <c r="BI364">
        <f t="shared" si="27"/>
        <v>50</v>
      </c>
      <c r="BJ364">
        <f t="shared" si="28"/>
        <v>50</v>
      </c>
      <c r="BK364">
        <f t="shared" si="29"/>
        <v>70</v>
      </c>
      <c r="BL364">
        <f t="shared" si="30"/>
        <v>50</v>
      </c>
    </row>
    <row r="365" spans="1:64">
      <c r="A365">
        <v>31</v>
      </c>
      <c r="B365" t="s">
        <v>659</v>
      </c>
      <c r="C365">
        <v>6699</v>
      </c>
      <c r="H365" t="e">
        <v>#N/A</v>
      </c>
      <c r="AB365" t="e">
        <v>#N/A</v>
      </c>
      <c r="AE365" t="e">
        <v>#N/A</v>
      </c>
      <c r="AV365">
        <v>80</v>
      </c>
      <c r="AW365">
        <v>90</v>
      </c>
      <c r="AX365">
        <v>90</v>
      </c>
      <c r="AY365">
        <v>80</v>
      </c>
      <c r="AZ365">
        <v>90</v>
      </c>
      <c r="BA365">
        <v>584</v>
      </c>
      <c r="BB365" t="s">
        <v>659</v>
      </c>
      <c r="BC365">
        <v>6699</v>
      </c>
      <c r="BD365">
        <v>6699</v>
      </c>
      <c r="BE365" t="s">
        <v>629</v>
      </c>
      <c r="BH365">
        <f t="shared" si="26"/>
        <v>80</v>
      </c>
      <c r="BI365">
        <f t="shared" si="27"/>
        <v>90</v>
      </c>
      <c r="BJ365">
        <f t="shared" si="28"/>
        <v>90</v>
      </c>
      <c r="BK365">
        <f t="shared" si="29"/>
        <v>80</v>
      </c>
      <c r="BL365">
        <f t="shared" si="30"/>
        <v>90</v>
      </c>
    </row>
    <row r="366" spans="1:64">
      <c r="A366" s="181">
        <v>32</v>
      </c>
      <c r="B366" s="181" t="s">
        <v>660</v>
      </c>
      <c r="C366" s="181">
        <v>6700</v>
      </c>
      <c r="D366" s="181"/>
      <c r="E366" s="181"/>
      <c r="F366" s="181"/>
      <c r="G366" s="181"/>
      <c r="H366" s="181" t="e">
        <v>#N/A</v>
      </c>
      <c r="I366" s="181"/>
      <c r="J366" s="181"/>
      <c r="K366" s="181"/>
      <c r="L366" s="181"/>
      <c r="M366" s="181"/>
      <c r="N366" s="181"/>
      <c r="O366" s="181"/>
      <c r="P366" s="181"/>
      <c r="Q366" s="181"/>
      <c r="R366" s="181"/>
      <c r="S366" s="181"/>
      <c r="T366" s="181"/>
      <c r="U366" s="181"/>
      <c r="V366" s="181"/>
      <c r="W366" s="181"/>
      <c r="X366" s="181"/>
      <c r="Y366" s="181"/>
      <c r="Z366" s="181"/>
      <c r="AA366" s="181"/>
      <c r="AB366" s="181" t="e">
        <v>#N/A</v>
      </c>
      <c r="AC366" s="181"/>
      <c r="AD366" s="181"/>
      <c r="AE366" s="181" t="e">
        <v>#N/A</v>
      </c>
      <c r="AF366" s="181"/>
      <c r="AG366" s="181"/>
      <c r="AH366" s="181"/>
      <c r="AI366" s="181"/>
      <c r="AJ366" s="181"/>
      <c r="AK366" s="181"/>
      <c r="AL366" s="181"/>
      <c r="AM366" s="181"/>
      <c r="AN366" s="181"/>
      <c r="AO366" s="181"/>
      <c r="AP366" s="181"/>
      <c r="AQ366" s="181"/>
      <c r="AR366" s="181"/>
      <c r="AS366" s="181"/>
      <c r="AT366" s="181"/>
      <c r="AU366" s="181"/>
      <c r="AV366" s="181">
        <v>40</v>
      </c>
      <c r="AW366" s="181">
        <v>80</v>
      </c>
      <c r="AX366">
        <v>90</v>
      </c>
      <c r="AY366">
        <v>80</v>
      </c>
      <c r="AZ366" s="181">
        <v>90</v>
      </c>
      <c r="BA366">
        <v>585</v>
      </c>
      <c r="BB366" t="s">
        <v>660</v>
      </c>
      <c r="BC366">
        <v>6700</v>
      </c>
      <c r="BD366">
        <v>6700</v>
      </c>
      <c r="BE366" t="s">
        <v>629</v>
      </c>
      <c r="BG366" s="181"/>
      <c r="BH366">
        <f t="shared" si="26"/>
        <v>65</v>
      </c>
      <c r="BI366">
        <f t="shared" si="27"/>
        <v>80</v>
      </c>
      <c r="BJ366">
        <f t="shared" si="28"/>
        <v>90</v>
      </c>
      <c r="BK366">
        <f t="shared" si="29"/>
        <v>80</v>
      </c>
      <c r="BL366">
        <f t="shared" si="30"/>
        <v>90</v>
      </c>
    </row>
    <row r="369" spans="1:50" s="181" customFormat="1">
      <c r="A369"/>
      <c r="B369"/>
      <c r="C369"/>
      <c r="D369"/>
      <c r="E369"/>
      <c r="F369"/>
      <c r="G369"/>
      <c r="H369"/>
      <c r="I369"/>
      <c r="J369"/>
      <c r="K369"/>
      <c r="L369"/>
      <c r="M369"/>
      <c r="N369"/>
      <c r="O369"/>
      <c r="P369"/>
      <c r="Q369"/>
      <c r="R369"/>
      <c r="S369"/>
      <c r="T369"/>
      <c r="U369"/>
      <c r="V369"/>
      <c r="W369"/>
      <c r="X369"/>
      <c r="Y369"/>
      <c r="Z369"/>
      <c r="AA369"/>
      <c r="AB369"/>
      <c r="AC369"/>
      <c r="AD369"/>
      <c r="AE369"/>
      <c r="AF369"/>
      <c r="AG369"/>
      <c r="AH369"/>
      <c r="AI369"/>
      <c r="AJ369"/>
      <c r="AK369"/>
      <c r="AL369"/>
      <c r="AM369"/>
      <c r="AN369"/>
      <c r="AO369"/>
      <c r="AP369"/>
      <c r="AQ369"/>
      <c r="AR369"/>
      <c r="AS369"/>
      <c r="AT369"/>
      <c r="AU369"/>
      <c r="AV369"/>
      <c r="AW369"/>
      <c r="AX369"/>
    </row>
  </sheetData>
  <pageMargins left="0.7" right="0.7" top="0.75" bottom="0.75" header="0.3" footer="0.3"/>
  <pageSetup paperSize="10000"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BF603"/>
  <sheetViews>
    <sheetView zoomScale="110" zoomScaleNormal="110" workbookViewId="0">
      <pane xSplit="2" ySplit="6" topLeftCell="D580" activePane="bottomRight" state="frozen"/>
      <selection pane="topRight" activeCell="C1" sqref="C1"/>
      <selection pane="bottomLeft" activeCell="A7" sqref="A7"/>
      <selection pane="bottomRight" activeCell="BF500" sqref="BF500"/>
    </sheetView>
  </sheetViews>
  <sheetFormatPr defaultColWidth="14.42578125" defaultRowHeight="15" customHeight="1"/>
  <cols>
    <col min="1" max="1" width="5.42578125" customWidth="1"/>
    <col min="2" max="2" width="23.140625" customWidth="1"/>
    <col min="3" max="3" width="6.42578125" style="163" hidden="1" customWidth="1"/>
    <col min="4" max="4" width="6.28515625" customWidth="1"/>
    <col min="5" max="5" width="5.85546875" style="163" customWidth="1"/>
    <col min="6" max="9" width="8.140625" customWidth="1"/>
    <col min="10" max="10" width="8.140625" hidden="1" customWidth="1"/>
    <col min="11" max="13" width="6.42578125" hidden="1" customWidth="1"/>
    <col min="14" max="14" width="6.5703125" customWidth="1"/>
    <col min="15" max="15" width="5.85546875" customWidth="1"/>
    <col min="16" max="16" width="5.5703125" customWidth="1"/>
    <col min="17" max="17" width="5.85546875" hidden="1" customWidth="1"/>
    <col min="18" max="20" width="5" hidden="1" customWidth="1"/>
    <col min="21" max="21" width="6.5703125" customWidth="1"/>
    <col min="22" max="49" width="3.42578125" hidden="1" customWidth="1"/>
    <col min="50" max="57" width="14.42578125" hidden="1" customWidth="1"/>
    <col min="58" max="58" width="8.28515625" style="163" customWidth="1"/>
    <col min="59" max="59" width="14.42578125" customWidth="1"/>
  </cols>
  <sheetData>
    <row r="1" spans="1:58" ht="30.75" customHeight="1">
      <c r="A1" s="218" t="s">
        <v>34</v>
      </c>
      <c r="B1" s="218" t="s">
        <v>35</v>
      </c>
      <c r="C1" s="218" t="s">
        <v>36</v>
      </c>
      <c r="D1" s="218" t="s">
        <v>37</v>
      </c>
      <c r="E1" s="218" t="s">
        <v>38</v>
      </c>
      <c r="F1" s="28" t="s">
        <v>39</v>
      </c>
      <c r="G1" s="28" t="s">
        <v>40</v>
      </c>
      <c r="H1" s="28" t="s">
        <v>41</v>
      </c>
      <c r="I1" s="28" t="s">
        <v>42</v>
      </c>
      <c r="J1" s="28" t="s">
        <v>43</v>
      </c>
      <c r="K1" s="28" t="s">
        <v>44</v>
      </c>
      <c r="L1" s="28" t="s">
        <v>45</v>
      </c>
      <c r="M1" s="28" t="s">
        <v>46</v>
      </c>
      <c r="N1" s="216" t="s">
        <v>47</v>
      </c>
      <c r="O1" s="216" t="s">
        <v>48</v>
      </c>
      <c r="P1" s="29">
        <v>80</v>
      </c>
      <c r="Q1" s="223"/>
      <c r="R1" s="224" t="s">
        <v>49</v>
      </c>
      <c r="S1" s="225"/>
      <c r="T1" s="226"/>
      <c r="U1" s="223" t="s">
        <v>50</v>
      </c>
      <c r="V1" s="227"/>
      <c r="W1" s="228"/>
      <c r="AH1" s="30"/>
      <c r="BF1" s="197"/>
    </row>
    <row r="2" spans="1:58" ht="54.75" customHeight="1" thickBot="1">
      <c r="A2" s="219"/>
      <c r="B2" s="219"/>
      <c r="C2" s="220"/>
      <c r="D2" s="221"/>
      <c r="E2" s="222"/>
      <c r="F2" s="174" t="str">
        <f>IF(cover!$N$26=0,"",cover!$N$26)</f>
        <v xml:space="preserve"> Menyanyikan lagu populer  populer secara  solo dengan intonasi dan artikulasi . </v>
      </c>
      <c r="G2" s="174" t="str">
        <f>IF(cover!$N$27=0,"",cover!$N$27)</f>
        <v xml:space="preserve"> Memainkan alat musik  dalam ansambel secara berkelompok . </v>
      </c>
      <c r="H2" s="174" t="str">
        <f>IF(cover!$N$28=0,"",cover!$N$28)</f>
        <v xml:space="preserve"> Menyanyikan lagu populer  dalam bentuk sajian vokal group . </v>
      </c>
      <c r="I2" s="174" t="str">
        <f>IF(cover!$N$29=0,"",cover!$N$29)</f>
        <v/>
      </c>
      <c r="J2" s="174" t="str">
        <f>IF(cover!$N$30=0,"",cover!$N$30)</f>
        <v/>
      </c>
      <c r="K2" s="174" t="str">
        <f>IF(cover!$N$31=0,"",cover!$N$31)</f>
        <v/>
      </c>
      <c r="L2" s="174" t="str">
        <f>IF(cover!$N$32=0,"",cover!$N$32)</f>
        <v/>
      </c>
      <c r="M2" s="174" t="str">
        <f>IF(cover!$N$33=0,"",cover!$N$33)</f>
        <v/>
      </c>
      <c r="N2" s="217"/>
      <c r="O2" s="217"/>
      <c r="P2" s="176" t="s">
        <v>51</v>
      </c>
      <c r="Q2" s="217"/>
      <c r="R2" s="195">
        <v>0.8</v>
      </c>
      <c r="S2" s="195">
        <v>0.1</v>
      </c>
      <c r="T2" s="195">
        <v>0.1</v>
      </c>
      <c r="U2" s="217"/>
      <c r="V2" s="217"/>
      <c r="W2" s="217"/>
      <c r="Z2" s="33">
        <v>1</v>
      </c>
      <c r="AA2" s="33">
        <v>2</v>
      </c>
      <c r="AB2" s="33">
        <v>3</v>
      </c>
      <c r="AC2" s="33">
        <v>4</v>
      </c>
      <c r="AD2" s="33"/>
      <c r="AE2" s="33"/>
      <c r="AF2" s="33"/>
      <c r="AG2" s="33"/>
      <c r="AH2" s="30"/>
      <c r="AI2" s="33">
        <v>1</v>
      </c>
      <c r="AJ2" s="33">
        <v>2</v>
      </c>
      <c r="AK2" s="33">
        <v>3</v>
      </c>
      <c r="AL2" s="33">
        <v>4</v>
      </c>
      <c r="AM2" s="33">
        <v>5</v>
      </c>
      <c r="AN2" s="33">
        <v>6</v>
      </c>
      <c r="AO2" s="33">
        <v>7</v>
      </c>
      <c r="AP2" s="33">
        <v>8</v>
      </c>
      <c r="BF2" s="198" t="s">
        <v>1259</v>
      </c>
    </row>
    <row r="3" spans="1:58" ht="14.25" customHeight="1" thickBot="1">
      <c r="A3" s="34">
        <v>1</v>
      </c>
      <c r="B3" s="35">
        <v>2</v>
      </c>
      <c r="C3" s="34">
        <v>3</v>
      </c>
      <c r="D3" s="35">
        <v>4</v>
      </c>
      <c r="E3" s="34">
        <v>5</v>
      </c>
      <c r="F3" s="35">
        <v>6</v>
      </c>
      <c r="G3" s="34">
        <v>7</v>
      </c>
      <c r="H3" s="35">
        <v>8</v>
      </c>
      <c r="I3" s="34">
        <v>9</v>
      </c>
      <c r="J3" s="35">
        <v>10</v>
      </c>
      <c r="K3" s="34">
        <v>11</v>
      </c>
      <c r="L3" s="35">
        <v>12</v>
      </c>
      <c r="M3" s="34">
        <v>13</v>
      </c>
      <c r="N3" s="35">
        <v>14</v>
      </c>
      <c r="O3" s="34">
        <v>15</v>
      </c>
      <c r="P3" s="35">
        <v>16</v>
      </c>
      <c r="Q3" s="34">
        <v>17</v>
      </c>
      <c r="R3" s="35">
        <v>18</v>
      </c>
      <c r="S3" s="34">
        <v>19</v>
      </c>
      <c r="T3" s="35">
        <v>20</v>
      </c>
      <c r="U3" s="34">
        <v>21</v>
      </c>
      <c r="V3" s="35">
        <v>22</v>
      </c>
      <c r="W3" s="34">
        <v>23</v>
      </c>
      <c r="X3" s="35">
        <v>24</v>
      </c>
      <c r="Y3" s="34">
        <v>25</v>
      </c>
      <c r="Z3" s="35">
        <v>26</v>
      </c>
      <c r="AA3" s="34">
        <v>27</v>
      </c>
      <c r="AB3" s="35">
        <v>28</v>
      </c>
      <c r="AC3" s="34">
        <v>29</v>
      </c>
      <c r="AD3" s="35"/>
      <c r="AE3" s="34"/>
      <c r="AF3" s="35"/>
      <c r="AG3" s="34"/>
      <c r="AH3" s="36">
        <v>34</v>
      </c>
      <c r="AI3" s="34">
        <v>35</v>
      </c>
      <c r="AJ3" s="35">
        <v>36</v>
      </c>
      <c r="AK3" s="34">
        <v>37</v>
      </c>
      <c r="AL3" s="35">
        <v>38</v>
      </c>
      <c r="AM3" s="34">
        <v>39</v>
      </c>
      <c r="AN3" s="35">
        <v>40</v>
      </c>
      <c r="AO3" s="34">
        <v>41</v>
      </c>
      <c r="AP3" s="35">
        <v>42</v>
      </c>
      <c r="AQ3" s="34">
        <v>43</v>
      </c>
      <c r="AR3" s="35">
        <v>44</v>
      </c>
      <c r="AS3" s="34">
        <v>45</v>
      </c>
      <c r="AT3" s="35">
        <v>46</v>
      </c>
      <c r="AU3" s="34">
        <v>47</v>
      </c>
      <c r="AV3" s="35">
        <v>48</v>
      </c>
      <c r="AW3" s="34">
        <v>49</v>
      </c>
      <c r="BF3" s="197"/>
    </row>
    <row r="4" spans="1:58" ht="14.25" hidden="1" customHeight="1">
      <c r="A4" s="37"/>
      <c r="B4" s="38"/>
      <c r="C4" s="39"/>
      <c r="D4" s="40"/>
      <c r="E4" s="40"/>
      <c r="F4" s="31"/>
      <c r="G4" s="31"/>
      <c r="H4" s="31"/>
      <c r="I4" s="31"/>
      <c r="J4" s="31"/>
      <c r="K4" s="31"/>
      <c r="L4" s="41"/>
      <c r="M4" s="41"/>
      <c r="N4" s="42"/>
      <c r="O4" s="43"/>
      <c r="P4" s="44"/>
      <c r="Q4" s="44"/>
      <c r="R4" s="32"/>
      <c r="S4" s="32"/>
      <c r="T4" s="32"/>
      <c r="U4" s="44"/>
      <c r="V4" s="45"/>
      <c r="W4" s="46"/>
      <c r="Z4" s="30"/>
      <c r="AA4" s="30"/>
      <c r="AB4" s="30"/>
      <c r="AC4" s="30"/>
      <c r="AD4" s="30"/>
      <c r="AE4" s="30"/>
      <c r="AF4" s="30"/>
      <c r="AG4" s="30"/>
      <c r="AH4" s="30"/>
      <c r="BF4" s="197"/>
    </row>
    <row r="5" spans="1:58" ht="14.25" hidden="1" customHeight="1">
      <c r="A5" s="37"/>
      <c r="B5" s="38"/>
      <c r="C5" s="39"/>
      <c r="D5" s="40"/>
      <c r="E5" s="40"/>
      <c r="F5" s="31"/>
      <c r="G5" s="31"/>
      <c r="H5" s="31"/>
      <c r="I5" s="31"/>
      <c r="J5" s="31"/>
      <c r="K5" s="31"/>
      <c r="L5" s="41"/>
      <c r="M5" s="41"/>
      <c r="N5" s="42"/>
      <c r="O5" s="43"/>
      <c r="P5" s="44"/>
      <c r="Q5" s="44"/>
      <c r="R5" s="32"/>
      <c r="S5" s="32"/>
      <c r="T5" s="32"/>
      <c r="U5" s="44"/>
      <c r="V5" s="45"/>
      <c r="W5" s="46"/>
      <c r="AH5" s="30"/>
      <c r="BF5" s="197"/>
    </row>
    <row r="6" spans="1:58" ht="14.25" hidden="1" customHeight="1">
      <c r="A6" s="47"/>
      <c r="B6" s="48"/>
      <c r="C6" s="40"/>
      <c r="D6" s="40"/>
      <c r="E6" s="40"/>
      <c r="F6" s="49"/>
      <c r="G6" s="49"/>
      <c r="H6" s="49"/>
      <c r="I6" s="49"/>
      <c r="J6" s="49"/>
      <c r="K6" s="49"/>
      <c r="L6" s="50"/>
      <c r="M6" s="50"/>
      <c r="N6" s="51"/>
      <c r="O6" s="52"/>
      <c r="P6" s="53"/>
      <c r="Q6" s="53"/>
      <c r="R6" s="54"/>
      <c r="S6" s="54"/>
      <c r="T6" s="54"/>
      <c r="U6" s="53"/>
      <c r="V6" s="55"/>
      <c r="W6" s="56"/>
      <c r="AH6" s="30"/>
      <c r="BF6" s="197"/>
    </row>
    <row r="7" spans="1:58" ht="15.75" customHeight="1">
      <c r="A7" s="57">
        <v>1</v>
      </c>
      <c r="B7" s="18" t="s">
        <v>52</v>
      </c>
      <c r="C7" s="58">
        <v>6903</v>
      </c>
      <c r="D7" s="18">
        <f>C7</f>
        <v>6903</v>
      </c>
      <c r="E7" s="58" t="s">
        <v>53</v>
      </c>
      <c r="F7" s="59"/>
      <c r="G7" s="59"/>
      <c r="H7" s="59"/>
      <c r="I7" s="59"/>
      <c r="J7" s="59"/>
      <c r="K7" s="59"/>
      <c r="L7" s="59"/>
      <c r="M7" s="59"/>
      <c r="N7" s="18"/>
      <c r="O7" s="60"/>
      <c r="P7" s="175">
        <f>$P$1</f>
        <v>80</v>
      </c>
      <c r="Q7" s="18">
        <v>79</v>
      </c>
      <c r="R7" s="18"/>
      <c r="S7" s="18"/>
      <c r="T7" s="18"/>
      <c r="U7" s="61" t="str">
        <f>IFERROR(AVERAGE(F7:O7),"")</f>
        <v/>
      </c>
      <c r="V7" s="18" t="str">
        <f t="shared" ref="V7:V261" si="0">IF(F7="","",IF(F7&gt;=P7,$F$2,""))</f>
        <v/>
      </c>
      <c r="W7" s="18" t="str">
        <f t="shared" ref="W7:W261" si="1">IF(G7="","",IF(G7&gt;=P7,$G$2,""))</f>
        <v/>
      </c>
      <c r="X7" s="62" t="str">
        <f t="shared" ref="X7:X261" si="2">IF(H7="","",IF(H7&gt;=P7,$H$2,""))</f>
        <v/>
      </c>
      <c r="Y7" s="18" t="str">
        <f t="shared" ref="Y7:Y261" si="3">IF(I7="","",IF(I7&gt;=P7,$I$2,""))</f>
        <v/>
      </c>
      <c r="Z7" s="18" t="str">
        <f t="shared" ref="Z7:Z261" si="4">IF(J7="","",IF(J7&gt;=P7,$J$2,""))</f>
        <v/>
      </c>
      <c r="AA7" s="18" t="str">
        <f t="shared" ref="AA7:AA261" si="5">IF(K7="","",IF(K7&gt;=P7,$K$2,""))</f>
        <v/>
      </c>
      <c r="AB7" s="18" t="str">
        <f t="shared" ref="AB7:AB261" si="6">IF(L7="","",IF(L7&gt;=P7,$L$2,""))</f>
        <v/>
      </c>
      <c r="AC7" s="18" t="str">
        <f t="shared" ref="AC7:AC261" si="7">IF(M7="","",IF(M7&gt;=P7,$M$2,""))</f>
        <v/>
      </c>
      <c r="AD7" s="18"/>
      <c r="AE7" s="18"/>
      <c r="AF7" s="18"/>
      <c r="AG7" s="18"/>
      <c r="AH7" s="30" t="str">
        <f t="shared" ref="AH7:AH261" si="8">IF(N7&gt;85,$F$2,"")</f>
        <v/>
      </c>
      <c r="AI7" s="18" t="str">
        <f t="shared" ref="AI7:AI261" si="9">IF(F7="","",IF(F7&lt;P7,$F$2,""))</f>
        <v/>
      </c>
      <c r="AJ7" s="18" t="str">
        <f t="shared" ref="AJ7:AJ261" si="10">IF(G7="","",IF(G7&lt;P7,$G$2,""))</f>
        <v/>
      </c>
      <c r="AK7" s="18" t="str">
        <f t="shared" ref="AK7:AK261" si="11">IF(H7="","",IF(H7&lt;P7,$H$2,""))</f>
        <v/>
      </c>
      <c r="AL7" s="18" t="str">
        <f t="shared" ref="AL7:AL261" si="12">IF(I7="","",IF(I7&lt;P7,$I$2,""))</f>
        <v/>
      </c>
      <c r="AM7" s="18" t="str">
        <f t="shared" ref="AM7:AM261" si="13">IF(J7="","",IF(J7&lt;P7,$J$2,""))</f>
        <v/>
      </c>
      <c r="AN7" s="18" t="str">
        <f t="shared" ref="AN7:AN261" si="14">IF(K7="","",IF(K7&lt;P7,$K$2,""))</f>
        <v/>
      </c>
      <c r="AO7" s="18" t="str">
        <f t="shared" ref="AO7:AO261" si="15">IF(L7="","",IF(L7&lt;P7,$L$2,""))</f>
        <v/>
      </c>
      <c r="AP7" s="18" t="str">
        <f t="shared" ref="AP7:AP261" si="16">IF(M7="","",IF(M7&lt;P7,$M$2,""))</f>
        <v/>
      </c>
      <c r="AS7" s="63" t="str">
        <f t="shared" ref="AS7:AS261" si="17">U7</f>
        <v/>
      </c>
      <c r="AT7" s="23" t="str">
        <f t="shared" ref="AT7:AT261" si="18">"Mencapai kompetensi dengan sangat baik dalam "&amp;V7&amp;W7&amp;X7&amp;Y7&amp;Z7&amp;AA7&amp;AB7&amp;AC7&amp;AD7&amp;AE7&amp;AF7&amp;AG7</f>
        <v xml:space="preserve">Mencapai kompetensi dengan sangat baik dalam </v>
      </c>
      <c r="AU7" s="23" t="str">
        <f t="shared" ref="AU7:AU261" si="19">"Perlu peningkatan dalam hal "&amp;AI7&amp;AJ7&amp;AK7&amp;AL7&amp;AM7&amp;AN7&amp;AO7&amp;AP7</f>
        <v xml:space="preserve">Perlu peningkatan dalam hal </v>
      </c>
      <c r="AV7" s="23" t="str">
        <f t="shared" ref="AV7:AV261" si="20">IF(AT7="Mencapai kompetensi dengan sangat baik dalam ","",AT7)</f>
        <v/>
      </c>
      <c r="AW7" s="23" t="str">
        <f t="shared" ref="AW7:AW261" si="21">IF(AU7="Perlu peningkatan dalam hal ","",AU7)</f>
        <v/>
      </c>
      <c r="BF7" s="197"/>
    </row>
    <row r="8" spans="1:58" ht="15.75" customHeight="1">
      <c r="A8" s="57">
        <v>2</v>
      </c>
      <c r="B8" s="18" t="s">
        <v>54</v>
      </c>
      <c r="C8" s="58">
        <v>6904</v>
      </c>
      <c r="D8" s="18">
        <f t="shared" ref="D8:D71" si="22">C8</f>
        <v>6904</v>
      </c>
      <c r="E8" s="58" t="s">
        <v>53</v>
      </c>
      <c r="F8" s="59"/>
      <c r="G8" s="59"/>
      <c r="H8" s="59"/>
      <c r="I8" s="59"/>
      <c r="J8" s="59"/>
      <c r="K8" s="59"/>
      <c r="L8" s="59"/>
      <c r="M8" s="59"/>
      <c r="N8" s="18"/>
      <c r="O8" s="60"/>
      <c r="P8" s="175">
        <f t="shared" ref="P8:P71" si="23">$P$1</f>
        <v>80</v>
      </c>
      <c r="Q8" s="18">
        <v>79</v>
      </c>
      <c r="R8" s="18"/>
      <c r="S8" s="18"/>
      <c r="T8" s="18"/>
      <c r="U8" s="61" t="str">
        <f t="shared" ref="U8:U71" si="24">IFERROR(AVERAGE(F8:O8),"")</f>
        <v/>
      </c>
      <c r="V8" s="18" t="str">
        <f t="shared" si="0"/>
        <v/>
      </c>
      <c r="W8" s="18" t="str">
        <f t="shared" si="1"/>
        <v/>
      </c>
      <c r="X8" s="62" t="str">
        <f t="shared" si="2"/>
        <v/>
      </c>
      <c r="Y8" s="18" t="str">
        <f t="shared" si="3"/>
        <v/>
      </c>
      <c r="Z8" s="18" t="str">
        <f t="shared" si="4"/>
        <v/>
      </c>
      <c r="AA8" s="18" t="str">
        <f t="shared" si="5"/>
        <v/>
      </c>
      <c r="AB8" s="18" t="str">
        <f t="shared" si="6"/>
        <v/>
      </c>
      <c r="AC8" s="18" t="str">
        <f t="shared" si="7"/>
        <v/>
      </c>
      <c r="AD8" s="18"/>
      <c r="AE8" s="18"/>
      <c r="AF8" s="18"/>
      <c r="AG8" s="18"/>
      <c r="AH8" s="30" t="str">
        <f t="shared" si="8"/>
        <v/>
      </c>
      <c r="AI8" s="18" t="str">
        <f t="shared" si="9"/>
        <v/>
      </c>
      <c r="AJ8" s="18" t="str">
        <f t="shared" si="10"/>
        <v/>
      </c>
      <c r="AK8" s="18" t="str">
        <f t="shared" si="11"/>
        <v/>
      </c>
      <c r="AL8" s="18" t="str">
        <f t="shared" si="12"/>
        <v/>
      </c>
      <c r="AM8" s="18" t="str">
        <f t="shared" si="13"/>
        <v/>
      </c>
      <c r="AN8" s="18" t="str">
        <f t="shared" si="14"/>
        <v/>
      </c>
      <c r="AO8" s="18" t="str">
        <f t="shared" si="15"/>
        <v/>
      </c>
      <c r="AP8" s="18" t="str">
        <f t="shared" si="16"/>
        <v/>
      </c>
      <c r="AS8" s="63" t="str">
        <f t="shared" si="17"/>
        <v/>
      </c>
      <c r="AT8" s="23" t="str">
        <f t="shared" si="18"/>
        <v xml:space="preserve">Mencapai kompetensi dengan sangat baik dalam </v>
      </c>
      <c r="AU8" s="23" t="str">
        <f t="shared" si="19"/>
        <v xml:space="preserve">Perlu peningkatan dalam hal </v>
      </c>
      <c r="AV8" s="23" t="str">
        <f t="shared" si="20"/>
        <v/>
      </c>
      <c r="AW8" s="23" t="str">
        <f t="shared" si="21"/>
        <v/>
      </c>
      <c r="BF8" s="197"/>
    </row>
    <row r="9" spans="1:58" ht="15.75" customHeight="1">
      <c r="A9" s="57">
        <v>3</v>
      </c>
      <c r="B9" s="18" t="s">
        <v>55</v>
      </c>
      <c r="C9" s="58">
        <v>6905</v>
      </c>
      <c r="D9" s="18">
        <f t="shared" si="22"/>
        <v>6905</v>
      </c>
      <c r="E9" s="58" t="s">
        <v>53</v>
      </c>
      <c r="F9" s="59"/>
      <c r="G9" s="59"/>
      <c r="H9" s="59"/>
      <c r="I9" s="59"/>
      <c r="J9" s="59"/>
      <c r="K9" s="59"/>
      <c r="L9" s="59"/>
      <c r="M9" s="59"/>
      <c r="N9" s="18"/>
      <c r="O9" s="60"/>
      <c r="P9" s="175">
        <f t="shared" si="23"/>
        <v>80</v>
      </c>
      <c r="Q9" s="18">
        <v>79</v>
      </c>
      <c r="R9" s="18"/>
      <c r="S9" s="18"/>
      <c r="T9" s="18"/>
      <c r="U9" s="61" t="str">
        <f t="shared" si="24"/>
        <v/>
      </c>
      <c r="V9" s="18" t="str">
        <f t="shared" si="0"/>
        <v/>
      </c>
      <c r="W9" s="18" t="str">
        <f t="shared" si="1"/>
        <v/>
      </c>
      <c r="X9" s="62" t="str">
        <f t="shared" si="2"/>
        <v/>
      </c>
      <c r="Y9" s="18" t="str">
        <f t="shared" si="3"/>
        <v/>
      </c>
      <c r="Z9" s="18" t="str">
        <f t="shared" si="4"/>
        <v/>
      </c>
      <c r="AA9" s="18" t="str">
        <f t="shared" si="5"/>
        <v/>
      </c>
      <c r="AB9" s="18" t="str">
        <f t="shared" si="6"/>
        <v/>
      </c>
      <c r="AC9" s="18" t="str">
        <f t="shared" si="7"/>
        <v/>
      </c>
      <c r="AD9" s="18"/>
      <c r="AE9" s="18"/>
      <c r="AF9" s="18"/>
      <c r="AG9" s="18"/>
      <c r="AH9" s="30" t="str">
        <f t="shared" si="8"/>
        <v/>
      </c>
      <c r="AI9" s="18" t="str">
        <f t="shared" si="9"/>
        <v/>
      </c>
      <c r="AJ9" s="18" t="str">
        <f t="shared" si="10"/>
        <v/>
      </c>
      <c r="AK9" s="18" t="str">
        <f t="shared" si="11"/>
        <v/>
      </c>
      <c r="AL9" s="18" t="str">
        <f t="shared" si="12"/>
        <v/>
      </c>
      <c r="AM9" s="18" t="str">
        <f t="shared" si="13"/>
        <v/>
      </c>
      <c r="AN9" s="18" t="str">
        <f t="shared" si="14"/>
        <v/>
      </c>
      <c r="AO9" s="18" t="str">
        <f t="shared" si="15"/>
        <v/>
      </c>
      <c r="AP9" s="18" t="str">
        <f t="shared" si="16"/>
        <v/>
      </c>
      <c r="AS9" s="63" t="str">
        <f t="shared" si="17"/>
        <v/>
      </c>
      <c r="AT9" s="23" t="str">
        <f t="shared" si="18"/>
        <v xml:space="preserve">Mencapai kompetensi dengan sangat baik dalam </v>
      </c>
      <c r="AU9" s="23" t="str">
        <f t="shared" si="19"/>
        <v xml:space="preserve">Perlu peningkatan dalam hal </v>
      </c>
      <c r="AV9" s="23" t="str">
        <f t="shared" si="20"/>
        <v/>
      </c>
      <c r="AW9" s="23" t="str">
        <f t="shared" si="21"/>
        <v/>
      </c>
      <c r="BF9" s="197"/>
    </row>
    <row r="10" spans="1:58" ht="15.75" customHeight="1">
      <c r="A10" s="57">
        <v>4</v>
      </c>
      <c r="B10" s="18" t="s">
        <v>56</v>
      </c>
      <c r="C10" s="58">
        <v>6906</v>
      </c>
      <c r="D10" s="18">
        <f t="shared" si="22"/>
        <v>6906</v>
      </c>
      <c r="E10" s="58" t="s">
        <v>53</v>
      </c>
      <c r="F10" s="59"/>
      <c r="G10" s="59"/>
      <c r="H10" s="59"/>
      <c r="I10" s="59"/>
      <c r="J10" s="59"/>
      <c r="K10" s="59"/>
      <c r="L10" s="59"/>
      <c r="M10" s="59"/>
      <c r="N10" s="18"/>
      <c r="O10" s="60"/>
      <c r="P10" s="175">
        <f t="shared" si="23"/>
        <v>80</v>
      </c>
      <c r="Q10" s="18">
        <v>79</v>
      </c>
      <c r="R10" s="18"/>
      <c r="S10" s="18"/>
      <c r="T10" s="18"/>
      <c r="U10" s="61" t="str">
        <f t="shared" si="24"/>
        <v/>
      </c>
      <c r="V10" s="18" t="str">
        <f t="shared" si="0"/>
        <v/>
      </c>
      <c r="W10" s="18" t="str">
        <f t="shared" si="1"/>
        <v/>
      </c>
      <c r="X10" s="62" t="str">
        <f t="shared" si="2"/>
        <v/>
      </c>
      <c r="Y10" s="18" t="str">
        <f t="shared" si="3"/>
        <v/>
      </c>
      <c r="Z10" s="18" t="str">
        <f t="shared" si="4"/>
        <v/>
      </c>
      <c r="AA10" s="18" t="str">
        <f t="shared" si="5"/>
        <v/>
      </c>
      <c r="AB10" s="18" t="str">
        <f t="shared" si="6"/>
        <v/>
      </c>
      <c r="AC10" s="18" t="str">
        <f t="shared" si="7"/>
        <v/>
      </c>
      <c r="AD10" s="18"/>
      <c r="AE10" s="18"/>
      <c r="AF10" s="18"/>
      <c r="AG10" s="18"/>
      <c r="AH10" s="30" t="str">
        <f t="shared" si="8"/>
        <v/>
      </c>
      <c r="AI10" s="18" t="str">
        <f t="shared" si="9"/>
        <v/>
      </c>
      <c r="AJ10" s="18" t="str">
        <f t="shared" si="10"/>
        <v/>
      </c>
      <c r="AK10" s="18" t="str">
        <f t="shared" si="11"/>
        <v/>
      </c>
      <c r="AL10" s="18" t="str">
        <f t="shared" si="12"/>
        <v/>
      </c>
      <c r="AM10" s="18" t="str">
        <f t="shared" si="13"/>
        <v/>
      </c>
      <c r="AN10" s="18" t="str">
        <f t="shared" si="14"/>
        <v/>
      </c>
      <c r="AO10" s="18" t="str">
        <f t="shared" si="15"/>
        <v/>
      </c>
      <c r="AP10" s="18" t="str">
        <f t="shared" si="16"/>
        <v/>
      </c>
      <c r="AS10" s="63" t="str">
        <f t="shared" si="17"/>
        <v/>
      </c>
      <c r="AT10" s="23" t="str">
        <f t="shared" si="18"/>
        <v xml:space="preserve">Mencapai kompetensi dengan sangat baik dalam </v>
      </c>
      <c r="AU10" s="23" t="str">
        <f t="shared" si="19"/>
        <v xml:space="preserve">Perlu peningkatan dalam hal </v>
      </c>
      <c r="AV10" s="23" t="str">
        <f t="shared" si="20"/>
        <v/>
      </c>
      <c r="AW10" s="23" t="str">
        <f t="shared" si="21"/>
        <v/>
      </c>
      <c r="BF10" s="197"/>
    </row>
    <row r="11" spans="1:58" ht="15.75" customHeight="1">
      <c r="A11" s="57">
        <v>5</v>
      </c>
      <c r="B11" s="18" t="s">
        <v>57</v>
      </c>
      <c r="C11" s="58">
        <v>6907</v>
      </c>
      <c r="D11" s="18">
        <f t="shared" si="22"/>
        <v>6907</v>
      </c>
      <c r="E11" s="58" t="s">
        <v>53</v>
      </c>
      <c r="F11" s="59"/>
      <c r="G11" s="59"/>
      <c r="H11" s="59"/>
      <c r="I11" s="59"/>
      <c r="J11" s="59"/>
      <c r="K11" s="59"/>
      <c r="L11" s="59"/>
      <c r="M11" s="59"/>
      <c r="N11" s="18"/>
      <c r="O11" s="60"/>
      <c r="P11" s="175">
        <f t="shared" si="23"/>
        <v>80</v>
      </c>
      <c r="Q11" s="18">
        <v>79</v>
      </c>
      <c r="R11" s="18"/>
      <c r="S11" s="18"/>
      <c r="T11" s="18"/>
      <c r="U11" s="61" t="str">
        <f t="shared" si="24"/>
        <v/>
      </c>
      <c r="V11" s="18" t="str">
        <f t="shared" si="0"/>
        <v/>
      </c>
      <c r="W11" s="18" t="str">
        <f t="shared" si="1"/>
        <v/>
      </c>
      <c r="X11" s="62" t="str">
        <f t="shared" si="2"/>
        <v/>
      </c>
      <c r="Y11" s="18" t="str">
        <f t="shared" si="3"/>
        <v/>
      </c>
      <c r="Z11" s="18" t="str">
        <f t="shared" si="4"/>
        <v/>
      </c>
      <c r="AA11" s="18" t="str">
        <f t="shared" si="5"/>
        <v/>
      </c>
      <c r="AB11" s="18" t="str">
        <f t="shared" si="6"/>
        <v/>
      </c>
      <c r="AC11" s="18" t="str">
        <f t="shared" si="7"/>
        <v/>
      </c>
      <c r="AD11" s="18"/>
      <c r="AE11" s="18"/>
      <c r="AF11" s="18"/>
      <c r="AG11" s="18"/>
      <c r="AH11" s="30" t="str">
        <f t="shared" si="8"/>
        <v/>
      </c>
      <c r="AI11" s="18" t="str">
        <f t="shared" si="9"/>
        <v/>
      </c>
      <c r="AJ11" s="18" t="str">
        <f t="shared" si="10"/>
        <v/>
      </c>
      <c r="AK11" s="18" t="str">
        <f t="shared" si="11"/>
        <v/>
      </c>
      <c r="AL11" s="18" t="str">
        <f t="shared" si="12"/>
        <v/>
      </c>
      <c r="AM11" s="18" t="str">
        <f t="shared" si="13"/>
        <v/>
      </c>
      <c r="AN11" s="18" t="str">
        <f t="shared" si="14"/>
        <v/>
      </c>
      <c r="AO11" s="18" t="str">
        <f t="shared" si="15"/>
        <v/>
      </c>
      <c r="AP11" s="18" t="str">
        <f t="shared" si="16"/>
        <v/>
      </c>
      <c r="AS11" s="63" t="str">
        <f t="shared" si="17"/>
        <v/>
      </c>
      <c r="AT11" s="23" t="str">
        <f t="shared" si="18"/>
        <v xml:space="preserve">Mencapai kompetensi dengan sangat baik dalam </v>
      </c>
      <c r="AU11" s="23" t="str">
        <f t="shared" si="19"/>
        <v xml:space="preserve">Perlu peningkatan dalam hal </v>
      </c>
      <c r="AV11" s="23" t="str">
        <f t="shared" si="20"/>
        <v/>
      </c>
      <c r="AW11" s="23" t="str">
        <f t="shared" si="21"/>
        <v/>
      </c>
      <c r="BF11" s="197"/>
    </row>
    <row r="12" spans="1:58" ht="15.75" customHeight="1">
      <c r="A12" s="57">
        <v>6</v>
      </c>
      <c r="B12" s="18" t="s">
        <v>58</v>
      </c>
      <c r="C12" s="58">
        <v>6908</v>
      </c>
      <c r="D12" s="18">
        <f t="shared" si="22"/>
        <v>6908</v>
      </c>
      <c r="E12" s="58" t="s">
        <v>53</v>
      </c>
      <c r="F12" s="59"/>
      <c r="G12" s="59"/>
      <c r="H12" s="59"/>
      <c r="I12" s="59"/>
      <c r="J12" s="59"/>
      <c r="K12" s="59"/>
      <c r="L12" s="59"/>
      <c r="M12" s="59"/>
      <c r="N12" s="18"/>
      <c r="O12" s="60"/>
      <c r="P12" s="175">
        <f t="shared" si="23"/>
        <v>80</v>
      </c>
      <c r="Q12" s="18">
        <v>79</v>
      </c>
      <c r="R12" s="18"/>
      <c r="S12" s="18"/>
      <c r="T12" s="18"/>
      <c r="U12" s="61" t="str">
        <f t="shared" si="24"/>
        <v/>
      </c>
      <c r="V12" s="18" t="str">
        <f t="shared" si="0"/>
        <v/>
      </c>
      <c r="W12" s="18" t="str">
        <f t="shared" si="1"/>
        <v/>
      </c>
      <c r="X12" s="62" t="str">
        <f t="shared" si="2"/>
        <v/>
      </c>
      <c r="Y12" s="18" t="str">
        <f t="shared" si="3"/>
        <v/>
      </c>
      <c r="Z12" s="18" t="str">
        <f t="shared" si="4"/>
        <v/>
      </c>
      <c r="AA12" s="18" t="str">
        <f t="shared" si="5"/>
        <v/>
      </c>
      <c r="AB12" s="18" t="str">
        <f t="shared" si="6"/>
        <v/>
      </c>
      <c r="AC12" s="18" t="str">
        <f t="shared" si="7"/>
        <v/>
      </c>
      <c r="AD12" s="18"/>
      <c r="AE12" s="18"/>
      <c r="AF12" s="18"/>
      <c r="AG12" s="18"/>
      <c r="AH12" s="30" t="str">
        <f t="shared" si="8"/>
        <v/>
      </c>
      <c r="AI12" s="18" t="str">
        <f t="shared" si="9"/>
        <v/>
      </c>
      <c r="AJ12" s="18" t="str">
        <f t="shared" si="10"/>
        <v/>
      </c>
      <c r="AK12" s="18" t="str">
        <f t="shared" si="11"/>
        <v/>
      </c>
      <c r="AL12" s="18" t="str">
        <f t="shared" si="12"/>
        <v/>
      </c>
      <c r="AM12" s="18" t="str">
        <f t="shared" si="13"/>
        <v/>
      </c>
      <c r="AN12" s="18" t="str">
        <f t="shared" si="14"/>
        <v/>
      </c>
      <c r="AO12" s="18" t="str">
        <f t="shared" si="15"/>
        <v/>
      </c>
      <c r="AP12" s="18" t="str">
        <f t="shared" si="16"/>
        <v/>
      </c>
      <c r="AS12" s="63" t="str">
        <f t="shared" si="17"/>
        <v/>
      </c>
      <c r="AT12" s="23" t="str">
        <f t="shared" si="18"/>
        <v xml:space="preserve">Mencapai kompetensi dengan sangat baik dalam </v>
      </c>
      <c r="AU12" s="23" t="str">
        <f t="shared" si="19"/>
        <v xml:space="preserve">Perlu peningkatan dalam hal </v>
      </c>
      <c r="AV12" s="23" t="str">
        <f t="shared" si="20"/>
        <v/>
      </c>
      <c r="AW12" s="23" t="str">
        <f t="shared" si="21"/>
        <v/>
      </c>
      <c r="BF12" s="197"/>
    </row>
    <row r="13" spans="1:58" ht="15.75" customHeight="1">
      <c r="A13" s="57">
        <v>7</v>
      </c>
      <c r="B13" s="18" t="s">
        <v>59</v>
      </c>
      <c r="C13" s="58">
        <v>6909</v>
      </c>
      <c r="D13" s="18">
        <f t="shared" si="22"/>
        <v>6909</v>
      </c>
      <c r="E13" s="58" t="s">
        <v>53</v>
      </c>
      <c r="F13" s="59"/>
      <c r="G13" s="59"/>
      <c r="H13" s="59"/>
      <c r="I13" s="59"/>
      <c r="J13" s="59"/>
      <c r="K13" s="59"/>
      <c r="L13" s="59"/>
      <c r="M13" s="59"/>
      <c r="N13" s="18"/>
      <c r="O13" s="60"/>
      <c r="P13" s="175">
        <f t="shared" si="23"/>
        <v>80</v>
      </c>
      <c r="Q13" s="18">
        <v>79</v>
      </c>
      <c r="R13" s="18"/>
      <c r="S13" s="18"/>
      <c r="T13" s="18"/>
      <c r="U13" s="61" t="str">
        <f t="shared" si="24"/>
        <v/>
      </c>
      <c r="V13" s="18" t="str">
        <f t="shared" si="0"/>
        <v/>
      </c>
      <c r="W13" s="18" t="str">
        <f t="shared" si="1"/>
        <v/>
      </c>
      <c r="X13" s="62" t="str">
        <f t="shared" si="2"/>
        <v/>
      </c>
      <c r="Y13" s="18" t="str">
        <f t="shared" si="3"/>
        <v/>
      </c>
      <c r="Z13" s="18" t="str">
        <f t="shared" si="4"/>
        <v/>
      </c>
      <c r="AA13" s="18" t="str">
        <f t="shared" si="5"/>
        <v/>
      </c>
      <c r="AB13" s="18" t="str">
        <f t="shared" si="6"/>
        <v/>
      </c>
      <c r="AC13" s="18" t="str">
        <f t="shared" si="7"/>
        <v/>
      </c>
      <c r="AD13" s="18"/>
      <c r="AE13" s="18"/>
      <c r="AF13" s="18"/>
      <c r="AG13" s="18"/>
      <c r="AH13" s="30" t="str">
        <f t="shared" si="8"/>
        <v/>
      </c>
      <c r="AI13" s="18" t="str">
        <f t="shared" si="9"/>
        <v/>
      </c>
      <c r="AJ13" s="18" t="str">
        <f t="shared" si="10"/>
        <v/>
      </c>
      <c r="AK13" s="18" t="str">
        <f t="shared" si="11"/>
        <v/>
      </c>
      <c r="AL13" s="18" t="str">
        <f t="shared" si="12"/>
        <v/>
      </c>
      <c r="AM13" s="18" t="str">
        <f t="shared" si="13"/>
        <v/>
      </c>
      <c r="AN13" s="18" t="str">
        <f t="shared" si="14"/>
        <v/>
      </c>
      <c r="AO13" s="18" t="str">
        <f t="shared" si="15"/>
        <v/>
      </c>
      <c r="AP13" s="18" t="str">
        <f t="shared" si="16"/>
        <v/>
      </c>
      <c r="AS13" s="63" t="str">
        <f t="shared" si="17"/>
        <v/>
      </c>
      <c r="AT13" s="23" t="str">
        <f t="shared" si="18"/>
        <v xml:space="preserve">Mencapai kompetensi dengan sangat baik dalam </v>
      </c>
      <c r="AU13" s="23" t="str">
        <f t="shared" si="19"/>
        <v xml:space="preserve">Perlu peningkatan dalam hal </v>
      </c>
      <c r="AV13" s="23" t="str">
        <f t="shared" si="20"/>
        <v/>
      </c>
      <c r="AW13" s="23" t="str">
        <f t="shared" si="21"/>
        <v/>
      </c>
      <c r="BF13" s="197"/>
    </row>
    <row r="14" spans="1:58" ht="15.75" customHeight="1">
      <c r="A14" s="57">
        <v>8</v>
      </c>
      <c r="B14" s="18" t="s">
        <v>60</v>
      </c>
      <c r="C14" s="58">
        <v>6910</v>
      </c>
      <c r="D14" s="18">
        <f t="shared" si="22"/>
        <v>6910</v>
      </c>
      <c r="E14" s="58" t="s">
        <v>53</v>
      </c>
      <c r="F14" s="59"/>
      <c r="G14" s="59"/>
      <c r="H14" s="59"/>
      <c r="I14" s="59"/>
      <c r="J14" s="59"/>
      <c r="K14" s="59"/>
      <c r="L14" s="59"/>
      <c r="M14" s="59"/>
      <c r="N14" s="18"/>
      <c r="O14" s="60"/>
      <c r="P14" s="175">
        <f t="shared" si="23"/>
        <v>80</v>
      </c>
      <c r="Q14" s="18">
        <v>79</v>
      </c>
      <c r="R14" s="18"/>
      <c r="S14" s="18"/>
      <c r="T14" s="18"/>
      <c r="U14" s="61" t="str">
        <f t="shared" si="24"/>
        <v/>
      </c>
      <c r="V14" s="18" t="str">
        <f t="shared" si="0"/>
        <v/>
      </c>
      <c r="W14" s="18" t="str">
        <f t="shared" si="1"/>
        <v/>
      </c>
      <c r="X14" s="62" t="str">
        <f t="shared" si="2"/>
        <v/>
      </c>
      <c r="Y14" s="18" t="str">
        <f t="shared" si="3"/>
        <v/>
      </c>
      <c r="Z14" s="18" t="str">
        <f t="shared" si="4"/>
        <v/>
      </c>
      <c r="AA14" s="18" t="str">
        <f t="shared" si="5"/>
        <v/>
      </c>
      <c r="AB14" s="18" t="str">
        <f t="shared" si="6"/>
        <v/>
      </c>
      <c r="AC14" s="18" t="str">
        <f t="shared" si="7"/>
        <v/>
      </c>
      <c r="AD14" s="18"/>
      <c r="AE14" s="18"/>
      <c r="AF14" s="18"/>
      <c r="AG14" s="18"/>
      <c r="AH14" s="30" t="str">
        <f t="shared" si="8"/>
        <v/>
      </c>
      <c r="AI14" s="18" t="str">
        <f t="shared" si="9"/>
        <v/>
      </c>
      <c r="AJ14" s="18" t="str">
        <f t="shared" si="10"/>
        <v/>
      </c>
      <c r="AK14" s="18" t="str">
        <f t="shared" si="11"/>
        <v/>
      </c>
      <c r="AL14" s="18" t="str">
        <f t="shared" si="12"/>
        <v/>
      </c>
      <c r="AM14" s="18" t="str">
        <f t="shared" si="13"/>
        <v/>
      </c>
      <c r="AN14" s="18" t="str">
        <f t="shared" si="14"/>
        <v/>
      </c>
      <c r="AO14" s="18" t="str">
        <f t="shared" si="15"/>
        <v/>
      </c>
      <c r="AP14" s="18" t="str">
        <f t="shared" si="16"/>
        <v/>
      </c>
      <c r="AS14" s="63" t="str">
        <f t="shared" si="17"/>
        <v/>
      </c>
      <c r="AT14" s="23" t="str">
        <f t="shared" si="18"/>
        <v xml:space="preserve">Mencapai kompetensi dengan sangat baik dalam </v>
      </c>
      <c r="AU14" s="23" t="str">
        <f t="shared" si="19"/>
        <v xml:space="preserve">Perlu peningkatan dalam hal </v>
      </c>
      <c r="AV14" s="23" t="str">
        <f t="shared" si="20"/>
        <v/>
      </c>
      <c r="AW14" s="23" t="str">
        <f t="shared" si="21"/>
        <v/>
      </c>
      <c r="BF14" s="197"/>
    </row>
    <row r="15" spans="1:58" ht="15.75" customHeight="1">
      <c r="A15" s="57">
        <v>9</v>
      </c>
      <c r="B15" s="18" t="s">
        <v>61</v>
      </c>
      <c r="C15" s="58">
        <v>6911</v>
      </c>
      <c r="D15" s="18">
        <f t="shared" si="22"/>
        <v>6911</v>
      </c>
      <c r="E15" s="58" t="s">
        <v>53</v>
      </c>
      <c r="F15" s="59"/>
      <c r="G15" s="59"/>
      <c r="H15" s="59"/>
      <c r="I15" s="59"/>
      <c r="J15" s="59"/>
      <c r="K15" s="59"/>
      <c r="L15" s="59"/>
      <c r="M15" s="59"/>
      <c r="N15" s="18"/>
      <c r="O15" s="60"/>
      <c r="P15" s="175">
        <f t="shared" si="23"/>
        <v>80</v>
      </c>
      <c r="Q15" s="18">
        <v>79</v>
      </c>
      <c r="R15" s="18"/>
      <c r="S15" s="18"/>
      <c r="T15" s="18"/>
      <c r="U15" s="61" t="str">
        <f t="shared" si="24"/>
        <v/>
      </c>
      <c r="V15" s="18" t="str">
        <f t="shared" si="0"/>
        <v/>
      </c>
      <c r="W15" s="18" t="str">
        <f t="shared" si="1"/>
        <v/>
      </c>
      <c r="X15" s="62" t="str">
        <f t="shared" si="2"/>
        <v/>
      </c>
      <c r="Y15" s="18" t="str">
        <f t="shared" si="3"/>
        <v/>
      </c>
      <c r="Z15" s="18" t="str">
        <f t="shared" si="4"/>
        <v/>
      </c>
      <c r="AA15" s="18" t="str">
        <f t="shared" si="5"/>
        <v/>
      </c>
      <c r="AB15" s="18" t="str">
        <f t="shared" si="6"/>
        <v/>
      </c>
      <c r="AC15" s="18" t="str">
        <f t="shared" si="7"/>
        <v/>
      </c>
      <c r="AD15" s="18"/>
      <c r="AE15" s="18"/>
      <c r="AF15" s="18"/>
      <c r="AG15" s="18"/>
      <c r="AH15" s="30" t="str">
        <f t="shared" si="8"/>
        <v/>
      </c>
      <c r="AI15" s="18" t="str">
        <f t="shared" si="9"/>
        <v/>
      </c>
      <c r="AJ15" s="18" t="str">
        <f t="shared" si="10"/>
        <v/>
      </c>
      <c r="AK15" s="18" t="str">
        <f t="shared" si="11"/>
        <v/>
      </c>
      <c r="AL15" s="18" t="str">
        <f t="shared" si="12"/>
        <v/>
      </c>
      <c r="AM15" s="18" t="str">
        <f t="shared" si="13"/>
        <v/>
      </c>
      <c r="AN15" s="18" t="str">
        <f t="shared" si="14"/>
        <v/>
      </c>
      <c r="AO15" s="18" t="str">
        <f t="shared" si="15"/>
        <v/>
      </c>
      <c r="AP15" s="18" t="str">
        <f t="shared" si="16"/>
        <v/>
      </c>
      <c r="AS15" s="63" t="str">
        <f t="shared" si="17"/>
        <v/>
      </c>
      <c r="AT15" s="23" t="str">
        <f t="shared" si="18"/>
        <v xml:space="preserve">Mencapai kompetensi dengan sangat baik dalam </v>
      </c>
      <c r="AU15" s="23" t="str">
        <f t="shared" si="19"/>
        <v xml:space="preserve">Perlu peningkatan dalam hal </v>
      </c>
      <c r="AV15" s="23" t="str">
        <f t="shared" si="20"/>
        <v/>
      </c>
      <c r="AW15" s="23" t="str">
        <f t="shared" si="21"/>
        <v/>
      </c>
      <c r="BF15" s="197"/>
    </row>
    <row r="16" spans="1:58" ht="15.75" customHeight="1">
      <c r="A16" s="57">
        <v>10</v>
      </c>
      <c r="B16" s="18" t="s">
        <v>62</v>
      </c>
      <c r="C16" s="58">
        <v>6913</v>
      </c>
      <c r="D16" s="18">
        <f t="shared" si="22"/>
        <v>6913</v>
      </c>
      <c r="E16" s="58" t="s">
        <v>53</v>
      </c>
      <c r="F16" s="59"/>
      <c r="G16" s="59"/>
      <c r="H16" s="59"/>
      <c r="I16" s="59"/>
      <c r="J16" s="59"/>
      <c r="K16" s="59"/>
      <c r="L16" s="59"/>
      <c r="M16" s="59"/>
      <c r="N16" s="18"/>
      <c r="O16" s="60"/>
      <c r="P16" s="175">
        <f t="shared" si="23"/>
        <v>80</v>
      </c>
      <c r="Q16" s="18">
        <v>79</v>
      </c>
      <c r="R16" s="18"/>
      <c r="S16" s="18"/>
      <c r="T16" s="18"/>
      <c r="U16" s="61" t="str">
        <f t="shared" si="24"/>
        <v/>
      </c>
      <c r="V16" s="18" t="str">
        <f t="shared" si="0"/>
        <v/>
      </c>
      <c r="W16" s="18" t="str">
        <f t="shared" si="1"/>
        <v/>
      </c>
      <c r="X16" s="62" t="str">
        <f t="shared" si="2"/>
        <v/>
      </c>
      <c r="Y16" s="18" t="str">
        <f t="shared" si="3"/>
        <v/>
      </c>
      <c r="Z16" s="18" t="str">
        <f t="shared" si="4"/>
        <v/>
      </c>
      <c r="AA16" s="18" t="str">
        <f t="shared" si="5"/>
        <v/>
      </c>
      <c r="AB16" s="18" t="str">
        <f t="shared" si="6"/>
        <v/>
      </c>
      <c r="AC16" s="18" t="str">
        <f t="shared" si="7"/>
        <v/>
      </c>
      <c r="AD16" s="18"/>
      <c r="AE16" s="18"/>
      <c r="AF16" s="18"/>
      <c r="AG16" s="18"/>
      <c r="AH16" s="30" t="str">
        <f t="shared" si="8"/>
        <v/>
      </c>
      <c r="AI16" s="18" t="str">
        <f t="shared" si="9"/>
        <v/>
      </c>
      <c r="AJ16" s="18" t="str">
        <f t="shared" si="10"/>
        <v/>
      </c>
      <c r="AK16" s="18" t="str">
        <f t="shared" si="11"/>
        <v/>
      </c>
      <c r="AL16" s="18" t="str">
        <f t="shared" si="12"/>
        <v/>
      </c>
      <c r="AM16" s="18" t="str">
        <f t="shared" si="13"/>
        <v/>
      </c>
      <c r="AN16" s="18" t="str">
        <f t="shared" si="14"/>
        <v/>
      </c>
      <c r="AO16" s="18" t="str">
        <f t="shared" si="15"/>
        <v/>
      </c>
      <c r="AP16" s="18" t="str">
        <f t="shared" si="16"/>
        <v/>
      </c>
      <c r="AS16" s="63" t="str">
        <f t="shared" si="17"/>
        <v/>
      </c>
      <c r="AT16" s="23" t="str">
        <f t="shared" si="18"/>
        <v xml:space="preserve">Mencapai kompetensi dengan sangat baik dalam </v>
      </c>
      <c r="AU16" s="23" t="str">
        <f t="shared" si="19"/>
        <v xml:space="preserve">Perlu peningkatan dalam hal </v>
      </c>
      <c r="AV16" s="23" t="str">
        <f t="shared" si="20"/>
        <v/>
      </c>
      <c r="AW16" s="23" t="str">
        <f t="shared" si="21"/>
        <v/>
      </c>
      <c r="BF16" s="197"/>
    </row>
    <row r="17" spans="1:58" ht="15.75" customHeight="1">
      <c r="A17" s="57">
        <v>11</v>
      </c>
      <c r="B17" s="18" t="s">
        <v>63</v>
      </c>
      <c r="C17" s="58">
        <v>6914</v>
      </c>
      <c r="D17" s="18">
        <f t="shared" si="22"/>
        <v>6914</v>
      </c>
      <c r="E17" s="58" t="s">
        <v>53</v>
      </c>
      <c r="F17" s="59"/>
      <c r="G17" s="59"/>
      <c r="H17" s="59"/>
      <c r="I17" s="59"/>
      <c r="J17" s="59"/>
      <c r="K17" s="59"/>
      <c r="L17" s="59"/>
      <c r="M17" s="59"/>
      <c r="N17" s="18"/>
      <c r="O17" s="60"/>
      <c r="P17" s="175">
        <f t="shared" si="23"/>
        <v>80</v>
      </c>
      <c r="Q17" s="18">
        <v>79</v>
      </c>
      <c r="R17" s="18"/>
      <c r="S17" s="18"/>
      <c r="T17" s="18"/>
      <c r="U17" s="61" t="str">
        <f t="shared" si="24"/>
        <v/>
      </c>
      <c r="V17" s="18" t="str">
        <f t="shared" si="0"/>
        <v/>
      </c>
      <c r="W17" s="18" t="str">
        <f t="shared" si="1"/>
        <v/>
      </c>
      <c r="X17" s="62" t="str">
        <f t="shared" si="2"/>
        <v/>
      </c>
      <c r="Y17" s="18" t="str">
        <f t="shared" si="3"/>
        <v/>
      </c>
      <c r="Z17" s="18" t="str">
        <f t="shared" si="4"/>
        <v/>
      </c>
      <c r="AA17" s="18" t="str">
        <f t="shared" si="5"/>
        <v/>
      </c>
      <c r="AB17" s="18" t="str">
        <f t="shared" si="6"/>
        <v/>
      </c>
      <c r="AC17" s="18" t="str">
        <f t="shared" si="7"/>
        <v/>
      </c>
      <c r="AD17" s="18"/>
      <c r="AE17" s="18"/>
      <c r="AF17" s="18"/>
      <c r="AG17" s="18"/>
      <c r="AH17" s="30" t="str">
        <f t="shared" si="8"/>
        <v/>
      </c>
      <c r="AI17" s="18" t="str">
        <f t="shared" si="9"/>
        <v/>
      </c>
      <c r="AJ17" s="18" t="str">
        <f t="shared" si="10"/>
        <v/>
      </c>
      <c r="AK17" s="18" t="str">
        <f t="shared" si="11"/>
        <v/>
      </c>
      <c r="AL17" s="18" t="str">
        <f t="shared" si="12"/>
        <v/>
      </c>
      <c r="AM17" s="18" t="str">
        <f t="shared" si="13"/>
        <v/>
      </c>
      <c r="AN17" s="18" t="str">
        <f t="shared" si="14"/>
        <v/>
      </c>
      <c r="AO17" s="18" t="str">
        <f t="shared" si="15"/>
        <v/>
      </c>
      <c r="AP17" s="18" t="str">
        <f t="shared" si="16"/>
        <v/>
      </c>
      <c r="AS17" s="63" t="str">
        <f t="shared" si="17"/>
        <v/>
      </c>
      <c r="AT17" s="23" t="str">
        <f t="shared" si="18"/>
        <v xml:space="preserve">Mencapai kompetensi dengan sangat baik dalam </v>
      </c>
      <c r="AU17" s="23" t="str">
        <f t="shared" si="19"/>
        <v xml:space="preserve">Perlu peningkatan dalam hal </v>
      </c>
      <c r="AV17" s="23" t="str">
        <f t="shared" si="20"/>
        <v/>
      </c>
      <c r="AW17" s="23" t="str">
        <f t="shared" si="21"/>
        <v/>
      </c>
      <c r="BF17" s="197"/>
    </row>
    <row r="18" spans="1:58" ht="15.75" customHeight="1">
      <c r="A18" s="57">
        <v>12</v>
      </c>
      <c r="B18" s="18" t="s">
        <v>64</v>
      </c>
      <c r="C18" s="58">
        <v>6915</v>
      </c>
      <c r="D18" s="18">
        <f t="shared" si="22"/>
        <v>6915</v>
      </c>
      <c r="E18" s="58" t="s">
        <v>53</v>
      </c>
      <c r="F18" s="59"/>
      <c r="G18" s="59"/>
      <c r="H18" s="59"/>
      <c r="I18" s="59"/>
      <c r="J18" s="59"/>
      <c r="K18" s="59"/>
      <c r="L18" s="59"/>
      <c r="M18" s="59"/>
      <c r="N18" s="18"/>
      <c r="O18" s="60"/>
      <c r="P18" s="175">
        <f t="shared" si="23"/>
        <v>80</v>
      </c>
      <c r="Q18" s="18">
        <v>79</v>
      </c>
      <c r="R18" s="18"/>
      <c r="S18" s="18"/>
      <c r="T18" s="18"/>
      <c r="U18" s="61" t="str">
        <f t="shared" si="24"/>
        <v/>
      </c>
      <c r="V18" s="18" t="str">
        <f t="shared" si="0"/>
        <v/>
      </c>
      <c r="W18" s="18" t="str">
        <f t="shared" si="1"/>
        <v/>
      </c>
      <c r="X18" s="62" t="str">
        <f t="shared" si="2"/>
        <v/>
      </c>
      <c r="Y18" s="18" t="str">
        <f t="shared" si="3"/>
        <v/>
      </c>
      <c r="Z18" s="18" t="str">
        <f t="shared" si="4"/>
        <v/>
      </c>
      <c r="AA18" s="18" t="str">
        <f t="shared" si="5"/>
        <v/>
      </c>
      <c r="AB18" s="18" t="str">
        <f t="shared" si="6"/>
        <v/>
      </c>
      <c r="AC18" s="18" t="str">
        <f t="shared" si="7"/>
        <v/>
      </c>
      <c r="AD18" s="18"/>
      <c r="AE18" s="18"/>
      <c r="AF18" s="18"/>
      <c r="AG18" s="18"/>
      <c r="AH18" s="30" t="str">
        <f t="shared" si="8"/>
        <v/>
      </c>
      <c r="AI18" s="18" t="str">
        <f t="shared" si="9"/>
        <v/>
      </c>
      <c r="AJ18" s="18" t="str">
        <f t="shared" si="10"/>
        <v/>
      </c>
      <c r="AK18" s="18" t="str">
        <f t="shared" si="11"/>
        <v/>
      </c>
      <c r="AL18" s="18" t="str">
        <f t="shared" si="12"/>
        <v/>
      </c>
      <c r="AM18" s="18" t="str">
        <f t="shared" si="13"/>
        <v/>
      </c>
      <c r="AN18" s="18" t="str">
        <f t="shared" si="14"/>
        <v/>
      </c>
      <c r="AO18" s="18" t="str">
        <f t="shared" si="15"/>
        <v/>
      </c>
      <c r="AP18" s="18" t="str">
        <f t="shared" si="16"/>
        <v/>
      </c>
      <c r="AS18" s="63" t="str">
        <f t="shared" si="17"/>
        <v/>
      </c>
      <c r="AT18" s="23" t="str">
        <f t="shared" si="18"/>
        <v xml:space="preserve">Mencapai kompetensi dengan sangat baik dalam </v>
      </c>
      <c r="AU18" s="23" t="str">
        <f t="shared" si="19"/>
        <v xml:space="preserve">Perlu peningkatan dalam hal </v>
      </c>
      <c r="AV18" s="23" t="str">
        <f t="shared" si="20"/>
        <v/>
      </c>
      <c r="AW18" s="23" t="str">
        <f t="shared" si="21"/>
        <v/>
      </c>
      <c r="BF18" s="197"/>
    </row>
    <row r="19" spans="1:58" ht="15.75" customHeight="1">
      <c r="A19" s="57">
        <v>13</v>
      </c>
      <c r="B19" s="18" t="s">
        <v>65</v>
      </c>
      <c r="C19" s="58">
        <v>6916</v>
      </c>
      <c r="D19" s="18">
        <f t="shared" si="22"/>
        <v>6916</v>
      </c>
      <c r="E19" s="58" t="s">
        <v>53</v>
      </c>
      <c r="F19" s="59"/>
      <c r="G19" s="59"/>
      <c r="H19" s="59"/>
      <c r="I19" s="59"/>
      <c r="J19" s="59"/>
      <c r="K19" s="59"/>
      <c r="L19" s="59"/>
      <c r="M19" s="59"/>
      <c r="N19" s="18"/>
      <c r="O19" s="60"/>
      <c r="P19" s="175">
        <f t="shared" si="23"/>
        <v>80</v>
      </c>
      <c r="Q19" s="18">
        <v>79</v>
      </c>
      <c r="R19" s="18"/>
      <c r="S19" s="18"/>
      <c r="T19" s="18"/>
      <c r="U19" s="61" t="str">
        <f t="shared" si="24"/>
        <v/>
      </c>
      <c r="V19" s="18" t="str">
        <f t="shared" si="0"/>
        <v/>
      </c>
      <c r="W19" s="18" t="str">
        <f t="shared" si="1"/>
        <v/>
      </c>
      <c r="X19" s="62" t="str">
        <f t="shared" si="2"/>
        <v/>
      </c>
      <c r="Y19" s="18" t="str">
        <f t="shared" si="3"/>
        <v/>
      </c>
      <c r="Z19" s="18" t="str">
        <f t="shared" si="4"/>
        <v/>
      </c>
      <c r="AA19" s="18" t="str">
        <f t="shared" si="5"/>
        <v/>
      </c>
      <c r="AB19" s="18" t="str">
        <f t="shared" si="6"/>
        <v/>
      </c>
      <c r="AC19" s="18" t="str">
        <f t="shared" si="7"/>
        <v/>
      </c>
      <c r="AD19" s="18"/>
      <c r="AE19" s="18"/>
      <c r="AF19" s="18"/>
      <c r="AG19" s="18"/>
      <c r="AH19" s="30" t="str">
        <f t="shared" si="8"/>
        <v/>
      </c>
      <c r="AI19" s="18" t="str">
        <f t="shared" si="9"/>
        <v/>
      </c>
      <c r="AJ19" s="18" t="str">
        <f t="shared" si="10"/>
        <v/>
      </c>
      <c r="AK19" s="18" t="str">
        <f t="shared" si="11"/>
        <v/>
      </c>
      <c r="AL19" s="18" t="str">
        <f t="shared" si="12"/>
        <v/>
      </c>
      <c r="AM19" s="18" t="str">
        <f t="shared" si="13"/>
        <v/>
      </c>
      <c r="AN19" s="18" t="str">
        <f t="shared" si="14"/>
        <v/>
      </c>
      <c r="AO19" s="18" t="str">
        <f t="shared" si="15"/>
        <v/>
      </c>
      <c r="AP19" s="18" t="str">
        <f t="shared" si="16"/>
        <v/>
      </c>
      <c r="AS19" s="63" t="str">
        <f t="shared" si="17"/>
        <v/>
      </c>
      <c r="AT19" s="23" t="str">
        <f t="shared" si="18"/>
        <v xml:space="preserve">Mencapai kompetensi dengan sangat baik dalam </v>
      </c>
      <c r="AU19" s="23" t="str">
        <f t="shared" si="19"/>
        <v xml:space="preserve">Perlu peningkatan dalam hal </v>
      </c>
      <c r="AV19" s="23" t="str">
        <f t="shared" si="20"/>
        <v/>
      </c>
      <c r="AW19" s="23" t="str">
        <f t="shared" si="21"/>
        <v/>
      </c>
      <c r="BF19" s="197"/>
    </row>
    <row r="20" spans="1:58" ht="15.75" customHeight="1">
      <c r="A20" s="57">
        <v>14</v>
      </c>
      <c r="B20" s="18" t="s">
        <v>66</v>
      </c>
      <c r="C20" s="58">
        <v>6917</v>
      </c>
      <c r="D20" s="18">
        <f t="shared" si="22"/>
        <v>6917</v>
      </c>
      <c r="E20" s="58" t="s">
        <v>53</v>
      </c>
      <c r="F20" s="59"/>
      <c r="G20" s="59"/>
      <c r="H20" s="59"/>
      <c r="I20" s="59"/>
      <c r="J20" s="59"/>
      <c r="K20" s="59"/>
      <c r="L20" s="59"/>
      <c r="M20" s="59"/>
      <c r="N20" s="18"/>
      <c r="O20" s="60"/>
      <c r="P20" s="175">
        <f t="shared" si="23"/>
        <v>80</v>
      </c>
      <c r="Q20" s="18">
        <v>79</v>
      </c>
      <c r="R20" s="18"/>
      <c r="S20" s="18"/>
      <c r="T20" s="18"/>
      <c r="U20" s="61" t="str">
        <f t="shared" si="24"/>
        <v/>
      </c>
      <c r="V20" s="18" t="str">
        <f t="shared" si="0"/>
        <v/>
      </c>
      <c r="W20" s="18" t="str">
        <f t="shared" si="1"/>
        <v/>
      </c>
      <c r="X20" s="62" t="str">
        <f t="shared" si="2"/>
        <v/>
      </c>
      <c r="Y20" s="18" t="str">
        <f t="shared" si="3"/>
        <v/>
      </c>
      <c r="Z20" s="18" t="str">
        <f t="shared" si="4"/>
        <v/>
      </c>
      <c r="AA20" s="18" t="str">
        <f t="shared" si="5"/>
        <v/>
      </c>
      <c r="AB20" s="18" t="str">
        <f t="shared" si="6"/>
        <v/>
      </c>
      <c r="AC20" s="18" t="str">
        <f t="shared" si="7"/>
        <v/>
      </c>
      <c r="AD20" s="18"/>
      <c r="AE20" s="18"/>
      <c r="AF20" s="18"/>
      <c r="AG20" s="18"/>
      <c r="AH20" s="30" t="str">
        <f t="shared" si="8"/>
        <v/>
      </c>
      <c r="AI20" s="18" t="str">
        <f t="shared" si="9"/>
        <v/>
      </c>
      <c r="AJ20" s="18" t="str">
        <f t="shared" si="10"/>
        <v/>
      </c>
      <c r="AK20" s="18" t="str">
        <f t="shared" si="11"/>
        <v/>
      </c>
      <c r="AL20" s="18" t="str">
        <f t="shared" si="12"/>
        <v/>
      </c>
      <c r="AM20" s="18" t="str">
        <f t="shared" si="13"/>
        <v/>
      </c>
      <c r="AN20" s="18" t="str">
        <f t="shared" si="14"/>
        <v/>
      </c>
      <c r="AO20" s="18" t="str">
        <f t="shared" si="15"/>
        <v/>
      </c>
      <c r="AP20" s="18" t="str">
        <f t="shared" si="16"/>
        <v/>
      </c>
      <c r="AS20" s="63" t="str">
        <f t="shared" si="17"/>
        <v/>
      </c>
      <c r="AT20" s="23" t="str">
        <f t="shared" si="18"/>
        <v xml:space="preserve">Mencapai kompetensi dengan sangat baik dalam </v>
      </c>
      <c r="AU20" s="23" t="str">
        <f t="shared" si="19"/>
        <v xml:space="preserve">Perlu peningkatan dalam hal </v>
      </c>
      <c r="AV20" s="23" t="str">
        <f t="shared" si="20"/>
        <v/>
      </c>
      <c r="AW20" s="23" t="str">
        <f t="shared" si="21"/>
        <v/>
      </c>
      <c r="BF20" s="197"/>
    </row>
    <row r="21" spans="1:58" ht="15.75" customHeight="1">
      <c r="A21" s="57">
        <v>15</v>
      </c>
      <c r="B21" s="18" t="s">
        <v>67</v>
      </c>
      <c r="C21" s="58">
        <v>6918</v>
      </c>
      <c r="D21" s="18">
        <f t="shared" si="22"/>
        <v>6918</v>
      </c>
      <c r="E21" s="58" t="s">
        <v>53</v>
      </c>
      <c r="F21" s="59"/>
      <c r="G21" s="59"/>
      <c r="H21" s="59"/>
      <c r="I21" s="59"/>
      <c r="J21" s="59"/>
      <c r="K21" s="59"/>
      <c r="L21" s="59"/>
      <c r="M21" s="59"/>
      <c r="N21" s="18"/>
      <c r="O21" s="60"/>
      <c r="P21" s="175">
        <f t="shared" si="23"/>
        <v>80</v>
      </c>
      <c r="Q21" s="18">
        <v>79</v>
      </c>
      <c r="R21" s="18"/>
      <c r="S21" s="18"/>
      <c r="T21" s="18"/>
      <c r="U21" s="61" t="str">
        <f t="shared" si="24"/>
        <v/>
      </c>
      <c r="V21" s="18" t="str">
        <f t="shared" si="0"/>
        <v/>
      </c>
      <c r="W21" s="18" t="str">
        <f t="shared" si="1"/>
        <v/>
      </c>
      <c r="X21" s="62" t="str">
        <f t="shared" si="2"/>
        <v/>
      </c>
      <c r="Y21" s="18" t="str">
        <f t="shared" si="3"/>
        <v/>
      </c>
      <c r="Z21" s="18" t="str">
        <f t="shared" si="4"/>
        <v/>
      </c>
      <c r="AA21" s="18" t="str">
        <f t="shared" si="5"/>
        <v/>
      </c>
      <c r="AB21" s="18" t="str">
        <f t="shared" si="6"/>
        <v/>
      </c>
      <c r="AC21" s="18" t="str">
        <f t="shared" si="7"/>
        <v/>
      </c>
      <c r="AD21" s="18"/>
      <c r="AE21" s="18"/>
      <c r="AF21" s="18"/>
      <c r="AG21" s="18"/>
      <c r="AH21" s="30" t="str">
        <f t="shared" si="8"/>
        <v/>
      </c>
      <c r="AI21" s="18" t="str">
        <f t="shared" si="9"/>
        <v/>
      </c>
      <c r="AJ21" s="18" t="str">
        <f t="shared" si="10"/>
        <v/>
      </c>
      <c r="AK21" s="18" t="str">
        <f t="shared" si="11"/>
        <v/>
      </c>
      <c r="AL21" s="18" t="str">
        <f t="shared" si="12"/>
        <v/>
      </c>
      <c r="AM21" s="18" t="str">
        <f t="shared" si="13"/>
        <v/>
      </c>
      <c r="AN21" s="18" t="str">
        <f t="shared" si="14"/>
        <v/>
      </c>
      <c r="AO21" s="18" t="str">
        <f t="shared" si="15"/>
        <v/>
      </c>
      <c r="AP21" s="18" t="str">
        <f t="shared" si="16"/>
        <v/>
      </c>
      <c r="AS21" s="63" t="str">
        <f t="shared" si="17"/>
        <v/>
      </c>
      <c r="AT21" s="23" t="str">
        <f t="shared" si="18"/>
        <v xml:space="preserve">Mencapai kompetensi dengan sangat baik dalam </v>
      </c>
      <c r="AU21" s="23" t="str">
        <f t="shared" si="19"/>
        <v xml:space="preserve">Perlu peningkatan dalam hal </v>
      </c>
      <c r="AV21" s="23" t="str">
        <f t="shared" si="20"/>
        <v/>
      </c>
      <c r="AW21" s="23" t="str">
        <f t="shared" si="21"/>
        <v/>
      </c>
      <c r="BF21" s="197"/>
    </row>
    <row r="22" spans="1:58" ht="15.75" customHeight="1">
      <c r="A22" s="57">
        <v>16</v>
      </c>
      <c r="B22" s="18" t="s">
        <v>68</v>
      </c>
      <c r="C22" s="58">
        <v>6919</v>
      </c>
      <c r="D22" s="18">
        <f t="shared" si="22"/>
        <v>6919</v>
      </c>
      <c r="E22" s="58" t="s">
        <v>53</v>
      </c>
      <c r="F22" s="59"/>
      <c r="G22" s="59"/>
      <c r="H22" s="59"/>
      <c r="I22" s="59"/>
      <c r="J22" s="59"/>
      <c r="K22" s="59"/>
      <c r="L22" s="59"/>
      <c r="M22" s="59"/>
      <c r="N22" s="18"/>
      <c r="O22" s="60"/>
      <c r="P22" s="175">
        <f t="shared" si="23"/>
        <v>80</v>
      </c>
      <c r="Q22" s="18">
        <v>79</v>
      </c>
      <c r="R22" s="18"/>
      <c r="S22" s="18"/>
      <c r="T22" s="18"/>
      <c r="U22" s="61" t="str">
        <f t="shared" si="24"/>
        <v/>
      </c>
      <c r="V22" s="18" t="str">
        <f t="shared" si="0"/>
        <v/>
      </c>
      <c r="W22" s="18" t="str">
        <f t="shared" si="1"/>
        <v/>
      </c>
      <c r="X22" s="62" t="str">
        <f t="shared" si="2"/>
        <v/>
      </c>
      <c r="Y22" s="18" t="str">
        <f t="shared" si="3"/>
        <v/>
      </c>
      <c r="Z22" s="18" t="str">
        <f t="shared" si="4"/>
        <v/>
      </c>
      <c r="AA22" s="18" t="str">
        <f t="shared" si="5"/>
        <v/>
      </c>
      <c r="AB22" s="18" t="str">
        <f t="shared" si="6"/>
        <v/>
      </c>
      <c r="AC22" s="18" t="str">
        <f t="shared" si="7"/>
        <v/>
      </c>
      <c r="AD22" s="18"/>
      <c r="AE22" s="18"/>
      <c r="AF22" s="18"/>
      <c r="AG22" s="18"/>
      <c r="AH22" s="30" t="str">
        <f t="shared" si="8"/>
        <v/>
      </c>
      <c r="AI22" s="18" t="str">
        <f t="shared" si="9"/>
        <v/>
      </c>
      <c r="AJ22" s="18" t="str">
        <f t="shared" si="10"/>
        <v/>
      </c>
      <c r="AK22" s="18" t="str">
        <f t="shared" si="11"/>
        <v/>
      </c>
      <c r="AL22" s="18" t="str">
        <f t="shared" si="12"/>
        <v/>
      </c>
      <c r="AM22" s="18" t="str">
        <f t="shared" si="13"/>
        <v/>
      </c>
      <c r="AN22" s="18" t="str">
        <f t="shared" si="14"/>
        <v/>
      </c>
      <c r="AO22" s="18" t="str">
        <f t="shared" si="15"/>
        <v/>
      </c>
      <c r="AP22" s="18" t="str">
        <f t="shared" si="16"/>
        <v/>
      </c>
      <c r="AS22" s="63" t="str">
        <f t="shared" si="17"/>
        <v/>
      </c>
      <c r="AT22" s="23" t="str">
        <f t="shared" si="18"/>
        <v xml:space="preserve">Mencapai kompetensi dengan sangat baik dalam </v>
      </c>
      <c r="AU22" s="23" t="str">
        <f t="shared" si="19"/>
        <v xml:space="preserve">Perlu peningkatan dalam hal </v>
      </c>
      <c r="AV22" s="23" t="str">
        <f t="shared" si="20"/>
        <v/>
      </c>
      <c r="AW22" s="23" t="str">
        <f t="shared" si="21"/>
        <v/>
      </c>
      <c r="BF22" s="197"/>
    </row>
    <row r="23" spans="1:58" ht="15.75" customHeight="1">
      <c r="A23" s="57">
        <v>17</v>
      </c>
      <c r="B23" s="18" t="s">
        <v>69</v>
      </c>
      <c r="C23" s="58">
        <v>6920</v>
      </c>
      <c r="D23" s="18">
        <f t="shared" si="22"/>
        <v>6920</v>
      </c>
      <c r="E23" s="58" t="s">
        <v>53</v>
      </c>
      <c r="F23" s="59"/>
      <c r="G23" s="59"/>
      <c r="H23" s="59"/>
      <c r="I23" s="59"/>
      <c r="J23" s="59"/>
      <c r="K23" s="59"/>
      <c r="L23" s="59"/>
      <c r="M23" s="59"/>
      <c r="N23" s="18"/>
      <c r="O23" s="60"/>
      <c r="P23" s="175">
        <f t="shared" si="23"/>
        <v>80</v>
      </c>
      <c r="Q23" s="18">
        <v>79</v>
      </c>
      <c r="R23" s="18"/>
      <c r="S23" s="18"/>
      <c r="T23" s="18"/>
      <c r="U23" s="61" t="str">
        <f t="shared" si="24"/>
        <v/>
      </c>
      <c r="V23" s="18" t="str">
        <f t="shared" si="0"/>
        <v/>
      </c>
      <c r="W23" s="18" t="str">
        <f t="shared" si="1"/>
        <v/>
      </c>
      <c r="X23" s="62" t="str">
        <f t="shared" si="2"/>
        <v/>
      </c>
      <c r="Y23" s="18" t="str">
        <f t="shared" si="3"/>
        <v/>
      </c>
      <c r="Z23" s="18" t="str">
        <f t="shared" si="4"/>
        <v/>
      </c>
      <c r="AA23" s="18" t="str">
        <f t="shared" si="5"/>
        <v/>
      </c>
      <c r="AB23" s="18" t="str">
        <f t="shared" si="6"/>
        <v/>
      </c>
      <c r="AC23" s="18" t="str">
        <f t="shared" si="7"/>
        <v/>
      </c>
      <c r="AD23" s="18"/>
      <c r="AE23" s="18"/>
      <c r="AF23" s="18"/>
      <c r="AG23" s="18"/>
      <c r="AH23" s="30" t="str">
        <f t="shared" si="8"/>
        <v/>
      </c>
      <c r="AI23" s="18" t="str">
        <f t="shared" si="9"/>
        <v/>
      </c>
      <c r="AJ23" s="18" t="str">
        <f t="shared" si="10"/>
        <v/>
      </c>
      <c r="AK23" s="18" t="str">
        <f t="shared" si="11"/>
        <v/>
      </c>
      <c r="AL23" s="18" t="str">
        <f t="shared" si="12"/>
        <v/>
      </c>
      <c r="AM23" s="18" t="str">
        <f t="shared" si="13"/>
        <v/>
      </c>
      <c r="AN23" s="18" t="str">
        <f t="shared" si="14"/>
        <v/>
      </c>
      <c r="AO23" s="18" t="str">
        <f t="shared" si="15"/>
        <v/>
      </c>
      <c r="AP23" s="18" t="str">
        <f t="shared" si="16"/>
        <v/>
      </c>
      <c r="AS23" s="63" t="str">
        <f t="shared" si="17"/>
        <v/>
      </c>
      <c r="AT23" s="23" t="str">
        <f t="shared" si="18"/>
        <v xml:space="preserve">Mencapai kompetensi dengan sangat baik dalam </v>
      </c>
      <c r="AU23" s="23" t="str">
        <f t="shared" si="19"/>
        <v xml:space="preserve">Perlu peningkatan dalam hal </v>
      </c>
      <c r="AV23" s="23" t="str">
        <f t="shared" si="20"/>
        <v/>
      </c>
      <c r="AW23" s="23" t="str">
        <f t="shared" si="21"/>
        <v/>
      </c>
      <c r="BF23" s="197"/>
    </row>
    <row r="24" spans="1:58" ht="15.75" customHeight="1">
      <c r="A24" s="57">
        <v>18</v>
      </c>
      <c r="B24" s="18" t="s">
        <v>70</v>
      </c>
      <c r="C24" s="58">
        <v>6921</v>
      </c>
      <c r="D24" s="18">
        <f t="shared" si="22"/>
        <v>6921</v>
      </c>
      <c r="E24" s="58" t="s">
        <v>53</v>
      </c>
      <c r="F24" s="59"/>
      <c r="G24" s="59"/>
      <c r="H24" s="59"/>
      <c r="I24" s="59"/>
      <c r="J24" s="59"/>
      <c r="K24" s="59"/>
      <c r="L24" s="59"/>
      <c r="M24" s="59"/>
      <c r="N24" s="18"/>
      <c r="O24" s="60"/>
      <c r="P24" s="175">
        <f t="shared" si="23"/>
        <v>80</v>
      </c>
      <c r="Q24" s="18">
        <v>79</v>
      </c>
      <c r="R24" s="18"/>
      <c r="S24" s="18"/>
      <c r="T24" s="18"/>
      <c r="U24" s="61" t="str">
        <f t="shared" si="24"/>
        <v/>
      </c>
      <c r="V24" s="18" t="str">
        <f t="shared" si="0"/>
        <v/>
      </c>
      <c r="W24" s="18" t="str">
        <f t="shared" si="1"/>
        <v/>
      </c>
      <c r="X24" s="62" t="str">
        <f t="shared" si="2"/>
        <v/>
      </c>
      <c r="Y24" s="18" t="str">
        <f t="shared" si="3"/>
        <v/>
      </c>
      <c r="Z24" s="18" t="str">
        <f t="shared" si="4"/>
        <v/>
      </c>
      <c r="AA24" s="18" t="str">
        <f t="shared" si="5"/>
        <v/>
      </c>
      <c r="AB24" s="18" t="str">
        <f t="shared" si="6"/>
        <v/>
      </c>
      <c r="AC24" s="18" t="str">
        <f t="shared" si="7"/>
        <v/>
      </c>
      <c r="AD24" s="18"/>
      <c r="AE24" s="18"/>
      <c r="AF24" s="18"/>
      <c r="AG24" s="18"/>
      <c r="AH24" s="30" t="str">
        <f t="shared" si="8"/>
        <v/>
      </c>
      <c r="AI24" s="18" t="str">
        <f t="shared" si="9"/>
        <v/>
      </c>
      <c r="AJ24" s="18" t="str">
        <f t="shared" si="10"/>
        <v/>
      </c>
      <c r="AK24" s="18" t="str">
        <f t="shared" si="11"/>
        <v/>
      </c>
      <c r="AL24" s="18" t="str">
        <f t="shared" si="12"/>
        <v/>
      </c>
      <c r="AM24" s="18" t="str">
        <f t="shared" si="13"/>
        <v/>
      </c>
      <c r="AN24" s="18" t="str">
        <f t="shared" si="14"/>
        <v/>
      </c>
      <c r="AO24" s="18" t="str">
        <f t="shared" si="15"/>
        <v/>
      </c>
      <c r="AP24" s="18" t="str">
        <f t="shared" si="16"/>
        <v/>
      </c>
      <c r="AS24" s="63" t="str">
        <f t="shared" si="17"/>
        <v/>
      </c>
      <c r="AT24" s="23" t="str">
        <f t="shared" si="18"/>
        <v xml:space="preserve">Mencapai kompetensi dengan sangat baik dalam </v>
      </c>
      <c r="AU24" s="23" t="str">
        <f t="shared" si="19"/>
        <v xml:space="preserve">Perlu peningkatan dalam hal </v>
      </c>
      <c r="AV24" s="23" t="str">
        <f t="shared" si="20"/>
        <v/>
      </c>
      <c r="AW24" s="23" t="str">
        <f t="shared" si="21"/>
        <v/>
      </c>
      <c r="BF24" s="197"/>
    </row>
    <row r="25" spans="1:58" ht="15.75" customHeight="1">
      <c r="A25" s="57">
        <v>19</v>
      </c>
      <c r="B25" s="18" t="s">
        <v>71</v>
      </c>
      <c r="C25" s="58">
        <v>6922</v>
      </c>
      <c r="D25" s="18">
        <f t="shared" si="22"/>
        <v>6922</v>
      </c>
      <c r="E25" s="58" t="s">
        <v>53</v>
      </c>
      <c r="F25" s="59"/>
      <c r="G25" s="59"/>
      <c r="H25" s="59"/>
      <c r="I25" s="59"/>
      <c r="J25" s="59"/>
      <c r="K25" s="59"/>
      <c r="L25" s="59"/>
      <c r="M25" s="59"/>
      <c r="N25" s="18"/>
      <c r="O25" s="60"/>
      <c r="P25" s="175">
        <f t="shared" si="23"/>
        <v>80</v>
      </c>
      <c r="Q25" s="18">
        <v>79</v>
      </c>
      <c r="R25" s="18"/>
      <c r="S25" s="18"/>
      <c r="T25" s="18"/>
      <c r="U25" s="61" t="str">
        <f t="shared" si="24"/>
        <v/>
      </c>
      <c r="V25" s="18" t="str">
        <f t="shared" si="0"/>
        <v/>
      </c>
      <c r="W25" s="18" t="str">
        <f t="shared" si="1"/>
        <v/>
      </c>
      <c r="X25" s="62" t="str">
        <f t="shared" si="2"/>
        <v/>
      </c>
      <c r="Y25" s="18" t="str">
        <f t="shared" si="3"/>
        <v/>
      </c>
      <c r="Z25" s="18" t="str">
        <f t="shared" si="4"/>
        <v/>
      </c>
      <c r="AA25" s="18" t="str">
        <f t="shared" si="5"/>
        <v/>
      </c>
      <c r="AB25" s="18" t="str">
        <f t="shared" si="6"/>
        <v/>
      </c>
      <c r="AC25" s="18" t="str">
        <f t="shared" si="7"/>
        <v/>
      </c>
      <c r="AD25" s="18"/>
      <c r="AE25" s="18"/>
      <c r="AF25" s="18"/>
      <c r="AG25" s="18"/>
      <c r="AH25" s="30" t="str">
        <f t="shared" si="8"/>
        <v/>
      </c>
      <c r="AI25" s="18" t="str">
        <f t="shared" si="9"/>
        <v/>
      </c>
      <c r="AJ25" s="18" t="str">
        <f t="shared" si="10"/>
        <v/>
      </c>
      <c r="AK25" s="18" t="str">
        <f t="shared" si="11"/>
        <v/>
      </c>
      <c r="AL25" s="18" t="str">
        <f t="shared" si="12"/>
        <v/>
      </c>
      <c r="AM25" s="18" t="str">
        <f t="shared" si="13"/>
        <v/>
      </c>
      <c r="AN25" s="18" t="str">
        <f t="shared" si="14"/>
        <v/>
      </c>
      <c r="AO25" s="18" t="str">
        <f t="shared" si="15"/>
        <v/>
      </c>
      <c r="AP25" s="18" t="str">
        <f t="shared" si="16"/>
        <v/>
      </c>
      <c r="AS25" s="63" t="str">
        <f t="shared" si="17"/>
        <v/>
      </c>
      <c r="AT25" s="23" t="str">
        <f t="shared" si="18"/>
        <v xml:space="preserve">Mencapai kompetensi dengan sangat baik dalam </v>
      </c>
      <c r="AU25" s="23" t="str">
        <f t="shared" si="19"/>
        <v xml:space="preserve">Perlu peningkatan dalam hal </v>
      </c>
      <c r="AV25" s="23" t="str">
        <f t="shared" si="20"/>
        <v/>
      </c>
      <c r="AW25" s="23" t="str">
        <f t="shared" si="21"/>
        <v/>
      </c>
      <c r="BF25" s="197"/>
    </row>
    <row r="26" spans="1:58" ht="15.75" customHeight="1">
      <c r="A26" s="57">
        <v>20</v>
      </c>
      <c r="B26" s="18" t="s">
        <v>72</v>
      </c>
      <c r="C26" s="58">
        <v>6923</v>
      </c>
      <c r="D26" s="18">
        <f t="shared" si="22"/>
        <v>6923</v>
      </c>
      <c r="E26" s="58" t="s">
        <v>53</v>
      </c>
      <c r="F26" s="59"/>
      <c r="G26" s="59"/>
      <c r="H26" s="59"/>
      <c r="I26" s="59"/>
      <c r="J26" s="59"/>
      <c r="K26" s="59"/>
      <c r="L26" s="59"/>
      <c r="M26" s="59"/>
      <c r="N26" s="18"/>
      <c r="O26" s="60"/>
      <c r="P26" s="175">
        <f t="shared" si="23"/>
        <v>80</v>
      </c>
      <c r="Q26" s="18">
        <v>79</v>
      </c>
      <c r="R26" s="18"/>
      <c r="S26" s="18"/>
      <c r="T26" s="18"/>
      <c r="U26" s="61" t="str">
        <f t="shared" si="24"/>
        <v/>
      </c>
      <c r="V26" s="18" t="str">
        <f t="shared" si="0"/>
        <v/>
      </c>
      <c r="W26" s="18" t="str">
        <f t="shared" si="1"/>
        <v/>
      </c>
      <c r="X26" s="62" t="str">
        <f t="shared" si="2"/>
        <v/>
      </c>
      <c r="Y26" s="18" t="str">
        <f t="shared" si="3"/>
        <v/>
      </c>
      <c r="Z26" s="18" t="str">
        <f t="shared" si="4"/>
        <v/>
      </c>
      <c r="AA26" s="18" t="str">
        <f t="shared" si="5"/>
        <v/>
      </c>
      <c r="AB26" s="18" t="str">
        <f t="shared" si="6"/>
        <v/>
      </c>
      <c r="AC26" s="18" t="str">
        <f t="shared" si="7"/>
        <v/>
      </c>
      <c r="AD26" s="18"/>
      <c r="AE26" s="18"/>
      <c r="AF26" s="18"/>
      <c r="AG26" s="18"/>
      <c r="AH26" s="30" t="str">
        <f t="shared" si="8"/>
        <v/>
      </c>
      <c r="AI26" s="18" t="str">
        <f t="shared" si="9"/>
        <v/>
      </c>
      <c r="AJ26" s="18" t="str">
        <f t="shared" si="10"/>
        <v/>
      </c>
      <c r="AK26" s="18" t="str">
        <f t="shared" si="11"/>
        <v/>
      </c>
      <c r="AL26" s="18" t="str">
        <f t="shared" si="12"/>
        <v/>
      </c>
      <c r="AM26" s="18" t="str">
        <f t="shared" si="13"/>
        <v/>
      </c>
      <c r="AN26" s="18" t="str">
        <f t="shared" si="14"/>
        <v/>
      </c>
      <c r="AO26" s="18" t="str">
        <f t="shared" si="15"/>
        <v/>
      </c>
      <c r="AP26" s="18" t="str">
        <f t="shared" si="16"/>
        <v/>
      </c>
      <c r="AS26" s="63" t="str">
        <f t="shared" si="17"/>
        <v/>
      </c>
      <c r="AT26" s="23" t="str">
        <f t="shared" si="18"/>
        <v xml:space="preserve">Mencapai kompetensi dengan sangat baik dalam </v>
      </c>
      <c r="AU26" s="23" t="str">
        <f t="shared" si="19"/>
        <v xml:space="preserve">Perlu peningkatan dalam hal </v>
      </c>
      <c r="AV26" s="23" t="str">
        <f t="shared" si="20"/>
        <v/>
      </c>
      <c r="AW26" s="23" t="str">
        <f t="shared" si="21"/>
        <v/>
      </c>
      <c r="BF26" s="197"/>
    </row>
    <row r="27" spans="1:58" ht="15.75" customHeight="1">
      <c r="A27" s="57">
        <v>21</v>
      </c>
      <c r="B27" s="18" t="s">
        <v>1199</v>
      </c>
      <c r="C27" s="58">
        <v>7126</v>
      </c>
      <c r="D27" s="18">
        <f t="shared" si="22"/>
        <v>7126</v>
      </c>
      <c r="E27" s="58" t="s">
        <v>53</v>
      </c>
      <c r="F27" s="59"/>
      <c r="G27" s="59"/>
      <c r="H27" s="59"/>
      <c r="I27" s="59"/>
      <c r="J27" s="59"/>
      <c r="K27" s="59"/>
      <c r="L27" s="59"/>
      <c r="M27" s="59"/>
      <c r="N27" s="18"/>
      <c r="O27" s="60"/>
      <c r="P27" s="175">
        <f t="shared" si="23"/>
        <v>80</v>
      </c>
      <c r="Q27" s="18">
        <v>79</v>
      </c>
      <c r="R27" s="18"/>
      <c r="S27" s="18"/>
      <c r="T27" s="18"/>
      <c r="U27" s="61" t="str">
        <f t="shared" si="24"/>
        <v/>
      </c>
      <c r="V27" s="18" t="str">
        <f t="shared" si="0"/>
        <v/>
      </c>
      <c r="W27" s="18" t="str">
        <f t="shared" si="1"/>
        <v/>
      </c>
      <c r="X27" s="62" t="str">
        <f t="shared" si="2"/>
        <v/>
      </c>
      <c r="Y27" s="18" t="str">
        <f t="shared" si="3"/>
        <v/>
      </c>
      <c r="Z27" s="18" t="str">
        <f t="shared" si="4"/>
        <v/>
      </c>
      <c r="AA27" s="18" t="str">
        <f t="shared" si="5"/>
        <v/>
      </c>
      <c r="AB27" s="18" t="str">
        <f t="shared" si="6"/>
        <v/>
      </c>
      <c r="AC27" s="18" t="str">
        <f t="shared" si="7"/>
        <v/>
      </c>
      <c r="AD27" s="18"/>
      <c r="AE27" s="18"/>
      <c r="AF27" s="18"/>
      <c r="AG27" s="18"/>
      <c r="AH27" s="30" t="str">
        <f t="shared" si="8"/>
        <v/>
      </c>
      <c r="AI27" s="18" t="str">
        <f t="shared" si="9"/>
        <v/>
      </c>
      <c r="AJ27" s="18" t="str">
        <f t="shared" si="10"/>
        <v/>
      </c>
      <c r="AK27" s="18" t="str">
        <f t="shared" si="11"/>
        <v/>
      </c>
      <c r="AL27" s="18" t="str">
        <f t="shared" si="12"/>
        <v/>
      </c>
      <c r="AM27" s="18" t="str">
        <f t="shared" si="13"/>
        <v/>
      </c>
      <c r="AN27" s="18" t="str">
        <f t="shared" si="14"/>
        <v/>
      </c>
      <c r="AO27" s="18" t="str">
        <f t="shared" si="15"/>
        <v/>
      </c>
      <c r="AP27" s="18" t="str">
        <f t="shared" si="16"/>
        <v/>
      </c>
      <c r="AS27" s="63" t="str">
        <f t="shared" si="17"/>
        <v/>
      </c>
      <c r="AT27" s="23" t="str">
        <f t="shared" si="18"/>
        <v xml:space="preserve">Mencapai kompetensi dengan sangat baik dalam </v>
      </c>
      <c r="AU27" s="23" t="str">
        <f t="shared" si="19"/>
        <v xml:space="preserve">Perlu peningkatan dalam hal </v>
      </c>
      <c r="AV27" s="23" t="str">
        <f t="shared" si="20"/>
        <v/>
      </c>
      <c r="AW27" s="23" t="str">
        <f t="shared" si="21"/>
        <v/>
      </c>
      <c r="BF27" s="197"/>
    </row>
    <row r="28" spans="1:58" ht="15.75" customHeight="1">
      <c r="A28" s="57">
        <v>22</v>
      </c>
      <c r="B28" s="18" t="s">
        <v>73</v>
      </c>
      <c r="C28" s="58">
        <v>6924</v>
      </c>
      <c r="D28" s="18">
        <f t="shared" si="22"/>
        <v>6924</v>
      </c>
      <c r="E28" s="58" t="s">
        <v>53</v>
      </c>
      <c r="F28" s="59"/>
      <c r="G28" s="59"/>
      <c r="H28" s="59"/>
      <c r="I28" s="59"/>
      <c r="J28" s="59"/>
      <c r="K28" s="59"/>
      <c r="L28" s="59"/>
      <c r="M28" s="59"/>
      <c r="N28" s="18"/>
      <c r="O28" s="60"/>
      <c r="P28" s="175">
        <f t="shared" si="23"/>
        <v>80</v>
      </c>
      <c r="Q28" s="18">
        <v>79</v>
      </c>
      <c r="R28" s="18"/>
      <c r="S28" s="18"/>
      <c r="T28" s="18"/>
      <c r="U28" s="61" t="str">
        <f t="shared" si="24"/>
        <v/>
      </c>
      <c r="V28" s="18" t="str">
        <f t="shared" si="0"/>
        <v/>
      </c>
      <c r="W28" s="18" t="str">
        <f t="shared" si="1"/>
        <v/>
      </c>
      <c r="X28" s="62" t="str">
        <f t="shared" si="2"/>
        <v/>
      </c>
      <c r="Y28" s="18" t="str">
        <f t="shared" si="3"/>
        <v/>
      </c>
      <c r="Z28" s="18" t="str">
        <f t="shared" si="4"/>
        <v/>
      </c>
      <c r="AA28" s="18" t="str">
        <f t="shared" si="5"/>
        <v/>
      </c>
      <c r="AB28" s="18" t="str">
        <f t="shared" si="6"/>
        <v/>
      </c>
      <c r="AC28" s="18" t="str">
        <f t="shared" si="7"/>
        <v/>
      </c>
      <c r="AD28" s="18"/>
      <c r="AE28" s="18"/>
      <c r="AF28" s="18"/>
      <c r="AG28" s="18"/>
      <c r="AH28" s="30" t="str">
        <f t="shared" si="8"/>
        <v/>
      </c>
      <c r="AI28" s="18" t="str">
        <f t="shared" si="9"/>
        <v/>
      </c>
      <c r="AJ28" s="18" t="str">
        <f t="shared" si="10"/>
        <v/>
      </c>
      <c r="AK28" s="18" t="str">
        <f t="shared" si="11"/>
        <v/>
      </c>
      <c r="AL28" s="18" t="str">
        <f t="shared" si="12"/>
        <v/>
      </c>
      <c r="AM28" s="18" t="str">
        <f t="shared" si="13"/>
        <v/>
      </c>
      <c r="AN28" s="18" t="str">
        <f t="shared" si="14"/>
        <v/>
      </c>
      <c r="AO28" s="18" t="str">
        <f t="shared" si="15"/>
        <v/>
      </c>
      <c r="AP28" s="18" t="str">
        <f t="shared" si="16"/>
        <v/>
      </c>
      <c r="AS28" s="63" t="str">
        <f t="shared" si="17"/>
        <v/>
      </c>
      <c r="AT28" s="23" t="str">
        <f t="shared" si="18"/>
        <v xml:space="preserve">Mencapai kompetensi dengan sangat baik dalam </v>
      </c>
      <c r="AU28" s="23" t="str">
        <f t="shared" si="19"/>
        <v xml:space="preserve">Perlu peningkatan dalam hal </v>
      </c>
      <c r="AV28" s="23" t="str">
        <f t="shared" si="20"/>
        <v/>
      </c>
      <c r="AW28" s="23" t="str">
        <f t="shared" si="21"/>
        <v/>
      </c>
      <c r="BF28" s="197"/>
    </row>
    <row r="29" spans="1:58" ht="15.75" customHeight="1">
      <c r="A29" s="57">
        <v>23</v>
      </c>
      <c r="B29" s="18" t="s">
        <v>74</v>
      </c>
      <c r="C29" s="58">
        <v>6925</v>
      </c>
      <c r="D29" s="18">
        <f t="shared" si="22"/>
        <v>6925</v>
      </c>
      <c r="E29" s="58" t="s">
        <v>53</v>
      </c>
      <c r="F29" s="59"/>
      <c r="G29" s="59"/>
      <c r="H29" s="59"/>
      <c r="I29" s="59"/>
      <c r="J29" s="59"/>
      <c r="K29" s="59"/>
      <c r="L29" s="59"/>
      <c r="M29" s="59"/>
      <c r="N29" s="18"/>
      <c r="O29" s="60"/>
      <c r="P29" s="175">
        <f t="shared" si="23"/>
        <v>80</v>
      </c>
      <c r="Q29" s="18">
        <v>79</v>
      </c>
      <c r="R29" s="18"/>
      <c r="S29" s="18"/>
      <c r="T29" s="18"/>
      <c r="U29" s="61" t="str">
        <f t="shared" si="24"/>
        <v/>
      </c>
      <c r="V29" s="18" t="str">
        <f t="shared" si="0"/>
        <v/>
      </c>
      <c r="W29" s="18" t="str">
        <f t="shared" si="1"/>
        <v/>
      </c>
      <c r="X29" s="62" t="str">
        <f t="shared" si="2"/>
        <v/>
      </c>
      <c r="Y29" s="18" t="str">
        <f t="shared" si="3"/>
        <v/>
      </c>
      <c r="Z29" s="18" t="str">
        <f t="shared" si="4"/>
        <v/>
      </c>
      <c r="AA29" s="18" t="str">
        <f t="shared" si="5"/>
        <v/>
      </c>
      <c r="AB29" s="18" t="str">
        <f t="shared" si="6"/>
        <v/>
      </c>
      <c r="AC29" s="18" t="str">
        <f t="shared" si="7"/>
        <v/>
      </c>
      <c r="AD29" s="18"/>
      <c r="AE29" s="18"/>
      <c r="AF29" s="18"/>
      <c r="AG29" s="18"/>
      <c r="AH29" s="30" t="str">
        <f t="shared" si="8"/>
        <v/>
      </c>
      <c r="AI29" s="18" t="str">
        <f t="shared" si="9"/>
        <v/>
      </c>
      <c r="AJ29" s="18" t="str">
        <f t="shared" si="10"/>
        <v/>
      </c>
      <c r="AK29" s="18" t="str">
        <f t="shared" si="11"/>
        <v/>
      </c>
      <c r="AL29" s="18" t="str">
        <f t="shared" si="12"/>
        <v/>
      </c>
      <c r="AM29" s="18" t="str">
        <f t="shared" si="13"/>
        <v/>
      </c>
      <c r="AN29" s="18" t="str">
        <f t="shared" si="14"/>
        <v/>
      </c>
      <c r="AO29" s="18" t="str">
        <f t="shared" si="15"/>
        <v/>
      </c>
      <c r="AP29" s="18" t="str">
        <f t="shared" si="16"/>
        <v/>
      </c>
      <c r="AS29" s="63" t="str">
        <f t="shared" si="17"/>
        <v/>
      </c>
      <c r="AT29" s="23" t="str">
        <f t="shared" si="18"/>
        <v xml:space="preserve">Mencapai kompetensi dengan sangat baik dalam </v>
      </c>
      <c r="AU29" s="23" t="str">
        <f t="shared" si="19"/>
        <v xml:space="preserve">Perlu peningkatan dalam hal </v>
      </c>
      <c r="AV29" s="23" t="str">
        <f t="shared" si="20"/>
        <v/>
      </c>
      <c r="AW29" s="23" t="str">
        <f t="shared" si="21"/>
        <v/>
      </c>
      <c r="BF29" s="197"/>
    </row>
    <row r="30" spans="1:58" ht="15.75" customHeight="1">
      <c r="A30" s="57">
        <v>24</v>
      </c>
      <c r="B30" s="18" t="s">
        <v>75</v>
      </c>
      <c r="C30" s="58">
        <v>6926</v>
      </c>
      <c r="D30" s="18">
        <f t="shared" si="22"/>
        <v>6926</v>
      </c>
      <c r="E30" s="58" t="s">
        <v>53</v>
      </c>
      <c r="F30" s="59"/>
      <c r="G30" s="59"/>
      <c r="H30" s="59"/>
      <c r="I30" s="59"/>
      <c r="J30" s="59"/>
      <c r="K30" s="59"/>
      <c r="L30" s="59"/>
      <c r="M30" s="59"/>
      <c r="N30" s="18"/>
      <c r="O30" s="60"/>
      <c r="P30" s="175">
        <f t="shared" si="23"/>
        <v>80</v>
      </c>
      <c r="Q30" s="18">
        <v>79</v>
      </c>
      <c r="R30" s="18"/>
      <c r="S30" s="18"/>
      <c r="T30" s="18"/>
      <c r="U30" s="61" t="str">
        <f t="shared" si="24"/>
        <v/>
      </c>
      <c r="V30" s="18" t="str">
        <f t="shared" si="0"/>
        <v/>
      </c>
      <c r="W30" s="18" t="str">
        <f t="shared" si="1"/>
        <v/>
      </c>
      <c r="X30" s="62" t="str">
        <f t="shared" si="2"/>
        <v/>
      </c>
      <c r="Y30" s="18" t="str">
        <f t="shared" si="3"/>
        <v/>
      </c>
      <c r="Z30" s="18" t="str">
        <f t="shared" si="4"/>
        <v/>
      </c>
      <c r="AA30" s="18" t="str">
        <f t="shared" si="5"/>
        <v/>
      </c>
      <c r="AB30" s="18" t="str">
        <f t="shared" si="6"/>
        <v/>
      </c>
      <c r="AC30" s="18" t="str">
        <f t="shared" si="7"/>
        <v/>
      </c>
      <c r="AD30" s="18"/>
      <c r="AE30" s="18"/>
      <c r="AF30" s="18"/>
      <c r="AG30" s="18"/>
      <c r="AH30" s="30" t="str">
        <f t="shared" si="8"/>
        <v/>
      </c>
      <c r="AI30" s="18" t="str">
        <f t="shared" si="9"/>
        <v/>
      </c>
      <c r="AJ30" s="18" t="str">
        <f t="shared" si="10"/>
        <v/>
      </c>
      <c r="AK30" s="18" t="str">
        <f t="shared" si="11"/>
        <v/>
      </c>
      <c r="AL30" s="18" t="str">
        <f t="shared" si="12"/>
        <v/>
      </c>
      <c r="AM30" s="18" t="str">
        <f t="shared" si="13"/>
        <v/>
      </c>
      <c r="AN30" s="18" t="str">
        <f t="shared" si="14"/>
        <v/>
      </c>
      <c r="AO30" s="18" t="str">
        <f t="shared" si="15"/>
        <v/>
      </c>
      <c r="AP30" s="18" t="str">
        <f t="shared" si="16"/>
        <v/>
      </c>
      <c r="AS30" s="63" t="str">
        <f t="shared" si="17"/>
        <v/>
      </c>
      <c r="AT30" s="23" t="str">
        <f t="shared" si="18"/>
        <v xml:space="preserve">Mencapai kompetensi dengan sangat baik dalam </v>
      </c>
      <c r="AU30" s="23" t="str">
        <f t="shared" si="19"/>
        <v xml:space="preserve">Perlu peningkatan dalam hal </v>
      </c>
      <c r="AV30" s="23" t="str">
        <f t="shared" si="20"/>
        <v/>
      </c>
      <c r="AW30" s="23" t="str">
        <f t="shared" si="21"/>
        <v/>
      </c>
      <c r="BF30" s="197"/>
    </row>
    <row r="31" spans="1:58" ht="15.75" customHeight="1">
      <c r="A31" s="57">
        <v>25</v>
      </c>
      <c r="B31" s="18" t="s">
        <v>76</v>
      </c>
      <c r="C31" s="58">
        <v>6927</v>
      </c>
      <c r="D31" s="18">
        <f t="shared" si="22"/>
        <v>6927</v>
      </c>
      <c r="E31" s="58" t="s">
        <v>53</v>
      </c>
      <c r="F31" s="59"/>
      <c r="G31" s="59"/>
      <c r="H31" s="59"/>
      <c r="I31" s="59"/>
      <c r="J31" s="59"/>
      <c r="K31" s="59"/>
      <c r="L31" s="59"/>
      <c r="M31" s="59"/>
      <c r="N31" s="18"/>
      <c r="O31" s="60"/>
      <c r="P31" s="175">
        <f t="shared" si="23"/>
        <v>80</v>
      </c>
      <c r="Q31" s="18">
        <v>79</v>
      </c>
      <c r="R31" s="18"/>
      <c r="S31" s="18"/>
      <c r="T31" s="18"/>
      <c r="U31" s="61" t="str">
        <f t="shared" si="24"/>
        <v/>
      </c>
      <c r="V31" s="18" t="str">
        <f t="shared" si="0"/>
        <v/>
      </c>
      <c r="W31" s="18" t="str">
        <f t="shared" si="1"/>
        <v/>
      </c>
      <c r="X31" s="62" t="str">
        <f t="shared" si="2"/>
        <v/>
      </c>
      <c r="Y31" s="18" t="str">
        <f t="shared" si="3"/>
        <v/>
      </c>
      <c r="Z31" s="18" t="str">
        <f t="shared" si="4"/>
        <v/>
      </c>
      <c r="AA31" s="18" t="str">
        <f t="shared" si="5"/>
        <v/>
      </c>
      <c r="AB31" s="18" t="str">
        <f t="shared" si="6"/>
        <v/>
      </c>
      <c r="AC31" s="18" t="str">
        <f t="shared" si="7"/>
        <v/>
      </c>
      <c r="AD31" s="18"/>
      <c r="AE31" s="18"/>
      <c r="AF31" s="18"/>
      <c r="AG31" s="18"/>
      <c r="AH31" s="30" t="str">
        <f t="shared" si="8"/>
        <v/>
      </c>
      <c r="AI31" s="18" t="str">
        <f t="shared" si="9"/>
        <v/>
      </c>
      <c r="AJ31" s="18" t="str">
        <f t="shared" si="10"/>
        <v/>
      </c>
      <c r="AK31" s="18" t="str">
        <f t="shared" si="11"/>
        <v/>
      </c>
      <c r="AL31" s="18" t="str">
        <f t="shared" si="12"/>
        <v/>
      </c>
      <c r="AM31" s="18" t="str">
        <f t="shared" si="13"/>
        <v/>
      </c>
      <c r="AN31" s="18" t="str">
        <f t="shared" si="14"/>
        <v/>
      </c>
      <c r="AO31" s="18" t="str">
        <f t="shared" si="15"/>
        <v/>
      </c>
      <c r="AP31" s="18" t="str">
        <f t="shared" si="16"/>
        <v/>
      </c>
      <c r="AS31" s="63" t="str">
        <f t="shared" si="17"/>
        <v/>
      </c>
      <c r="AT31" s="23" t="str">
        <f t="shared" si="18"/>
        <v xml:space="preserve">Mencapai kompetensi dengan sangat baik dalam </v>
      </c>
      <c r="AU31" s="23" t="str">
        <f t="shared" si="19"/>
        <v xml:space="preserve">Perlu peningkatan dalam hal </v>
      </c>
      <c r="AV31" s="23" t="str">
        <f t="shared" si="20"/>
        <v/>
      </c>
      <c r="AW31" s="23" t="str">
        <f t="shared" si="21"/>
        <v/>
      </c>
      <c r="BF31" s="197"/>
    </row>
    <row r="32" spans="1:58" ht="15.75" customHeight="1">
      <c r="A32" s="57">
        <v>26</v>
      </c>
      <c r="B32" s="18" t="s">
        <v>77</v>
      </c>
      <c r="C32" s="58">
        <v>6928</v>
      </c>
      <c r="D32" s="18">
        <f t="shared" si="22"/>
        <v>6928</v>
      </c>
      <c r="E32" s="58" t="s">
        <v>53</v>
      </c>
      <c r="F32" s="59"/>
      <c r="G32" s="59"/>
      <c r="H32" s="59"/>
      <c r="I32" s="59"/>
      <c r="J32" s="59"/>
      <c r="K32" s="59"/>
      <c r="L32" s="59"/>
      <c r="M32" s="59"/>
      <c r="N32" s="18"/>
      <c r="O32" s="60"/>
      <c r="P32" s="175">
        <f t="shared" si="23"/>
        <v>80</v>
      </c>
      <c r="Q32" s="18">
        <v>79</v>
      </c>
      <c r="R32" s="18"/>
      <c r="S32" s="18"/>
      <c r="T32" s="18"/>
      <c r="U32" s="61" t="str">
        <f t="shared" si="24"/>
        <v/>
      </c>
      <c r="V32" s="18" t="str">
        <f t="shared" si="0"/>
        <v/>
      </c>
      <c r="W32" s="18" t="str">
        <f t="shared" si="1"/>
        <v/>
      </c>
      <c r="X32" s="62" t="str">
        <f t="shared" si="2"/>
        <v/>
      </c>
      <c r="Y32" s="18" t="str">
        <f t="shared" si="3"/>
        <v/>
      </c>
      <c r="Z32" s="18" t="str">
        <f t="shared" si="4"/>
        <v/>
      </c>
      <c r="AA32" s="18" t="str">
        <f t="shared" si="5"/>
        <v/>
      </c>
      <c r="AB32" s="18" t="str">
        <f t="shared" si="6"/>
        <v/>
      </c>
      <c r="AC32" s="18" t="str">
        <f t="shared" si="7"/>
        <v/>
      </c>
      <c r="AD32" s="18"/>
      <c r="AE32" s="18"/>
      <c r="AF32" s="18"/>
      <c r="AG32" s="18"/>
      <c r="AH32" s="30" t="str">
        <f t="shared" si="8"/>
        <v/>
      </c>
      <c r="AI32" s="18" t="str">
        <f t="shared" si="9"/>
        <v/>
      </c>
      <c r="AJ32" s="18" t="str">
        <f t="shared" si="10"/>
        <v/>
      </c>
      <c r="AK32" s="18" t="str">
        <f t="shared" si="11"/>
        <v/>
      </c>
      <c r="AL32" s="18" t="str">
        <f t="shared" si="12"/>
        <v/>
      </c>
      <c r="AM32" s="18" t="str">
        <f t="shared" si="13"/>
        <v/>
      </c>
      <c r="AN32" s="18" t="str">
        <f t="shared" si="14"/>
        <v/>
      </c>
      <c r="AO32" s="18" t="str">
        <f t="shared" si="15"/>
        <v/>
      </c>
      <c r="AP32" s="18" t="str">
        <f t="shared" si="16"/>
        <v/>
      </c>
      <c r="AS32" s="63" t="str">
        <f t="shared" si="17"/>
        <v/>
      </c>
      <c r="AT32" s="23" t="str">
        <f t="shared" si="18"/>
        <v xml:space="preserve">Mencapai kompetensi dengan sangat baik dalam </v>
      </c>
      <c r="AU32" s="23" t="str">
        <f t="shared" si="19"/>
        <v xml:space="preserve">Perlu peningkatan dalam hal </v>
      </c>
      <c r="AV32" s="23" t="str">
        <f t="shared" si="20"/>
        <v/>
      </c>
      <c r="AW32" s="23" t="str">
        <f t="shared" si="21"/>
        <v/>
      </c>
      <c r="BF32" s="197"/>
    </row>
    <row r="33" spans="1:58" ht="15.75" customHeight="1">
      <c r="A33" s="57">
        <v>27</v>
      </c>
      <c r="B33" s="18" t="s">
        <v>78</v>
      </c>
      <c r="C33" s="58">
        <v>6929</v>
      </c>
      <c r="D33" s="18">
        <f t="shared" si="22"/>
        <v>6929</v>
      </c>
      <c r="E33" s="58" t="s">
        <v>53</v>
      </c>
      <c r="F33" s="59"/>
      <c r="G33" s="59"/>
      <c r="H33" s="59"/>
      <c r="I33" s="59"/>
      <c r="J33" s="59"/>
      <c r="K33" s="59"/>
      <c r="L33" s="59"/>
      <c r="M33" s="59"/>
      <c r="N33" s="18"/>
      <c r="O33" s="60"/>
      <c r="P33" s="175">
        <f t="shared" si="23"/>
        <v>80</v>
      </c>
      <c r="Q33" s="18">
        <v>79</v>
      </c>
      <c r="R33" s="18"/>
      <c r="S33" s="18"/>
      <c r="T33" s="18"/>
      <c r="U33" s="61" t="str">
        <f t="shared" si="24"/>
        <v/>
      </c>
      <c r="V33" s="18" t="str">
        <f t="shared" si="0"/>
        <v/>
      </c>
      <c r="W33" s="18" t="str">
        <f t="shared" si="1"/>
        <v/>
      </c>
      <c r="X33" s="62" t="str">
        <f t="shared" si="2"/>
        <v/>
      </c>
      <c r="Y33" s="18" t="str">
        <f t="shared" si="3"/>
        <v/>
      </c>
      <c r="Z33" s="18" t="str">
        <f t="shared" si="4"/>
        <v/>
      </c>
      <c r="AA33" s="18" t="str">
        <f t="shared" si="5"/>
        <v/>
      </c>
      <c r="AB33" s="18" t="str">
        <f t="shared" si="6"/>
        <v/>
      </c>
      <c r="AC33" s="18" t="str">
        <f t="shared" si="7"/>
        <v/>
      </c>
      <c r="AD33" s="18"/>
      <c r="AE33" s="18"/>
      <c r="AF33" s="18"/>
      <c r="AG33" s="18"/>
      <c r="AH33" s="30" t="str">
        <f t="shared" si="8"/>
        <v/>
      </c>
      <c r="AI33" s="18" t="str">
        <f t="shared" si="9"/>
        <v/>
      </c>
      <c r="AJ33" s="18" t="str">
        <f t="shared" si="10"/>
        <v/>
      </c>
      <c r="AK33" s="18" t="str">
        <f t="shared" si="11"/>
        <v/>
      </c>
      <c r="AL33" s="18" t="str">
        <f t="shared" si="12"/>
        <v/>
      </c>
      <c r="AM33" s="18" t="str">
        <f t="shared" si="13"/>
        <v/>
      </c>
      <c r="AN33" s="18" t="str">
        <f t="shared" si="14"/>
        <v/>
      </c>
      <c r="AO33" s="18" t="str">
        <f t="shared" si="15"/>
        <v/>
      </c>
      <c r="AP33" s="18" t="str">
        <f t="shared" si="16"/>
        <v/>
      </c>
      <c r="AS33" s="63" t="str">
        <f t="shared" si="17"/>
        <v/>
      </c>
      <c r="AT33" s="23" t="str">
        <f t="shared" si="18"/>
        <v xml:space="preserve">Mencapai kompetensi dengan sangat baik dalam </v>
      </c>
      <c r="AU33" s="23" t="str">
        <f t="shared" si="19"/>
        <v xml:space="preserve">Perlu peningkatan dalam hal </v>
      </c>
      <c r="AV33" s="23" t="str">
        <f t="shared" si="20"/>
        <v/>
      </c>
      <c r="AW33" s="23" t="str">
        <f t="shared" si="21"/>
        <v/>
      </c>
      <c r="BF33" s="197"/>
    </row>
    <row r="34" spans="1:58" ht="15.75" customHeight="1">
      <c r="A34" s="57">
        <v>28</v>
      </c>
      <c r="B34" s="18" t="s">
        <v>79</v>
      </c>
      <c r="C34" s="58">
        <v>6930</v>
      </c>
      <c r="D34" s="18">
        <f t="shared" si="22"/>
        <v>6930</v>
      </c>
      <c r="E34" s="58" t="s">
        <v>53</v>
      </c>
      <c r="F34" s="59"/>
      <c r="G34" s="59"/>
      <c r="H34" s="59"/>
      <c r="I34" s="59"/>
      <c r="J34" s="59"/>
      <c r="K34" s="59"/>
      <c r="L34" s="59"/>
      <c r="M34" s="59"/>
      <c r="N34" s="18"/>
      <c r="O34" s="60"/>
      <c r="P34" s="175">
        <f t="shared" si="23"/>
        <v>80</v>
      </c>
      <c r="Q34" s="18">
        <v>79</v>
      </c>
      <c r="R34" s="18"/>
      <c r="S34" s="18"/>
      <c r="T34" s="18"/>
      <c r="U34" s="61" t="str">
        <f t="shared" si="24"/>
        <v/>
      </c>
      <c r="V34" s="18" t="str">
        <f t="shared" si="0"/>
        <v/>
      </c>
      <c r="W34" s="18" t="str">
        <f t="shared" si="1"/>
        <v/>
      </c>
      <c r="X34" s="62" t="str">
        <f t="shared" si="2"/>
        <v/>
      </c>
      <c r="Y34" s="18" t="str">
        <f t="shared" si="3"/>
        <v/>
      </c>
      <c r="Z34" s="18" t="str">
        <f t="shared" si="4"/>
        <v/>
      </c>
      <c r="AA34" s="18" t="str">
        <f t="shared" si="5"/>
        <v/>
      </c>
      <c r="AB34" s="18" t="str">
        <f t="shared" si="6"/>
        <v/>
      </c>
      <c r="AC34" s="18" t="str">
        <f t="shared" si="7"/>
        <v/>
      </c>
      <c r="AD34" s="18"/>
      <c r="AE34" s="18"/>
      <c r="AF34" s="18"/>
      <c r="AG34" s="18"/>
      <c r="AH34" s="30" t="str">
        <f t="shared" si="8"/>
        <v/>
      </c>
      <c r="AI34" s="18" t="str">
        <f t="shared" si="9"/>
        <v/>
      </c>
      <c r="AJ34" s="18" t="str">
        <f t="shared" si="10"/>
        <v/>
      </c>
      <c r="AK34" s="18" t="str">
        <f t="shared" si="11"/>
        <v/>
      </c>
      <c r="AL34" s="18" t="str">
        <f t="shared" si="12"/>
        <v/>
      </c>
      <c r="AM34" s="18" t="str">
        <f t="shared" si="13"/>
        <v/>
      </c>
      <c r="AN34" s="18" t="str">
        <f t="shared" si="14"/>
        <v/>
      </c>
      <c r="AO34" s="18" t="str">
        <f t="shared" si="15"/>
        <v/>
      </c>
      <c r="AP34" s="18" t="str">
        <f t="shared" si="16"/>
        <v/>
      </c>
      <c r="AS34" s="63" t="str">
        <f t="shared" si="17"/>
        <v/>
      </c>
      <c r="AT34" s="23" t="str">
        <f t="shared" si="18"/>
        <v xml:space="preserve">Mencapai kompetensi dengan sangat baik dalam </v>
      </c>
      <c r="AU34" s="23" t="str">
        <f t="shared" si="19"/>
        <v xml:space="preserve">Perlu peningkatan dalam hal </v>
      </c>
      <c r="AV34" s="23" t="str">
        <f t="shared" si="20"/>
        <v/>
      </c>
      <c r="AW34" s="23" t="str">
        <f t="shared" si="21"/>
        <v/>
      </c>
      <c r="BF34" s="197"/>
    </row>
    <row r="35" spans="1:58" ht="15.75" customHeight="1">
      <c r="A35" s="57">
        <v>29</v>
      </c>
      <c r="B35" s="18" t="s">
        <v>80</v>
      </c>
      <c r="C35" s="58">
        <v>6931</v>
      </c>
      <c r="D35" s="18">
        <f t="shared" si="22"/>
        <v>6931</v>
      </c>
      <c r="E35" s="58" t="s">
        <v>53</v>
      </c>
      <c r="F35" s="59"/>
      <c r="G35" s="59"/>
      <c r="H35" s="59"/>
      <c r="I35" s="59"/>
      <c r="J35" s="59"/>
      <c r="K35" s="59"/>
      <c r="L35" s="59"/>
      <c r="M35" s="59"/>
      <c r="N35" s="18"/>
      <c r="O35" s="60"/>
      <c r="P35" s="175">
        <f t="shared" si="23"/>
        <v>80</v>
      </c>
      <c r="Q35" s="18">
        <v>79</v>
      </c>
      <c r="R35" s="18"/>
      <c r="S35" s="18"/>
      <c r="T35" s="18"/>
      <c r="U35" s="61" t="str">
        <f t="shared" si="24"/>
        <v/>
      </c>
      <c r="V35" s="18" t="str">
        <f t="shared" si="0"/>
        <v/>
      </c>
      <c r="W35" s="18" t="str">
        <f t="shared" si="1"/>
        <v/>
      </c>
      <c r="X35" s="62" t="str">
        <f t="shared" si="2"/>
        <v/>
      </c>
      <c r="Y35" s="18" t="str">
        <f t="shared" si="3"/>
        <v/>
      </c>
      <c r="Z35" s="18" t="str">
        <f t="shared" si="4"/>
        <v/>
      </c>
      <c r="AA35" s="18" t="str">
        <f t="shared" si="5"/>
        <v/>
      </c>
      <c r="AB35" s="18" t="str">
        <f t="shared" si="6"/>
        <v/>
      </c>
      <c r="AC35" s="18" t="str">
        <f t="shared" si="7"/>
        <v/>
      </c>
      <c r="AD35" s="18"/>
      <c r="AE35" s="18"/>
      <c r="AF35" s="18"/>
      <c r="AG35" s="18"/>
      <c r="AH35" s="30" t="str">
        <f t="shared" si="8"/>
        <v/>
      </c>
      <c r="AI35" s="18" t="str">
        <f t="shared" si="9"/>
        <v/>
      </c>
      <c r="AJ35" s="18" t="str">
        <f t="shared" si="10"/>
        <v/>
      </c>
      <c r="AK35" s="18" t="str">
        <f t="shared" si="11"/>
        <v/>
      </c>
      <c r="AL35" s="18" t="str">
        <f t="shared" si="12"/>
        <v/>
      </c>
      <c r="AM35" s="18" t="str">
        <f t="shared" si="13"/>
        <v/>
      </c>
      <c r="AN35" s="18" t="str">
        <f t="shared" si="14"/>
        <v/>
      </c>
      <c r="AO35" s="18" t="str">
        <f t="shared" si="15"/>
        <v/>
      </c>
      <c r="AP35" s="18" t="str">
        <f t="shared" si="16"/>
        <v/>
      </c>
      <c r="AS35" s="63" t="str">
        <f t="shared" si="17"/>
        <v/>
      </c>
      <c r="AT35" s="23" t="str">
        <f t="shared" si="18"/>
        <v xml:space="preserve">Mencapai kompetensi dengan sangat baik dalam </v>
      </c>
      <c r="AU35" s="23" t="str">
        <f t="shared" si="19"/>
        <v xml:space="preserve">Perlu peningkatan dalam hal </v>
      </c>
      <c r="AV35" s="23" t="str">
        <f t="shared" si="20"/>
        <v/>
      </c>
      <c r="AW35" s="23" t="str">
        <f t="shared" si="21"/>
        <v/>
      </c>
      <c r="BF35" s="197"/>
    </row>
    <row r="36" spans="1:58" ht="15.75" customHeight="1">
      <c r="A36" s="57">
        <v>30</v>
      </c>
      <c r="B36" s="18" t="s">
        <v>81</v>
      </c>
      <c r="C36" s="58">
        <v>6932</v>
      </c>
      <c r="D36" s="18">
        <f t="shared" si="22"/>
        <v>6932</v>
      </c>
      <c r="E36" s="58" t="s">
        <v>53</v>
      </c>
      <c r="F36" s="59"/>
      <c r="G36" s="59"/>
      <c r="H36" s="59"/>
      <c r="I36" s="59"/>
      <c r="J36" s="59"/>
      <c r="K36" s="59"/>
      <c r="L36" s="59"/>
      <c r="M36" s="59"/>
      <c r="N36" s="18"/>
      <c r="O36" s="60"/>
      <c r="P36" s="175">
        <f t="shared" si="23"/>
        <v>80</v>
      </c>
      <c r="Q36" s="18">
        <v>79</v>
      </c>
      <c r="R36" s="18"/>
      <c r="S36" s="18"/>
      <c r="T36" s="18"/>
      <c r="U36" s="61" t="str">
        <f t="shared" si="24"/>
        <v/>
      </c>
      <c r="V36" s="18" t="str">
        <f t="shared" si="0"/>
        <v/>
      </c>
      <c r="W36" s="18" t="str">
        <f t="shared" si="1"/>
        <v/>
      </c>
      <c r="X36" s="62" t="str">
        <f t="shared" si="2"/>
        <v/>
      </c>
      <c r="Y36" s="18" t="str">
        <f t="shared" si="3"/>
        <v/>
      </c>
      <c r="Z36" s="18" t="str">
        <f t="shared" si="4"/>
        <v/>
      </c>
      <c r="AA36" s="18" t="str">
        <f t="shared" si="5"/>
        <v/>
      </c>
      <c r="AB36" s="18" t="str">
        <f t="shared" si="6"/>
        <v/>
      </c>
      <c r="AC36" s="18" t="str">
        <f t="shared" si="7"/>
        <v/>
      </c>
      <c r="AD36" s="18"/>
      <c r="AE36" s="18"/>
      <c r="AF36" s="18"/>
      <c r="AG36" s="18"/>
      <c r="AH36" s="30" t="str">
        <f t="shared" si="8"/>
        <v/>
      </c>
      <c r="AI36" s="18" t="str">
        <f t="shared" si="9"/>
        <v/>
      </c>
      <c r="AJ36" s="18" t="str">
        <f t="shared" si="10"/>
        <v/>
      </c>
      <c r="AK36" s="18" t="str">
        <f t="shared" si="11"/>
        <v/>
      </c>
      <c r="AL36" s="18" t="str">
        <f t="shared" si="12"/>
        <v/>
      </c>
      <c r="AM36" s="18" t="str">
        <f t="shared" si="13"/>
        <v/>
      </c>
      <c r="AN36" s="18" t="str">
        <f t="shared" si="14"/>
        <v/>
      </c>
      <c r="AO36" s="18" t="str">
        <f t="shared" si="15"/>
        <v/>
      </c>
      <c r="AP36" s="18" t="str">
        <f t="shared" si="16"/>
        <v/>
      </c>
      <c r="AS36" s="63" t="str">
        <f t="shared" si="17"/>
        <v/>
      </c>
      <c r="AT36" s="23" t="str">
        <f t="shared" si="18"/>
        <v xml:space="preserve">Mencapai kompetensi dengan sangat baik dalam </v>
      </c>
      <c r="AU36" s="23" t="str">
        <f t="shared" si="19"/>
        <v xml:space="preserve">Perlu peningkatan dalam hal </v>
      </c>
      <c r="AV36" s="23" t="str">
        <f t="shared" si="20"/>
        <v/>
      </c>
      <c r="AW36" s="23" t="str">
        <f t="shared" si="21"/>
        <v/>
      </c>
      <c r="BF36" s="197"/>
    </row>
    <row r="37" spans="1:58" ht="15.75" customHeight="1">
      <c r="A37" s="57">
        <v>31</v>
      </c>
      <c r="B37" s="18" t="s">
        <v>82</v>
      </c>
      <c r="C37" s="58">
        <v>6933</v>
      </c>
      <c r="D37" s="18">
        <f t="shared" si="22"/>
        <v>6933</v>
      </c>
      <c r="E37" s="58" t="s">
        <v>53</v>
      </c>
      <c r="F37" s="59"/>
      <c r="G37" s="59"/>
      <c r="H37" s="59"/>
      <c r="I37" s="59"/>
      <c r="J37" s="59"/>
      <c r="K37" s="59"/>
      <c r="L37" s="59"/>
      <c r="M37" s="59"/>
      <c r="N37" s="18"/>
      <c r="O37" s="60"/>
      <c r="P37" s="175">
        <f t="shared" si="23"/>
        <v>80</v>
      </c>
      <c r="Q37" s="18">
        <v>79</v>
      </c>
      <c r="R37" s="18"/>
      <c r="S37" s="18"/>
      <c r="T37" s="18"/>
      <c r="U37" s="61" t="str">
        <f t="shared" si="24"/>
        <v/>
      </c>
      <c r="V37" s="18" t="str">
        <f t="shared" si="0"/>
        <v/>
      </c>
      <c r="W37" s="18" t="str">
        <f t="shared" si="1"/>
        <v/>
      </c>
      <c r="X37" s="62" t="str">
        <f t="shared" si="2"/>
        <v/>
      </c>
      <c r="Y37" s="18" t="str">
        <f t="shared" si="3"/>
        <v/>
      </c>
      <c r="Z37" s="18" t="str">
        <f t="shared" si="4"/>
        <v/>
      </c>
      <c r="AA37" s="18" t="str">
        <f t="shared" si="5"/>
        <v/>
      </c>
      <c r="AB37" s="18" t="str">
        <f t="shared" si="6"/>
        <v/>
      </c>
      <c r="AC37" s="18" t="str">
        <f t="shared" si="7"/>
        <v/>
      </c>
      <c r="AD37" s="18"/>
      <c r="AE37" s="18"/>
      <c r="AF37" s="18"/>
      <c r="AG37" s="18"/>
      <c r="AH37" s="30" t="str">
        <f t="shared" si="8"/>
        <v/>
      </c>
      <c r="AI37" s="18" t="str">
        <f t="shared" si="9"/>
        <v/>
      </c>
      <c r="AJ37" s="18" t="str">
        <f t="shared" si="10"/>
        <v/>
      </c>
      <c r="AK37" s="18" t="str">
        <f t="shared" si="11"/>
        <v/>
      </c>
      <c r="AL37" s="18" t="str">
        <f t="shared" si="12"/>
        <v/>
      </c>
      <c r="AM37" s="18" t="str">
        <f t="shared" si="13"/>
        <v/>
      </c>
      <c r="AN37" s="18" t="str">
        <f t="shared" si="14"/>
        <v/>
      </c>
      <c r="AO37" s="18" t="str">
        <f t="shared" si="15"/>
        <v/>
      </c>
      <c r="AP37" s="18" t="str">
        <f t="shared" si="16"/>
        <v/>
      </c>
      <c r="AS37" s="63" t="str">
        <f t="shared" si="17"/>
        <v/>
      </c>
      <c r="AT37" s="23" t="str">
        <f t="shared" si="18"/>
        <v xml:space="preserve">Mencapai kompetensi dengan sangat baik dalam </v>
      </c>
      <c r="AU37" s="23" t="str">
        <f t="shared" si="19"/>
        <v xml:space="preserve">Perlu peningkatan dalam hal </v>
      </c>
      <c r="AV37" s="23" t="str">
        <f t="shared" si="20"/>
        <v/>
      </c>
      <c r="AW37" s="23" t="str">
        <f t="shared" si="21"/>
        <v/>
      </c>
      <c r="BF37" s="197"/>
    </row>
    <row r="38" spans="1:58" ht="15.75" customHeight="1">
      <c r="A38" s="57">
        <v>32</v>
      </c>
      <c r="B38" s="18" t="s">
        <v>83</v>
      </c>
      <c r="C38" s="58">
        <v>6934</v>
      </c>
      <c r="D38" s="18">
        <f t="shared" si="22"/>
        <v>6934</v>
      </c>
      <c r="E38" s="58" t="s">
        <v>53</v>
      </c>
      <c r="F38" s="59"/>
      <c r="G38" s="59"/>
      <c r="H38" s="59"/>
      <c r="I38" s="59"/>
      <c r="J38" s="59"/>
      <c r="K38" s="59"/>
      <c r="L38" s="59"/>
      <c r="M38" s="59"/>
      <c r="N38" s="18"/>
      <c r="O38" s="60"/>
      <c r="P38" s="175">
        <f t="shared" si="23"/>
        <v>80</v>
      </c>
      <c r="Q38" s="18">
        <v>79</v>
      </c>
      <c r="R38" s="18"/>
      <c r="S38" s="18"/>
      <c r="T38" s="18"/>
      <c r="U38" s="61" t="str">
        <f t="shared" si="24"/>
        <v/>
      </c>
      <c r="V38" s="18" t="str">
        <f t="shared" si="0"/>
        <v/>
      </c>
      <c r="W38" s="18" t="str">
        <f t="shared" si="1"/>
        <v/>
      </c>
      <c r="X38" s="62" t="str">
        <f t="shared" si="2"/>
        <v/>
      </c>
      <c r="Y38" s="18" t="str">
        <f t="shared" si="3"/>
        <v/>
      </c>
      <c r="Z38" s="18" t="str">
        <f t="shared" si="4"/>
        <v/>
      </c>
      <c r="AA38" s="18" t="str">
        <f t="shared" si="5"/>
        <v/>
      </c>
      <c r="AB38" s="18" t="str">
        <f t="shared" si="6"/>
        <v/>
      </c>
      <c r="AC38" s="18" t="str">
        <f t="shared" si="7"/>
        <v/>
      </c>
      <c r="AD38" s="18"/>
      <c r="AE38" s="18"/>
      <c r="AF38" s="18"/>
      <c r="AG38" s="18"/>
      <c r="AH38" s="30" t="str">
        <f t="shared" si="8"/>
        <v/>
      </c>
      <c r="AI38" s="18" t="str">
        <f t="shared" si="9"/>
        <v/>
      </c>
      <c r="AJ38" s="18" t="str">
        <f t="shared" si="10"/>
        <v/>
      </c>
      <c r="AK38" s="18" t="str">
        <f t="shared" si="11"/>
        <v/>
      </c>
      <c r="AL38" s="18" t="str">
        <f t="shared" si="12"/>
        <v/>
      </c>
      <c r="AM38" s="18" t="str">
        <f t="shared" si="13"/>
        <v/>
      </c>
      <c r="AN38" s="18" t="str">
        <f t="shared" si="14"/>
        <v/>
      </c>
      <c r="AO38" s="18" t="str">
        <f t="shared" si="15"/>
        <v/>
      </c>
      <c r="AP38" s="18" t="str">
        <f t="shared" si="16"/>
        <v/>
      </c>
      <c r="AS38" s="63" t="str">
        <f t="shared" si="17"/>
        <v/>
      </c>
      <c r="AT38" s="23" t="str">
        <f t="shared" si="18"/>
        <v xml:space="preserve">Mencapai kompetensi dengan sangat baik dalam </v>
      </c>
      <c r="AU38" s="23" t="str">
        <f t="shared" si="19"/>
        <v xml:space="preserve">Perlu peningkatan dalam hal </v>
      </c>
      <c r="AV38" s="23" t="str">
        <f t="shared" si="20"/>
        <v/>
      </c>
      <c r="AW38" s="23" t="str">
        <f t="shared" si="21"/>
        <v/>
      </c>
      <c r="BF38" s="197"/>
    </row>
    <row r="39" spans="1:58" ht="15.75" customHeight="1">
      <c r="A39" s="57">
        <v>33</v>
      </c>
      <c r="B39" s="18" t="s">
        <v>84</v>
      </c>
      <c r="C39" s="59">
        <v>6935</v>
      </c>
      <c r="D39" s="18">
        <f t="shared" si="22"/>
        <v>6935</v>
      </c>
      <c r="E39" s="58" t="s">
        <v>85</v>
      </c>
      <c r="F39" s="59"/>
      <c r="G39" s="59"/>
      <c r="H39" s="59"/>
      <c r="I39" s="59"/>
      <c r="J39" s="59"/>
      <c r="K39" s="59"/>
      <c r="L39" s="59"/>
      <c r="M39" s="59"/>
      <c r="N39" s="18"/>
      <c r="O39" s="60"/>
      <c r="P39" s="175">
        <f t="shared" si="23"/>
        <v>80</v>
      </c>
      <c r="Q39" s="18">
        <v>79</v>
      </c>
      <c r="R39" s="18"/>
      <c r="S39" s="18"/>
      <c r="T39" s="18"/>
      <c r="U39" s="61" t="str">
        <f t="shared" si="24"/>
        <v/>
      </c>
      <c r="V39" s="18" t="str">
        <f t="shared" si="0"/>
        <v/>
      </c>
      <c r="W39" s="18" t="str">
        <f t="shared" si="1"/>
        <v/>
      </c>
      <c r="X39" s="62" t="str">
        <f t="shared" si="2"/>
        <v/>
      </c>
      <c r="Y39" s="18" t="str">
        <f t="shared" si="3"/>
        <v/>
      </c>
      <c r="Z39" s="18" t="str">
        <f t="shared" si="4"/>
        <v/>
      </c>
      <c r="AA39" s="18" t="str">
        <f t="shared" si="5"/>
        <v/>
      </c>
      <c r="AB39" s="18" t="str">
        <f t="shared" si="6"/>
        <v/>
      </c>
      <c r="AC39" s="18" t="str">
        <f t="shared" si="7"/>
        <v/>
      </c>
      <c r="AD39" s="18"/>
      <c r="AE39" s="18"/>
      <c r="AF39" s="18"/>
      <c r="AG39" s="18"/>
      <c r="AH39" s="30" t="str">
        <f t="shared" si="8"/>
        <v/>
      </c>
      <c r="AI39" s="18" t="str">
        <f t="shared" si="9"/>
        <v/>
      </c>
      <c r="AJ39" s="18" t="str">
        <f t="shared" si="10"/>
        <v/>
      </c>
      <c r="AK39" s="18" t="str">
        <f t="shared" si="11"/>
        <v/>
      </c>
      <c r="AL39" s="18" t="str">
        <f t="shared" si="12"/>
        <v/>
      </c>
      <c r="AM39" s="18" t="str">
        <f t="shared" si="13"/>
        <v/>
      </c>
      <c r="AN39" s="18" t="str">
        <f t="shared" si="14"/>
        <v/>
      </c>
      <c r="AO39" s="18" t="str">
        <f t="shared" si="15"/>
        <v/>
      </c>
      <c r="AP39" s="18" t="str">
        <f t="shared" si="16"/>
        <v/>
      </c>
      <c r="AS39" s="63" t="str">
        <f t="shared" si="17"/>
        <v/>
      </c>
      <c r="AT39" s="23" t="str">
        <f t="shared" si="18"/>
        <v xml:space="preserve">Mencapai kompetensi dengan sangat baik dalam </v>
      </c>
      <c r="AU39" s="23" t="str">
        <f t="shared" si="19"/>
        <v xml:space="preserve">Perlu peningkatan dalam hal </v>
      </c>
      <c r="AV39" s="23" t="str">
        <f t="shared" si="20"/>
        <v/>
      </c>
      <c r="AW39" s="23" t="str">
        <f t="shared" si="21"/>
        <v/>
      </c>
      <c r="BF39" s="197"/>
    </row>
    <row r="40" spans="1:58" ht="15.75" customHeight="1">
      <c r="A40" s="57">
        <v>34</v>
      </c>
      <c r="B40" s="18" t="s">
        <v>86</v>
      </c>
      <c r="C40" s="58">
        <v>6936</v>
      </c>
      <c r="D40" s="18">
        <f t="shared" si="22"/>
        <v>6936</v>
      </c>
      <c r="E40" s="58" t="s">
        <v>85</v>
      </c>
      <c r="F40" s="59"/>
      <c r="G40" s="59"/>
      <c r="H40" s="59"/>
      <c r="I40" s="59"/>
      <c r="J40" s="59"/>
      <c r="K40" s="59"/>
      <c r="L40" s="59"/>
      <c r="M40" s="59"/>
      <c r="N40" s="18"/>
      <c r="O40" s="60"/>
      <c r="P40" s="175">
        <f t="shared" si="23"/>
        <v>80</v>
      </c>
      <c r="Q40" s="18">
        <v>79</v>
      </c>
      <c r="R40" s="18"/>
      <c r="S40" s="18"/>
      <c r="T40" s="18"/>
      <c r="U40" s="61" t="str">
        <f t="shared" si="24"/>
        <v/>
      </c>
      <c r="V40" s="18" t="str">
        <f t="shared" si="0"/>
        <v/>
      </c>
      <c r="W40" s="18" t="str">
        <f t="shared" si="1"/>
        <v/>
      </c>
      <c r="X40" s="62" t="str">
        <f t="shared" si="2"/>
        <v/>
      </c>
      <c r="Y40" s="18" t="str">
        <f t="shared" si="3"/>
        <v/>
      </c>
      <c r="Z40" s="18" t="str">
        <f t="shared" si="4"/>
        <v/>
      </c>
      <c r="AA40" s="18" t="str">
        <f t="shared" si="5"/>
        <v/>
      </c>
      <c r="AB40" s="18" t="str">
        <f t="shared" si="6"/>
        <v/>
      </c>
      <c r="AC40" s="18" t="str">
        <f t="shared" si="7"/>
        <v/>
      </c>
      <c r="AD40" s="18"/>
      <c r="AE40" s="18"/>
      <c r="AF40" s="18"/>
      <c r="AG40" s="18"/>
      <c r="AH40" s="30" t="str">
        <f t="shared" si="8"/>
        <v/>
      </c>
      <c r="AI40" s="18" t="str">
        <f t="shared" si="9"/>
        <v/>
      </c>
      <c r="AJ40" s="18" t="str">
        <f t="shared" si="10"/>
        <v/>
      </c>
      <c r="AK40" s="18" t="str">
        <f t="shared" si="11"/>
        <v/>
      </c>
      <c r="AL40" s="18" t="str">
        <f t="shared" si="12"/>
        <v/>
      </c>
      <c r="AM40" s="18" t="str">
        <f t="shared" si="13"/>
        <v/>
      </c>
      <c r="AN40" s="18" t="str">
        <f t="shared" si="14"/>
        <v/>
      </c>
      <c r="AO40" s="18" t="str">
        <f t="shared" si="15"/>
        <v/>
      </c>
      <c r="AP40" s="18" t="str">
        <f t="shared" si="16"/>
        <v/>
      </c>
      <c r="AS40" s="63" t="str">
        <f t="shared" si="17"/>
        <v/>
      </c>
      <c r="AT40" s="23" t="str">
        <f t="shared" si="18"/>
        <v xml:space="preserve">Mencapai kompetensi dengan sangat baik dalam </v>
      </c>
      <c r="AU40" s="23" t="str">
        <f t="shared" si="19"/>
        <v xml:space="preserve">Perlu peningkatan dalam hal </v>
      </c>
      <c r="AV40" s="23" t="str">
        <f t="shared" si="20"/>
        <v/>
      </c>
      <c r="AW40" s="23" t="str">
        <f t="shared" si="21"/>
        <v/>
      </c>
      <c r="BF40" s="197"/>
    </row>
    <row r="41" spans="1:58" ht="15.75" customHeight="1">
      <c r="A41" s="57">
        <v>35</v>
      </c>
      <c r="B41" s="18" t="s">
        <v>87</v>
      </c>
      <c r="C41" s="58">
        <v>6937</v>
      </c>
      <c r="D41" s="18">
        <f t="shared" si="22"/>
        <v>6937</v>
      </c>
      <c r="E41" s="58" t="s">
        <v>85</v>
      </c>
      <c r="F41" s="59"/>
      <c r="G41" s="59"/>
      <c r="H41" s="59"/>
      <c r="I41" s="59"/>
      <c r="J41" s="59"/>
      <c r="K41" s="59"/>
      <c r="L41" s="59"/>
      <c r="M41" s="59"/>
      <c r="N41" s="18"/>
      <c r="O41" s="60"/>
      <c r="P41" s="175">
        <f t="shared" si="23"/>
        <v>80</v>
      </c>
      <c r="Q41" s="18">
        <v>79</v>
      </c>
      <c r="R41" s="18"/>
      <c r="S41" s="18"/>
      <c r="T41" s="18"/>
      <c r="U41" s="61" t="str">
        <f t="shared" si="24"/>
        <v/>
      </c>
      <c r="V41" s="18" t="str">
        <f t="shared" si="0"/>
        <v/>
      </c>
      <c r="W41" s="18" t="str">
        <f t="shared" si="1"/>
        <v/>
      </c>
      <c r="X41" s="62" t="str">
        <f t="shared" si="2"/>
        <v/>
      </c>
      <c r="Y41" s="18" t="str">
        <f t="shared" si="3"/>
        <v/>
      </c>
      <c r="Z41" s="18" t="str">
        <f t="shared" si="4"/>
        <v/>
      </c>
      <c r="AA41" s="18" t="str">
        <f t="shared" si="5"/>
        <v/>
      </c>
      <c r="AB41" s="18" t="str">
        <f t="shared" si="6"/>
        <v/>
      </c>
      <c r="AC41" s="18" t="str">
        <f t="shared" si="7"/>
        <v/>
      </c>
      <c r="AD41" s="18"/>
      <c r="AE41" s="18"/>
      <c r="AF41" s="18"/>
      <c r="AG41" s="18"/>
      <c r="AH41" s="30" t="str">
        <f t="shared" si="8"/>
        <v/>
      </c>
      <c r="AI41" s="18" t="str">
        <f t="shared" si="9"/>
        <v/>
      </c>
      <c r="AJ41" s="18" t="str">
        <f t="shared" si="10"/>
        <v/>
      </c>
      <c r="AK41" s="18" t="str">
        <f t="shared" si="11"/>
        <v/>
      </c>
      <c r="AL41" s="18" t="str">
        <f t="shared" si="12"/>
        <v/>
      </c>
      <c r="AM41" s="18" t="str">
        <f t="shared" si="13"/>
        <v/>
      </c>
      <c r="AN41" s="18" t="str">
        <f t="shared" si="14"/>
        <v/>
      </c>
      <c r="AO41" s="18" t="str">
        <f t="shared" si="15"/>
        <v/>
      </c>
      <c r="AP41" s="18" t="str">
        <f t="shared" si="16"/>
        <v/>
      </c>
      <c r="AS41" s="63" t="str">
        <f t="shared" si="17"/>
        <v/>
      </c>
      <c r="AT41" s="23" t="str">
        <f t="shared" si="18"/>
        <v xml:space="preserve">Mencapai kompetensi dengan sangat baik dalam </v>
      </c>
      <c r="AU41" s="23" t="str">
        <f t="shared" si="19"/>
        <v xml:space="preserve">Perlu peningkatan dalam hal </v>
      </c>
      <c r="AV41" s="23" t="str">
        <f t="shared" si="20"/>
        <v/>
      </c>
      <c r="AW41" s="23" t="str">
        <f t="shared" si="21"/>
        <v/>
      </c>
      <c r="BF41" s="197"/>
    </row>
    <row r="42" spans="1:58" ht="15.75" customHeight="1">
      <c r="A42" s="57">
        <v>36</v>
      </c>
      <c r="B42" s="18" t="s">
        <v>88</v>
      </c>
      <c r="C42" s="58">
        <v>6938</v>
      </c>
      <c r="D42" s="18">
        <f t="shared" si="22"/>
        <v>6938</v>
      </c>
      <c r="E42" s="58" t="s">
        <v>85</v>
      </c>
      <c r="F42" s="59"/>
      <c r="G42" s="59"/>
      <c r="H42" s="59"/>
      <c r="I42" s="59"/>
      <c r="J42" s="59"/>
      <c r="K42" s="59"/>
      <c r="L42" s="59"/>
      <c r="M42" s="59"/>
      <c r="N42" s="18"/>
      <c r="O42" s="60"/>
      <c r="P42" s="175">
        <f t="shared" si="23"/>
        <v>80</v>
      </c>
      <c r="Q42" s="18">
        <v>79</v>
      </c>
      <c r="R42" s="18"/>
      <c r="S42" s="18"/>
      <c r="T42" s="18"/>
      <c r="U42" s="61" t="str">
        <f t="shared" si="24"/>
        <v/>
      </c>
      <c r="V42" s="18" t="str">
        <f t="shared" si="0"/>
        <v/>
      </c>
      <c r="W42" s="18" t="str">
        <f t="shared" si="1"/>
        <v/>
      </c>
      <c r="X42" s="62" t="str">
        <f t="shared" si="2"/>
        <v/>
      </c>
      <c r="Y42" s="18" t="str">
        <f t="shared" si="3"/>
        <v/>
      </c>
      <c r="Z42" s="18" t="str">
        <f t="shared" si="4"/>
        <v/>
      </c>
      <c r="AA42" s="18" t="str">
        <f t="shared" si="5"/>
        <v/>
      </c>
      <c r="AB42" s="18" t="str">
        <f t="shared" si="6"/>
        <v/>
      </c>
      <c r="AC42" s="18" t="str">
        <f t="shared" si="7"/>
        <v/>
      </c>
      <c r="AD42" s="18"/>
      <c r="AE42" s="18"/>
      <c r="AF42" s="18"/>
      <c r="AG42" s="18"/>
      <c r="AH42" s="30" t="str">
        <f t="shared" si="8"/>
        <v/>
      </c>
      <c r="AI42" s="18" t="str">
        <f t="shared" si="9"/>
        <v/>
      </c>
      <c r="AJ42" s="18" t="str">
        <f t="shared" si="10"/>
        <v/>
      </c>
      <c r="AK42" s="18" t="str">
        <f t="shared" si="11"/>
        <v/>
      </c>
      <c r="AL42" s="18" t="str">
        <f t="shared" si="12"/>
        <v/>
      </c>
      <c r="AM42" s="18" t="str">
        <f t="shared" si="13"/>
        <v/>
      </c>
      <c r="AN42" s="18" t="str">
        <f t="shared" si="14"/>
        <v/>
      </c>
      <c r="AO42" s="18" t="str">
        <f t="shared" si="15"/>
        <v/>
      </c>
      <c r="AP42" s="18" t="str">
        <f t="shared" si="16"/>
        <v/>
      </c>
      <c r="AS42" s="63" t="str">
        <f t="shared" si="17"/>
        <v/>
      </c>
      <c r="AT42" s="23" t="str">
        <f t="shared" si="18"/>
        <v xml:space="preserve">Mencapai kompetensi dengan sangat baik dalam </v>
      </c>
      <c r="AU42" s="23" t="str">
        <f t="shared" si="19"/>
        <v xml:space="preserve">Perlu peningkatan dalam hal </v>
      </c>
      <c r="AV42" s="23" t="str">
        <f t="shared" si="20"/>
        <v/>
      </c>
      <c r="AW42" s="23" t="str">
        <f t="shared" si="21"/>
        <v/>
      </c>
      <c r="BF42" s="197"/>
    </row>
    <row r="43" spans="1:58" ht="15.75" customHeight="1">
      <c r="A43" s="57">
        <v>37</v>
      </c>
      <c r="B43" s="18" t="s">
        <v>89</v>
      </c>
      <c r="C43" s="58">
        <v>6939</v>
      </c>
      <c r="D43" s="18">
        <f t="shared" si="22"/>
        <v>6939</v>
      </c>
      <c r="E43" s="58" t="s">
        <v>85</v>
      </c>
      <c r="F43" s="59"/>
      <c r="G43" s="59"/>
      <c r="H43" s="59"/>
      <c r="I43" s="59"/>
      <c r="J43" s="59"/>
      <c r="K43" s="59"/>
      <c r="L43" s="59"/>
      <c r="M43" s="59"/>
      <c r="N43" s="18"/>
      <c r="O43" s="60"/>
      <c r="P43" s="175">
        <f t="shared" si="23"/>
        <v>80</v>
      </c>
      <c r="Q43" s="18">
        <v>79</v>
      </c>
      <c r="R43" s="18"/>
      <c r="S43" s="18"/>
      <c r="T43" s="18"/>
      <c r="U43" s="61" t="str">
        <f t="shared" si="24"/>
        <v/>
      </c>
      <c r="V43" s="18" t="str">
        <f t="shared" si="0"/>
        <v/>
      </c>
      <c r="W43" s="18" t="str">
        <f t="shared" si="1"/>
        <v/>
      </c>
      <c r="X43" s="62" t="str">
        <f t="shared" si="2"/>
        <v/>
      </c>
      <c r="Y43" s="18" t="str">
        <f t="shared" si="3"/>
        <v/>
      </c>
      <c r="Z43" s="18" t="str">
        <f t="shared" si="4"/>
        <v/>
      </c>
      <c r="AA43" s="18" t="str">
        <f t="shared" si="5"/>
        <v/>
      </c>
      <c r="AB43" s="18" t="str">
        <f t="shared" si="6"/>
        <v/>
      </c>
      <c r="AC43" s="18" t="str">
        <f t="shared" si="7"/>
        <v/>
      </c>
      <c r="AD43" s="18"/>
      <c r="AE43" s="18"/>
      <c r="AF43" s="18"/>
      <c r="AG43" s="18"/>
      <c r="AH43" s="30" t="str">
        <f t="shared" si="8"/>
        <v/>
      </c>
      <c r="AI43" s="18" t="str">
        <f t="shared" si="9"/>
        <v/>
      </c>
      <c r="AJ43" s="18" t="str">
        <f t="shared" si="10"/>
        <v/>
      </c>
      <c r="AK43" s="18" t="str">
        <f t="shared" si="11"/>
        <v/>
      </c>
      <c r="AL43" s="18" t="str">
        <f t="shared" si="12"/>
        <v/>
      </c>
      <c r="AM43" s="18" t="str">
        <f t="shared" si="13"/>
        <v/>
      </c>
      <c r="AN43" s="18" t="str">
        <f t="shared" si="14"/>
        <v/>
      </c>
      <c r="AO43" s="18" t="str">
        <f t="shared" si="15"/>
        <v/>
      </c>
      <c r="AP43" s="18" t="str">
        <f t="shared" si="16"/>
        <v/>
      </c>
      <c r="AS43" s="63" t="str">
        <f t="shared" si="17"/>
        <v/>
      </c>
      <c r="AT43" s="23" t="str">
        <f t="shared" si="18"/>
        <v xml:space="preserve">Mencapai kompetensi dengan sangat baik dalam </v>
      </c>
      <c r="AU43" s="23" t="str">
        <f t="shared" si="19"/>
        <v xml:space="preserve">Perlu peningkatan dalam hal </v>
      </c>
      <c r="AV43" s="23" t="str">
        <f t="shared" si="20"/>
        <v/>
      </c>
      <c r="AW43" s="23" t="str">
        <f t="shared" si="21"/>
        <v/>
      </c>
      <c r="BF43" s="197"/>
    </row>
    <row r="44" spans="1:58" ht="15.75" customHeight="1">
      <c r="A44" s="57">
        <v>38</v>
      </c>
      <c r="B44" s="18" t="s">
        <v>90</v>
      </c>
      <c r="C44" s="58">
        <v>6940</v>
      </c>
      <c r="D44" s="18">
        <f t="shared" si="22"/>
        <v>6940</v>
      </c>
      <c r="E44" s="58" t="s">
        <v>85</v>
      </c>
      <c r="F44" s="59"/>
      <c r="G44" s="59"/>
      <c r="H44" s="59"/>
      <c r="I44" s="59"/>
      <c r="J44" s="59"/>
      <c r="K44" s="59"/>
      <c r="L44" s="59"/>
      <c r="M44" s="59"/>
      <c r="N44" s="18"/>
      <c r="O44" s="60"/>
      <c r="P44" s="175">
        <f t="shared" si="23"/>
        <v>80</v>
      </c>
      <c r="Q44" s="18">
        <v>79</v>
      </c>
      <c r="R44" s="18"/>
      <c r="S44" s="18"/>
      <c r="T44" s="18"/>
      <c r="U44" s="61" t="str">
        <f t="shared" si="24"/>
        <v/>
      </c>
      <c r="V44" s="18" t="str">
        <f t="shared" si="0"/>
        <v/>
      </c>
      <c r="W44" s="18" t="str">
        <f t="shared" si="1"/>
        <v/>
      </c>
      <c r="X44" s="62" t="str">
        <f t="shared" si="2"/>
        <v/>
      </c>
      <c r="Y44" s="18" t="str">
        <f t="shared" si="3"/>
        <v/>
      </c>
      <c r="Z44" s="18" t="str">
        <f t="shared" si="4"/>
        <v/>
      </c>
      <c r="AA44" s="18" t="str">
        <f t="shared" si="5"/>
        <v/>
      </c>
      <c r="AB44" s="18" t="str">
        <f t="shared" si="6"/>
        <v/>
      </c>
      <c r="AC44" s="18" t="str">
        <f t="shared" si="7"/>
        <v/>
      </c>
      <c r="AD44" s="18"/>
      <c r="AE44" s="18"/>
      <c r="AF44" s="18"/>
      <c r="AG44" s="18"/>
      <c r="AH44" s="30" t="str">
        <f t="shared" si="8"/>
        <v/>
      </c>
      <c r="AI44" s="18" t="str">
        <f t="shared" si="9"/>
        <v/>
      </c>
      <c r="AJ44" s="18" t="str">
        <f t="shared" si="10"/>
        <v/>
      </c>
      <c r="AK44" s="18" t="str">
        <f t="shared" si="11"/>
        <v/>
      </c>
      <c r="AL44" s="18" t="str">
        <f t="shared" si="12"/>
        <v/>
      </c>
      <c r="AM44" s="18" t="str">
        <f t="shared" si="13"/>
        <v/>
      </c>
      <c r="AN44" s="18" t="str">
        <f t="shared" si="14"/>
        <v/>
      </c>
      <c r="AO44" s="18" t="str">
        <f t="shared" si="15"/>
        <v/>
      </c>
      <c r="AP44" s="18" t="str">
        <f t="shared" si="16"/>
        <v/>
      </c>
      <c r="AS44" s="63" t="str">
        <f t="shared" si="17"/>
        <v/>
      </c>
      <c r="AT44" s="23" t="str">
        <f t="shared" si="18"/>
        <v xml:space="preserve">Mencapai kompetensi dengan sangat baik dalam </v>
      </c>
      <c r="AU44" s="23" t="str">
        <f t="shared" si="19"/>
        <v xml:space="preserve">Perlu peningkatan dalam hal </v>
      </c>
      <c r="AV44" s="23" t="str">
        <f t="shared" si="20"/>
        <v/>
      </c>
      <c r="AW44" s="23" t="str">
        <f t="shared" si="21"/>
        <v/>
      </c>
      <c r="BF44" s="197"/>
    </row>
    <row r="45" spans="1:58" ht="15.75" customHeight="1">
      <c r="A45" s="57">
        <v>39</v>
      </c>
      <c r="B45" s="18" t="s">
        <v>91</v>
      </c>
      <c r="C45" s="58">
        <v>6941</v>
      </c>
      <c r="D45" s="18">
        <f t="shared" si="22"/>
        <v>6941</v>
      </c>
      <c r="E45" s="58" t="s">
        <v>85</v>
      </c>
      <c r="F45" s="59"/>
      <c r="G45" s="59"/>
      <c r="H45" s="59"/>
      <c r="I45" s="59"/>
      <c r="J45" s="59"/>
      <c r="K45" s="59"/>
      <c r="L45" s="59"/>
      <c r="M45" s="59"/>
      <c r="N45" s="18"/>
      <c r="O45" s="60"/>
      <c r="P45" s="175">
        <f t="shared" si="23"/>
        <v>80</v>
      </c>
      <c r="Q45" s="18">
        <v>79</v>
      </c>
      <c r="R45" s="18"/>
      <c r="S45" s="18"/>
      <c r="T45" s="18"/>
      <c r="U45" s="61" t="str">
        <f t="shared" si="24"/>
        <v/>
      </c>
      <c r="V45" s="18" t="str">
        <f t="shared" si="0"/>
        <v/>
      </c>
      <c r="W45" s="18" t="str">
        <f t="shared" si="1"/>
        <v/>
      </c>
      <c r="X45" s="62" t="str">
        <f t="shared" si="2"/>
        <v/>
      </c>
      <c r="Y45" s="18" t="str">
        <f t="shared" si="3"/>
        <v/>
      </c>
      <c r="Z45" s="18" t="str">
        <f t="shared" si="4"/>
        <v/>
      </c>
      <c r="AA45" s="18" t="str">
        <f t="shared" si="5"/>
        <v/>
      </c>
      <c r="AB45" s="18" t="str">
        <f t="shared" si="6"/>
        <v/>
      </c>
      <c r="AC45" s="18" t="str">
        <f t="shared" si="7"/>
        <v/>
      </c>
      <c r="AD45" s="18"/>
      <c r="AE45" s="18"/>
      <c r="AF45" s="18"/>
      <c r="AG45" s="18"/>
      <c r="AH45" s="30" t="str">
        <f t="shared" si="8"/>
        <v/>
      </c>
      <c r="AI45" s="18" t="str">
        <f t="shared" si="9"/>
        <v/>
      </c>
      <c r="AJ45" s="18" t="str">
        <f t="shared" si="10"/>
        <v/>
      </c>
      <c r="AK45" s="18" t="str">
        <f t="shared" si="11"/>
        <v/>
      </c>
      <c r="AL45" s="18" t="str">
        <f t="shared" si="12"/>
        <v/>
      </c>
      <c r="AM45" s="18" t="str">
        <f t="shared" si="13"/>
        <v/>
      </c>
      <c r="AN45" s="18" t="str">
        <f t="shared" si="14"/>
        <v/>
      </c>
      <c r="AO45" s="18" t="str">
        <f t="shared" si="15"/>
        <v/>
      </c>
      <c r="AP45" s="18" t="str">
        <f t="shared" si="16"/>
        <v/>
      </c>
      <c r="AS45" s="63" t="str">
        <f t="shared" si="17"/>
        <v/>
      </c>
      <c r="AT45" s="23" t="str">
        <f t="shared" si="18"/>
        <v xml:space="preserve">Mencapai kompetensi dengan sangat baik dalam </v>
      </c>
      <c r="AU45" s="23" t="str">
        <f t="shared" si="19"/>
        <v xml:space="preserve">Perlu peningkatan dalam hal </v>
      </c>
      <c r="AV45" s="23" t="str">
        <f t="shared" si="20"/>
        <v/>
      </c>
      <c r="AW45" s="23" t="str">
        <f t="shared" si="21"/>
        <v/>
      </c>
      <c r="BF45" s="197"/>
    </row>
    <row r="46" spans="1:58" ht="15.75" customHeight="1">
      <c r="A46" s="57">
        <v>40</v>
      </c>
      <c r="B46" s="18" t="s">
        <v>92</v>
      </c>
      <c r="C46" s="58">
        <v>6942</v>
      </c>
      <c r="D46" s="18">
        <f t="shared" si="22"/>
        <v>6942</v>
      </c>
      <c r="E46" s="58" t="s">
        <v>85</v>
      </c>
      <c r="F46" s="59"/>
      <c r="G46" s="59"/>
      <c r="H46" s="59"/>
      <c r="I46" s="59"/>
      <c r="J46" s="59"/>
      <c r="K46" s="59"/>
      <c r="L46" s="59"/>
      <c r="M46" s="59"/>
      <c r="N46" s="18"/>
      <c r="O46" s="60"/>
      <c r="P46" s="175">
        <f t="shared" si="23"/>
        <v>80</v>
      </c>
      <c r="Q46" s="18">
        <v>79</v>
      </c>
      <c r="R46" s="18"/>
      <c r="S46" s="18"/>
      <c r="T46" s="18"/>
      <c r="U46" s="61" t="str">
        <f t="shared" si="24"/>
        <v/>
      </c>
      <c r="V46" s="18" t="str">
        <f t="shared" si="0"/>
        <v/>
      </c>
      <c r="W46" s="18" t="str">
        <f t="shared" si="1"/>
        <v/>
      </c>
      <c r="X46" s="62" t="str">
        <f t="shared" si="2"/>
        <v/>
      </c>
      <c r="Y46" s="18" t="str">
        <f t="shared" si="3"/>
        <v/>
      </c>
      <c r="Z46" s="18" t="str">
        <f t="shared" si="4"/>
        <v/>
      </c>
      <c r="AA46" s="18" t="str">
        <f t="shared" si="5"/>
        <v/>
      </c>
      <c r="AB46" s="18" t="str">
        <f t="shared" si="6"/>
        <v/>
      </c>
      <c r="AC46" s="18" t="str">
        <f t="shared" si="7"/>
        <v/>
      </c>
      <c r="AD46" s="18"/>
      <c r="AE46" s="18"/>
      <c r="AF46" s="18"/>
      <c r="AG46" s="18"/>
      <c r="AH46" s="30" t="str">
        <f t="shared" si="8"/>
        <v/>
      </c>
      <c r="AI46" s="18" t="str">
        <f t="shared" si="9"/>
        <v/>
      </c>
      <c r="AJ46" s="18" t="str">
        <f t="shared" si="10"/>
        <v/>
      </c>
      <c r="AK46" s="18" t="str">
        <f t="shared" si="11"/>
        <v/>
      </c>
      <c r="AL46" s="18" t="str">
        <f t="shared" si="12"/>
        <v/>
      </c>
      <c r="AM46" s="18" t="str">
        <f t="shared" si="13"/>
        <v/>
      </c>
      <c r="AN46" s="18" t="str">
        <f t="shared" si="14"/>
        <v/>
      </c>
      <c r="AO46" s="18" t="str">
        <f t="shared" si="15"/>
        <v/>
      </c>
      <c r="AP46" s="18" t="str">
        <f t="shared" si="16"/>
        <v/>
      </c>
      <c r="AS46" s="63" t="str">
        <f t="shared" si="17"/>
        <v/>
      </c>
      <c r="AT46" s="23" t="str">
        <f t="shared" si="18"/>
        <v xml:space="preserve">Mencapai kompetensi dengan sangat baik dalam </v>
      </c>
      <c r="AU46" s="23" t="str">
        <f t="shared" si="19"/>
        <v xml:space="preserve">Perlu peningkatan dalam hal </v>
      </c>
      <c r="AV46" s="23" t="str">
        <f t="shared" si="20"/>
        <v/>
      </c>
      <c r="AW46" s="23" t="str">
        <f t="shared" si="21"/>
        <v/>
      </c>
      <c r="BF46" s="197"/>
    </row>
    <row r="47" spans="1:58" ht="15.75" customHeight="1">
      <c r="A47" s="57">
        <v>41</v>
      </c>
      <c r="B47" s="18" t="s">
        <v>93</v>
      </c>
      <c r="C47" s="58">
        <v>6943</v>
      </c>
      <c r="D47" s="18">
        <f t="shared" si="22"/>
        <v>6943</v>
      </c>
      <c r="E47" s="58" t="s">
        <v>85</v>
      </c>
      <c r="F47" s="59"/>
      <c r="G47" s="59"/>
      <c r="H47" s="59"/>
      <c r="I47" s="59"/>
      <c r="J47" s="59"/>
      <c r="K47" s="59"/>
      <c r="L47" s="59"/>
      <c r="M47" s="59"/>
      <c r="N47" s="18"/>
      <c r="O47" s="60"/>
      <c r="P47" s="175">
        <f t="shared" si="23"/>
        <v>80</v>
      </c>
      <c r="Q47" s="18">
        <v>79</v>
      </c>
      <c r="R47" s="18"/>
      <c r="S47" s="18"/>
      <c r="T47" s="18"/>
      <c r="U47" s="61" t="str">
        <f t="shared" si="24"/>
        <v/>
      </c>
      <c r="V47" s="18" t="str">
        <f t="shared" si="0"/>
        <v/>
      </c>
      <c r="W47" s="18" t="str">
        <f t="shared" si="1"/>
        <v/>
      </c>
      <c r="X47" s="62" t="str">
        <f t="shared" si="2"/>
        <v/>
      </c>
      <c r="Y47" s="18" t="str">
        <f t="shared" si="3"/>
        <v/>
      </c>
      <c r="Z47" s="18" t="str">
        <f t="shared" si="4"/>
        <v/>
      </c>
      <c r="AA47" s="18" t="str">
        <f t="shared" si="5"/>
        <v/>
      </c>
      <c r="AB47" s="18" t="str">
        <f t="shared" si="6"/>
        <v/>
      </c>
      <c r="AC47" s="18" t="str">
        <f t="shared" si="7"/>
        <v/>
      </c>
      <c r="AD47" s="18"/>
      <c r="AE47" s="18"/>
      <c r="AF47" s="18"/>
      <c r="AG47" s="18"/>
      <c r="AH47" s="30" t="str">
        <f t="shared" si="8"/>
        <v/>
      </c>
      <c r="AI47" s="18" t="str">
        <f t="shared" si="9"/>
        <v/>
      </c>
      <c r="AJ47" s="18" t="str">
        <f t="shared" si="10"/>
        <v/>
      </c>
      <c r="AK47" s="18" t="str">
        <f t="shared" si="11"/>
        <v/>
      </c>
      <c r="AL47" s="18" t="str">
        <f t="shared" si="12"/>
        <v/>
      </c>
      <c r="AM47" s="18" t="str">
        <f t="shared" si="13"/>
        <v/>
      </c>
      <c r="AN47" s="18" t="str">
        <f t="shared" si="14"/>
        <v/>
      </c>
      <c r="AO47" s="18" t="str">
        <f t="shared" si="15"/>
        <v/>
      </c>
      <c r="AP47" s="18" t="str">
        <f t="shared" si="16"/>
        <v/>
      </c>
      <c r="AS47" s="63" t="str">
        <f t="shared" si="17"/>
        <v/>
      </c>
      <c r="AT47" s="23" t="str">
        <f t="shared" si="18"/>
        <v xml:space="preserve">Mencapai kompetensi dengan sangat baik dalam </v>
      </c>
      <c r="AU47" s="23" t="str">
        <f t="shared" si="19"/>
        <v xml:space="preserve">Perlu peningkatan dalam hal </v>
      </c>
      <c r="AV47" s="23" t="str">
        <f t="shared" si="20"/>
        <v/>
      </c>
      <c r="AW47" s="23" t="str">
        <f t="shared" si="21"/>
        <v/>
      </c>
      <c r="BF47" s="197"/>
    </row>
    <row r="48" spans="1:58" ht="15.75" customHeight="1">
      <c r="A48" s="57">
        <v>42</v>
      </c>
      <c r="B48" s="18" t="s">
        <v>94</v>
      </c>
      <c r="C48" s="58">
        <v>6944</v>
      </c>
      <c r="D48" s="18">
        <f t="shared" si="22"/>
        <v>6944</v>
      </c>
      <c r="E48" s="58" t="s">
        <v>85</v>
      </c>
      <c r="F48" s="59"/>
      <c r="G48" s="59"/>
      <c r="H48" s="59"/>
      <c r="I48" s="59"/>
      <c r="J48" s="59"/>
      <c r="K48" s="59"/>
      <c r="L48" s="59"/>
      <c r="M48" s="59"/>
      <c r="N48" s="18"/>
      <c r="O48" s="60"/>
      <c r="P48" s="175">
        <f t="shared" si="23"/>
        <v>80</v>
      </c>
      <c r="Q48" s="18">
        <v>79</v>
      </c>
      <c r="R48" s="18"/>
      <c r="S48" s="18"/>
      <c r="T48" s="18"/>
      <c r="U48" s="61" t="str">
        <f t="shared" si="24"/>
        <v/>
      </c>
      <c r="V48" s="18" t="str">
        <f t="shared" si="0"/>
        <v/>
      </c>
      <c r="W48" s="18" t="str">
        <f t="shared" si="1"/>
        <v/>
      </c>
      <c r="X48" s="62" t="str">
        <f t="shared" si="2"/>
        <v/>
      </c>
      <c r="Y48" s="18" t="str">
        <f t="shared" si="3"/>
        <v/>
      </c>
      <c r="Z48" s="18" t="str">
        <f t="shared" si="4"/>
        <v/>
      </c>
      <c r="AA48" s="18" t="str">
        <f t="shared" si="5"/>
        <v/>
      </c>
      <c r="AB48" s="18" t="str">
        <f t="shared" si="6"/>
        <v/>
      </c>
      <c r="AC48" s="18" t="str">
        <f t="shared" si="7"/>
        <v/>
      </c>
      <c r="AD48" s="18"/>
      <c r="AE48" s="18"/>
      <c r="AF48" s="18"/>
      <c r="AG48" s="18"/>
      <c r="AH48" s="30" t="str">
        <f t="shared" si="8"/>
        <v/>
      </c>
      <c r="AI48" s="18" t="str">
        <f t="shared" si="9"/>
        <v/>
      </c>
      <c r="AJ48" s="18" t="str">
        <f t="shared" si="10"/>
        <v/>
      </c>
      <c r="AK48" s="18" t="str">
        <f t="shared" si="11"/>
        <v/>
      </c>
      <c r="AL48" s="18" t="str">
        <f t="shared" si="12"/>
        <v/>
      </c>
      <c r="AM48" s="18" t="str">
        <f t="shared" si="13"/>
        <v/>
      </c>
      <c r="AN48" s="18" t="str">
        <f t="shared" si="14"/>
        <v/>
      </c>
      <c r="AO48" s="18" t="str">
        <f t="shared" si="15"/>
        <v/>
      </c>
      <c r="AP48" s="18" t="str">
        <f t="shared" si="16"/>
        <v/>
      </c>
      <c r="AS48" s="63" t="str">
        <f t="shared" si="17"/>
        <v/>
      </c>
      <c r="AT48" s="23" t="str">
        <f t="shared" si="18"/>
        <v xml:space="preserve">Mencapai kompetensi dengan sangat baik dalam </v>
      </c>
      <c r="AU48" s="23" t="str">
        <f t="shared" si="19"/>
        <v xml:space="preserve">Perlu peningkatan dalam hal </v>
      </c>
      <c r="AV48" s="23" t="str">
        <f t="shared" si="20"/>
        <v/>
      </c>
      <c r="AW48" s="23" t="str">
        <f t="shared" si="21"/>
        <v/>
      </c>
      <c r="BF48" s="197"/>
    </row>
    <row r="49" spans="1:58" ht="15.75" customHeight="1">
      <c r="A49" s="57">
        <v>43</v>
      </c>
      <c r="B49" s="18" t="s">
        <v>95</v>
      </c>
      <c r="C49" s="58">
        <v>6945</v>
      </c>
      <c r="D49" s="18">
        <f t="shared" si="22"/>
        <v>6945</v>
      </c>
      <c r="E49" s="58" t="s">
        <v>85</v>
      </c>
      <c r="F49" s="59"/>
      <c r="G49" s="59"/>
      <c r="H49" s="59"/>
      <c r="I49" s="59"/>
      <c r="J49" s="59"/>
      <c r="K49" s="59"/>
      <c r="L49" s="59"/>
      <c r="M49" s="59"/>
      <c r="N49" s="18"/>
      <c r="O49" s="60"/>
      <c r="P49" s="175">
        <f t="shared" si="23"/>
        <v>80</v>
      </c>
      <c r="Q49" s="18">
        <v>79</v>
      </c>
      <c r="R49" s="18"/>
      <c r="S49" s="18"/>
      <c r="T49" s="18"/>
      <c r="U49" s="61" t="str">
        <f t="shared" si="24"/>
        <v/>
      </c>
      <c r="V49" s="18" t="str">
        <f t="shared" si="0"/>
        <v/>
      </c>
      <c r="W49" s="18" t="str">
        <f t="shared" si="1"/>
        <v/>
      </c>
      <c r="X49" s="62" t="str">
        <f t="shared" si="2"/>
        <v/>
      </c>
      <c r="Y49" s="18" t="str">
        <f t="shared" si="3"/>
        <v/>
      </c>
      <c r="Z49" s="18" t="str">
        <f t="shared" si="4"/>
        <v/>
      </c>
      <c r="AA49" s="18" t="str">
        <f t="shared" si="5"/>
        <v/>
      </c>
      <c r="AB49" s="18" t="str">
        <f t="shared" si="6"/>
        <v/>
      </c>
      <c r="AC49" s="18" t="str">
        <f t="shared" si="7"/>
        <v/>
      </c>
      <c r="AD49" s="18"/>
      <c r="AE49" s="18"/>
      <c r="AF49" s="18"/>
      <c r="AG49" s="18"/>
      <c r="AH49" s="30" t="str">
        <f t="shared" si="8"/>
        <v/>
      </c>
      <c r="AI49" s="18" t="str">
        <f t="shared" si="9"/>
        <v/>
      </c>
      <c r="AJ49" s="18" t="str">
        <f t="shared" si="10"/>
        <v/>
      </c>
      <c r="AK49" s="18" t="str">
        <f t="shared" si="11"/>
        <v/>
      </c>
      <c r="AL49" s="18" t="str">
        <f t="shared" si="12"/>
        <v/>
      </c>
      <c r="AM49" s="18" t="str">
        <f t="shared" si="13"/>
        <v/>
      </c>
      <c r="AN49" s="18" t="str">
        <f t="shared" si="14"/>
        <v/>
      </c>
      <c r="AO49" s="18" t="str">
        <f t="shared" si="15"/>
        <v/>
      </c>
      <c r="AP49" s="18" t="str">
        <f t="shared" si="16"/>
        <v/>
      </c>
      <c r="AS49" s="63" t="str">
        <f t="shared" si="17"/>
        <v/>
      </c>
      <c r="AT49" s="23" t="str">
        <f t="shared" si="18"/>
        <v xml:space="preserve">Mencapai kompetensi dengan sangat baik dalam </v>
      </c>
      <c r="AU49" s="23" t="str">
        <f t="shared" si="19"/>
        <v xml:space="preserve">Perlu peningkatan dalam hal </v>
      </c>
      <c r="AV49" s="23" t="str">
        <f t="shared" si="20"/>
        <v/>
      </c>
      <c r="AW49" s="23" t="str">
        <f t="shared" si="21"/>
        <v/>
      </c>
      <c r="BF49" s="197"/>
    </row>
    <row r="50" spans="1:58" ht="15.75" customHeight="1">
      <c r="A50" s="57">
        <v>44</v>
      </c>
      <c r="B50" s="18" t="s">
        <v>96</v>
      </c>
      <c r="C50" s="58">
        <v>6946</v>
      </c>
      <c r="D50" s="18">
        <f t="shared" si="22"/>
        <v>6946</v>
      </c>
      <c r="E50" s="58" t="s">
        <v>85</v>
      </c>
      <c r="F50" s="59"/>
      <c r="G50" s="59"/>
      <c r="H50" s="59"/>
      <c r="I50" s="59"/>
      <c r="J50" s="59"/>
      <c r="K50" s="59"/>
      <c r="L50" s="59"/>
      <c r="M50" s="59"/>
      <c r="N50" s="18"/>
      <c r="O50" s="60"/>
      <c r="P50" s="175">
        <f t="shared" si="23"/>
        <v>80</v>
      </c>
      <c r="Q50" s="18">
        <v>79</v>
      </c>
      <c r="R50" s="18"/>
      <c r="S50" s="18"/>
      <c r="T50" s="18"/>
      <c r="U50" s="61" t="str">
        <f t="shared" si="24"/>
        <v/>
      </c>
      <c r="V50" s="18" t="str">
        <f t="shared" si="0"/>
        <v/>
      </c>
      <c r="W50" s="18" t="str">
        <f t="shared" si="1"/>
        <v/>
      </c>
      <c r="X50" s="62" t="str">
        <f t="shared" si="2"/>
        <v/>
      </c>
      <c r="Y50" s="18" t="str">
        <f t="shared" si="3"/>
        <v/>
      </c>
      <c r="Z50" s="18" t="str">
        <f t="shared" si="4"/>
        <v/>
      </c>
      <c r="AA50" s="18" t="str">
        <f t="shared" si="5"/>
        <v/>
      </c>
      <c r="AB50" s="18" t="str">
        <f t="shared" si="6"/>
        <v/>
      </c>
      <c r="AC50" s="18" t="str">
        <f t="shared" si="7"/>
        <v/>
      </c>
      <c r="AD50" s="18"/>
      <c r="AE50" s="18"/>
      <c r="AF50" s="18"/>
      <c r="AG50" s="18"/>
      <c r="AH50" s="30" t="str">
        <f t="shared" si="8"/>
        <v/>
      </c>
      <c r="AI50" s="18" t="str">
        <f t="shared" si="9"/>
        <v/>
      </c>
      <c r="AJ50" s="18" t="str">
        <f t="shared" si="10"/>
        <v/>
      </c>
      <c r="AK50" s="18" t="str">
        <f t="shared" si="11"/>
        <v/>
      </c>
      <c r="AL50" s="18" t="str">
        <f t="shared" si="12"/>
        <v/>
      </c>
      <c r="AM50" s="18" t="str">
        <f t="shared" si="13"/>
        <v/>
      </c>
      <c r="AN50" s="18" t="str">
        <f t="shared" si="14"/>
        <v/>
      </c>
      <c r="AO50" s="18" t="str">
        <f t="shared" si="15"/>
        <v/>
      </c>
      <c r="AP50" s="18" t="str">
        <f t="shared" si="16"/>
        <v/>
      </c>
      <c r="AS50" s="63" t="str">
        <f t="shared" si="17"/>
        <v/>
      </c>
      <c r="AT50" s="23" t="str">
        <f t="shared" si="18"/>
        <v xml:space="preserve">Mencapai kompetensi dengan sangat baik dalam </v>
      </c>
      <c r="AU50" s="23" t="str">
        <f t="shared" si="19"/>
        <v xml:space="preserve">Perlu peningkatan dalam hal </v>
      </c>
      <c r="AV50" s="23" t="str">
        <f t="shared" si="20"/>
        <v/>
      </c>
      <c r="AW50" s="23" t="str">
        <f t="shared" si="21"/>
        <v/>
      </c>
      <c r="BF50" s="197"/>
    </row>
    <row r="51" spans="1:58" ht="15.75" customHeight="1">
      <c r="A51" s="57">
        <v>45</v>
      </c>
      <c r="B51" s="18" t="s">
        <v>97</v>
      </c>
      <c r="C51" s="58">
        <v>6947</v>
      </c>
      <c r="D51" s="18">
        <f t="shared" si="22"/>
        <v>6947</v>
      </c>
      <c r="E51" s="58" t="s">
        <v>85</v>
      </c>
      <c r="F51" s="59"/>
      <c r="G51" s="59"/>
      <c r="H51" s="59"/>
      <c r="I51" s="59"/>
      <c r="J51" s="59"/>
      <c r="K51" s="59"/>
      <c r="L51" s="59"/>
      <c r="M51" s="59"/>
      <c r="N51" s="18"/>
      <c r="O51" s="60"/>
      <c r="P51" s="175">
        <f t="shared" si="23"/>
        <v>80</v>
      </c>
      <c r="Q51" s="18">
        <v>79</v>
      </c>
      <c r="R51" s="18"/>
      <c r="S51" s="18"/>
      <c r="T51" s="18"/>
      <c r="U51" s="61" t="str">
        <f t="shared" si="24"/>
        <v/>
      </c>
      <c r="V51" s="18" t="str">
        <f t="shared" si="0"/>
        <v/>
      </c>
      <c r="W51" s="18" t="str">
        <f t="shared" si="1"/>
        <v/>
      </c>
      <c r="X51" s="62" t="str">
        <f t="shared" si="2"/>
        <v/>
      </c>
      <c r="Y51" s="18" t="str">
        <f t="shared" si="3"/>
        <v/>
      </c>
      <c r="Z51" s="18" t="str">
        <f t="shared" si="4"/>
        <v/>
      </c>
      <c r="AA51" s="18" t="str">
        <f t="shared" si="5"/>
        <v/>
      </c>
      <c r="AB51" s="18" t="str">
        <f t="shared" si="6"/>
        <v/>
      </c>
      <c r="AC51" s="18" t="str">
        <f t="shared" si="7"/>
        <v/>
      </c>
      <c r="AD51" s="18"/>
      <c r="AE51" s="18"/>
      <c r="AF51" s="18"/>
      <c r="AG51" s="18"/>
      <c r="AH51" s="30" t="str">
        <f t="shared" si="8"/>
        <v/>
      </c>
      <c r="AI51" s="18" t="str">
        <f t="shared" si="9"/>
        <v/>
      </c>
      <c r="AJ51" s="18" t="str">
        <f t="shared" si="10"/>
        <v/>
      </c>
      <c r="AK51" s="18" t="str">
        <f t="shared" si="11"/>
        <v/>
      </c>
      <c r="AL51" s="18" t="str">
        <f t="shared" si="12"/>
        <v/>
      </c>
      <c r="AM51" s="18" t="str">
        <f t="shared" si="13"/>
        <v/>
      </c>
      <c r="AN51" s="18" t="str">
        <f t="shared" si="14"/>
        <v/>
      </c>
      <c r="AO51" s="18" t="str">
        <f t="shared" si="15"/>
        <v/>
      </c>
      <c r="AP51" s="18" t="str">
        <f t="shared" si="16"/>
        <v/>
      </c>
      <c r="AS51" s="63" t="str">
        <f t="shared" si="17"/>
        <v/>
      </c>
      <c r="AT51" s="23" t="str">
        <f t="shared" si="18"/>
        <v xml:space="preserve">Mencapai kompetensi dengan sangat baik dalam </v>
      </c>
      <c r="AU51" s="23" t="str">
        <f t="shared" si="19"/>
        <v xml:space="preserve">Perlu peningkatan dalam hal </v>
      </c>
      <c r="AV51" s="23" t="str">
        <f t="shared" si="20"/>
        <v/>
      </c>
      <c r="AW51" s="23" t="str">
        <f t="shared" si="21"/>
        <v/>
      </c>
      <c r="BF51" s="197"/>
    </row>
    <row r="52" spans="1:58" ht="15.75" customHeight="1">
      <c r="A52" s="57">
        <v>46</v>
      </c>
      <c r="B52" s="18" t="s">
        <v>98</v>
      </c>
      <c r="C52" s="58">
        <v>6948</v>
      </c>
      <c r="D52" s="18">
        <f t="shared" si="22"/>
        <v>6948</v>
      </c>
      <c r="E52" s="58" t="s">
        <v>85</v>
      </c>
      <c r="F52" s="59"/>
      <c r="G52" s="59"/>
      <c r="H52" s="59"/>
      <c r="I52" s="59"/>
      <c r="J52" s="59"/>
      <c r="K52" s="59"/>
      <c r="L52" s="59"/>
      <c r="M52" s="59"/>
      <c r="N52" s="18"/>
      <c r="O52" s="60"/>
      <c r="P52" s="175">
        <f t="shared" si="23"/>
        <v>80</v>
      </c>
      <c r="Q52" s="18">
        <v>79</v>
      </c>
      <c r="R52" s="18"/>
      <c r="S52" s="18"/>
      <c r="T52" s="18"/>
      <c r="U52" s="61" t="str">
        <f t="shared" si="24"/>
        <v/>
      </c>
      <c r="V52" s="18" t="str">
        <f t="shared" si="0"/>
        <v/>
      </c>
      <c r="W52" s="18" t="str">
        <f t="shared" si="1"/>
        <v/>
      </c>
      <c r="X52" s="62" t="str">
        <f t="shared" si="2"/>
        <v/>
      </c>
      <c r="Y52" s="18" t="str">
        <f t="shared" si="3"/>
        <v/>
      </c>
      <c r="Z52" s="18" t="str">
        <f t="shared" si="4"/>
        <v/>
      </c>
      <c r="AA52" s="18" t="str">
        <f t="shared" si="5"/>
        <v/>
      </c>
      <c r="AB52" s="18" t="str">
        <f t="shared" si="6"/>
        <v/>
      </c>
      <c r="AC52" s="18" t="str">
        <f t="shared" si="7"/>
        <v/>
      </c>
      <c r="AD52" s="18"/>
      <c r="AE52" s="18"/>
      <c r="AF52" s="18"/>
      <c r="AG52" s="18"/>
      <c r="AH52" s="30" t="str">
        <f t="shared" si="8"/>
        <v/>
      </c>
      <c r="AI52" s="18" t="str">
        <f t="shared" si="9"/>
        <v/>
      </c>
      <c r="AJ52" s="18" t="str">
        <f t="shared" si="10"/>
        <v/>
      </c>
      <c r="AK52" s="18" t="str">
        <f t="shared" si="11"/>
        <v/>
      </c>
      <c r="AL52" s="18" t="str">
        <f t="shared" si="12"/>
        <v/>
      </c>
      <c r="AM52" s="18" t="str">
        <f t="shared" si="13"/>
        <v/>
      </c>
      <c r="AN52" s="18" t="str">
        <f t="shared" si="14"/>
        <v/>
      </c>
      <c r="AO52" s="18" t="str">
        <f t="shared" si="15"/>
        <v/>
      </c>
      <c r="AP52" s="18" t="str">
        <f t="shared" si="16"/>
        <v/>
      </c>
      <c r="AS52" s="63" t="str">
        <f t="shared" si="17"/>
        <v/>
      </c>
      <c r="AT52" s="23" t="str">
        <f t="shared" si="18"/>
        <v xml:space="preserve">Mencapai kompetensi dengan sangat baik dalam </v>
      </c>
      <c r="AU52" s="23" t="str">
        <f t="shared" si="19"/>
        <v xml:space="preserve">Perlu peningkatan dalam hal </v>
      </c>
      <c r="AV52" s="23" t="str">
        <f t="shared" si="20"/>
        <v/>
      </c>
      <c r="AW52" s="23" t="str">
        <f t="shared" si="21"/>
        <v/>
      </c>
      <c r="BF52" s="197"/>
    </row>
    <row r="53" spans="1:58" ht="15.75" customHeight="1">
      <c r="A53" s="57">
        <v>47</v>
      </c>
      <c r="B53" s="18" t="s">
        <v>99</v>
      </c>
      <c r="C53" s="58">
        <v>6949</v>
      </c>
      <c r="D53" s="18">
        <f t="shared" si="22"/>
        <v>6949</v>
      </c>
      <c r="E53" s="58" t="s">
        <v>85</v>
      </c>
      <c r="F53" s="59"/>
      <c r="G53" s="59"/>
      <c r="H53" s="59"/>
      <c r="I53" s="59"/>
      <c r="J53" s="59"/>
      <c r="K53" s="59"/>
      <c r="L53" s="59"/>
      <c r="M53" s="59"/>
      <c r="N53" s="18"/>
      <c r="O53" s="60"/>
      <c r="P53" s="175">
        <f t="shared" si="23"/>
        <v>80</v>
      </c>
      <c r="Q53" s="18">
        <v>79</v>
      </c>
      <c r="R53" s="18"/>
      <c r="S53" s="18"/>
      <c r="T53" s="18"/>
      <c r="U53" s="61" t="str">
        <f t="shared" si="24"/>
        <v/>
      </c>
      <c r="V53" s="18" t="str">
        <f t="shared" si="0"/>
        <v/>
      </c>
      <c r="W53" s="18" t="str">
        <f t="shared" si="1"/>
        <v/>
      </c>
      <c r="X53" s="62" t="str">
        <f t="shared" si="2"/>
        <v/>
      </c>
      <c r="Y53" s="18" t="str">
        <f t="shared" si="3"/>
        <v/>
      </c>
      <c r="Z53" s="18" t="str">
        <f t="shared" si="4"/>
        <v/>
      </c>
      <c r="AA53" s="18" t="str">
        <f t="shared" si="5"/>
        <v/>
      </c>
      <c r="AB53" s="18" t="str">
        <f t="shared" si="6"/>
        <v/>
      </c>
      <c r="AC53" s="18" t="str">
        <f t="shared" si="7"/>
        <v/>
      </c>
      <c r="AD53" s="18"/>
      <c r="AE53" s="18"/>
      <c r="AF53" s="18"/>
      <c r="AG53" s="18"/>
      <c r="AH53" s="30" t="str">
        <f t="shared" si="8"/>
        <v/>
      </c>
      <c r="AI53" s="18" t="str">
        <f t="shared" si="9"/>
        <v/>
      </c>
      <c r="AJ53" s="18" t="str">
        <f t="shared" si="10"/>
        <v/>
      </c>
      <c r="AK53" s="18" t="str">
        <f t="shared" si="11"/>
        <v/>
      </c>
      <c r="AL53" s="18" t="str">
        <f t="shared" si="12"/>
        <v/>
      </c>
      <c r="AM53" s="18" t="str">
        <f t="shared" si="13"/>
        <v/>
      </c>
      <c r="AN53" s="18" t="str">
        <f t="shared" si="14"/>
        <v/>
      </c>
      <c r="AO53" s="18" t="str">
        <f t="shared" si="15"/>
        <v/>
      </c>
      <c r="AP53" s="18" t="str">
        <f t="shared" si="16"/>
        <v/>
      </c>
      <c r="AS53" s="63" t="str">
        <f t="shared" si="17"/>
        <v/>
      </c>
      <c r="AT53" s="23" t="str">
        <f t="shared" si="18"/>
        <v xml:space="preserve">Mencapai kompetensi dengan sangat baik dalam </v>
      </c>
      <c r="AU53" s="23" t="str">
        <f t="shared" si="19"/>
        <v xml:space="preserve">Perlu peningkatan dalam hal </v>
      </c>
      <c r="AV53" s="23" t="str">
        <f t="shared" si="20"/>
        <v/>
      </c>
      <c r="AW53" s="23" t="str">
        <f t="shared" si="21"/>
        <v/>
      </c>
      <c r="BF53" s="197"/>
    </row>
    <row r="54" spans="1:58" ht="15.75" customHeight="1">
      <c r="A54" s="57">
        <v>48</v>
      </c>
      <c r="B54" s="18" t="s">
        <v>100</v>
      </c>
      <c r="C54" s="58">
        <v>6950</v>
      </c>
      <c r="D54" s="18">
        <f t="shared" si="22"/>
        <v>6950</v>
      </c>
      <c r="E54" s="58" t="s">
        <v>85</v>
      </c>
      <c r="F54" s="59"/>
      <c r="G54" s="59"/>
      <c r="H54" s="59"/>
      <c r="I54" s="59"/>
      <c r="J54" s="59"/>
      <c r="K54" s="59"/>
      <c r="L54" s="59"/>
      <c r="M54" s="59"/>
      <c r="N54" s="18"/>
      <c r="O54" s="60"/>
      <c r="P54" s="175">
        <f t="shared" si="23"/>
        <v>80</v>
      </c>
      <c r="Q54" s="18">
        <v>79</v>
      </c>
      <c r="R54" s="18"/>
      <c r="S54" s="18"/>
      <c r="T54" s="18"/>
      <c r="U54" s="61" t="str">
        <f t="shared" si="24"/>
        <v/>
      </c>
      <c r="V54" s="18" t="str">
        <f t="shared" si="0"/>
        <v/>
      </c>
      <c r="W54" s="18" t="str">
        <f t="shared" si="1"/>
        <v/>
      </c>
      <c r="X54" s="62" t="str">
        <f t="shared" si="2"/>
        <v/>
      </c>
      <c r="Y54" s="18" t="str">
        <f t="shared" si="3"/>
        <v/>
      </c>
      <c r="Z54" s="18" t="str">
        <f t="shared" si="4"/>
        <v/>
      </c>
      <c r="AA54" s="18" t="str">
        <f t="shared" si="5"/>
        <v/>
      </c>
      <c r="AB54" s="18" t="str">
        <f t="shared" si="6"/>
        <v/>
      </c>
      <c r="AC54" s="18" t="str">
        <f t="shared" si="7"/>
        <v/>
      </c>
      <c r="AD54" s="18"/>
      <c r="AE54" s="18"/>
      <c r="AF54" s="18"/>
      <c r="AG54" s="18"/>
      <c r="AH54" s="30" t="str">
        <f t="shared" si="8"/>
        <v/>
      </c>
      <c r="AI54" s="18" t="str">
        <f t="shared" si="9"/>
        <v/>
      </c>
      <c r="AJ54" s="18" t="str">
        <f t="shared" si="10"/>
        <v/>
      </c>
      <c r="AK54" s="18" t="str">
        <f t="shared" si="11"/>
        <v/>
      </c>
      <c r="AL54" s="18" t="str">
        <f t="shared" si="12"/>
        <v/>
      </c>
      <c r="AM54" s="18" t="str">
        <f t="shared" si="13"/>
        <v/>
      </c>
      <c r="AN54" s="18" t="str">
        <f t="shared" si="14"/>
        <v/>
      </c>
      <c r="AO54" s="18" t="str">
        <f t="shared" si="15"/>
        <v/>
      </c>
      <c r="AP54" s="18" t="str">
        <f t="shared" si="16"/>
        <v/>
      </c>
      <c r="AS54" s="63" t="str">
        <f t="shared" si="17"/>
        <v/>
      </c>
      <c r="AT54" s="23" t="str">
        <f t="shared" si="18"/>
        <v xml:space="preserve">Mencapai kompetensi dengan sangat baik dalam </v>
      </c>
      <c r="AU54" s="23" t="str">
        <f t="shared" si="19"/>
        <v xml:space="preserve">Perlu peningkatan dalam hal </v>
      </c>
      <c r="AV54" s="23" t="str">
        <f t="shared" si="20"/>
        <v/>
      </c>
      <c r="AW54" s="23" t="str">
        <f t="shared" si="21"/>
        <v/>
      </c>
      <c r="BF54" s="197"/>
    </row>
    <row r="55" spans="1:58" ht="15.75" customHeight="1">
      <c r="A55" s="57">
        <v>49</v>
      </c>
      <c r="B55" s="18" t="s">
        <v>101</v>
      </c>
      <c r="C55" s="58">
        <v>6951</v>
      </c>
      <c r="D55" s="18">
        <f t="shared" si="22"/>
        <v>6951</v>
      </c>
      <c r="E55" s="58" t="s">
        <v>85</v>
      </c>
      <c r="F55" s="59"/>
      <c r="G55" s="59"/>
      <c r="H55" s="59"/>
      <c r="I55" s="59"/>
      <c r="J55" s="59"/>
      <c r="K55" s="59"/>
      <c r="L55" s="59"/>
      <c r="M55" s="59"/>
      <c r="N55" s="18"/>
      <c r="O55" s="60"/>
      <c r="P55" s="175">
        <f t="shared" si="23"/>
        <v>80</v>
      </c>
      <c r="Q55" s="18"/>
      <c r="R55" s="18"/>
      <c r="S55" s="18"/>
      <c r="T55" s="18"/>
      <c r="U55" s="61" t="str">
        <f t="shared" si="24"/>
        <v/>
      </c>
      <c r="V55" s="18" t="str">
        <f t="shared" si="0"/>
        <v/>
      </c>
      <c r="W55" s="18" t="str">
        <f t="shared" si="1"/>
        <v/>
      </c>
      <c r="X55" s="62" t="str">
        <f t="shared" si="2"/>
        <v/>
      </c>
      <c r="Y55" s="18" t="str">
        <f t="shared" si="3"/>
        <v/>
      </c>
      <c r="Z55" s="18" t="str">
        <f t="shared" si="4"/>
        <v/>
      </c>
      <c r="AA55" s="18" t="str">
        <f t="shared" si="5"/>
        <v/>
      </c>
      <c r="AB55" s="18" t="str">
        <f t="shared" si="6"/>
        <v/>
      </c>
      <c r="AC55" s="18" t="str">
        <f t="shared" si="7"/>
        <v/>
      </c>
      <c r="AD55" s="18"/>
      <c r="AE55" s="18"/>
      <c r="AF55" s="18"/>
      <c r="AG55" s="18"/>
      <c r="AH55" s="30" t="str">
        <f t="shared" si="8"/>
        <v/>
      </c>
      <c r="AI55" s="18" t="str">
        <f t="shared" si="9"/>
        <v/>
      </c>
      <c r="AJ55" s="18" t="str">
        <f t="shared" si="10"/>
        <v/>
      </c>
      <c r="AK55" s="18" t="str">
        <f t="shared" si="11"/>
        <v/>
      </c>
      <c r="AL55" s="18" t="str">
        <f t="shared" si="12"/>
        <v/>
      </c>
      <c r="AM55" s="18" t="str">
        <f t="shared" si="13"/>
        <v/>
      </c>
      <c r="AN55" s="18" t="str">
        <f t="shared" si="14"/>
        <v/>
      </c>
      <c r="AO55" s="18" t="str">
        <f t="shared" si="15"/>
        <v/>
      </c>
      <c r="AP55" s="18" t="str">
        <f t="shared" si="16"/>
        <v/>
      </c>
      <c r="AS55" s="63" t="str">
        <f t="shared" si="17"/>
        <v/>
      </c>
      <c r="AT55" s="23" t="str">
        <f t="shared" si="18"/>
        <v xml:space="preserve">Mencapai kompetensi dengan sangat baik dalam </v>
      </c>
      <c r="AU55" s="23" t="str">
        <f t="shared" si="19"/>
        <v xml:space="preserve">Perlu peningkatan dalam hal </v>
      </c>
      <c r="AV55" s="23" t="str">
        <f t="shared" si="20"/>
        <v/>
      </c>
      <c r="AW55" s="23" t="str">
        <f t="shared" si="21"/>
        <v/>
      </c>
      <c r="BF55" s="197"/>
    </row>
    <row r="56" spans="1:58" ht="15.75" customHeight="1">
      <c r="A56" s="57">
        <v>50</v>
      </c>
      <c r="B56" s="18" t="s">
        <v>102</v>
      </c>
      <c r="C56" s="58">
        <v>6952</v>
      </c>
      <c r="D56" s="18">
        <f t="shared" si="22"/>
        <v>6952</v>
      </c>
      <c r="E56" s="58" t="s">
        <v>85</v>
      </c>
      <c r="F56" s="59"/>
      <c r="G56" s="59"/>
      <c r="H56" s="59"/>
      <c r="I56" s="59"/>
      <c r="J56" s="59"/>
      <c r="K56" s="59"/>
      <c r="L56" s="59"/>
      <c r="M56" s="59"/>
      <c r="N56" s="18"/>
      <c r="O56" s="60"/>
      <c r="P56" s="175">
        <f t="shared" si="23"/>
        <v>80</v>
      </c>
      <c r="Q56" s="18"/>
      <c r="R56" s="18"/>
      <c r="S56" s="18"/>
      <c r="T56" s="18"/>
      <c r="U56" s="61" t="str">
        <f t="shared" si="24"/>
        <v/>
      </c>
      <c r="V56" s="18" t="str">
        <f t="shared" si="0"/>
        <v/>
      </c>
      <c r="W56" s="18" t="str">
        <f t="shared" si="1"/>
        <v/>
      </c>
      <c r="X56" s="62" t="str">
        <f t="shared" si="2"/>
        <v/>
      </c>
      <c r="Y56" s="18" t="str">
        <f t="shared" si="3"/>
        <v/>
      </c>
      <c r="Z56" s="18" t="str">
        <f t="shared" si="4"/>
        <v/>
      </c>
      <c r="AA56" s="18" t="str">
        <f t="shared" si="5"/>
        <v/>
      </c>
      <c r="AB56" s="18" t="str">
        <f t="shared" si="6"/>
        <v/>
      </c>
      <c r="AC56" s="18" t="str">
        <f t="shared" si="7"/>
        <v/>
      </c>
      <c r="AD56" s="18"/>
      <c r="AE56" s="18"/>
      <c r="AF56" s="18"/>
      <c r="AG56" s="18"/>
      <c r="AH56" s="30" t="str">
        <f t="shared" si="8"/>
        <v/>
      </c>
      <c r="AI56" s="18" t="str">
        <f t="shared" si="9"/>
        <v/>
      </c>
      <c r="AJ56" s="18" t="str">
        <f t="shared" si="10"/>
        <v/>
      </c>
      <c r="AK56" s="18" t="str">
        <f t="shared" si="11"/>
        <v/>
      </c>
      <c r="AL56" s="18" t="str">
        <f t="shared" si="12"/>
        <v/>
      </c>
      <c r="AM56" s="18" t="str">
        <f t="shared" si="13"/>
        <v/>
      </c>
      <c r="AN56" s="18" t="str">
        <f t="shared" si="14"/>
        <v/>
      </c>
      <c r="AO56" s="18" t="str">
        <f t="shared" si="15"/>
        <v/>
      </c>
      <c r="AP56" s="18" t="str">
        <f t="shared" si="16"/>
        <v/>
      </c>
      <c r="AS56" s="63" t="str">
        <f t="shared" si="17"/>
        <v/>
      </c>
      <c r="AT56" s="23" t="str">
        <f t="shared" si="18"/>
        <v xml:space="preserve">Mencapai kompetensi dengan sangat baik dalam </v>
      </c>
      <c r="AU56" s="23" t="str">
        <f t="shared" si="19"/>
        <v xml:space="preserve">Perlu peningkatan dalam hal </v>
      </c>
      <c r="AV56" s="23" t="str">
        <f t="shared" si="20"/>
        <v/>
      </c>
      <c r="AW56" s="23" t="str">
        <f t="shared" si="21"/>
        <v/>
      </c>
      <c r="BF56" s="197"/>
    </row>
    <row r="57" spans="1:58" ht="15.75" customHeight="1">
      <c r="A57" s="57">
        <v>51</v>
      </c>
      <c r="B57" s="18" t="s">
        <v>103</v>
      </c>
      <c r="C57" s="58">
        <v>6953</v>
      </c>
      <c r="D57" s="18">
        <f t="shared" si="22"/>
        <v>6953</v>
      </c>
      <c r="E57" s="58" t="s">
        <v>85</v>
      </c>
      <c r="F57" s="59"/>
      <c r="G57" s="59"/>
      <c r="H57" s="59"/>
      <c r="I57" s="59"/>
      <c r="J57" s="59"/>
      <c r="K57" s="59"/>
      <c r="L57" s="59"/>
      <c r="M57" s="59"/>
      <c r="N57" s="18"/>
      <c r="O57" s="60"/>
      <c r="P57" s="175">
        <f t="shared" si="23"/>
        <v>80</v>
      </c>
      <c r="Q57" s="18"/>
      <c r="R57" s="18"/>
      <c r="S57" s="18"/>
      <c r="T57" s="18"/>
      <c r="U57" s="61" t="str">
        <f t="shared" si="24"/>
        <v/>
      </c>
      <c r="V57" s="18" t="str">
        <f t="shared" si="0"/>
        <v/>
      </c>
      <c r="W57" s="18" t="str">
        <f t="shared" si="1"/>
        <v/>
      </c>
      <c r="X57" s="62" t="str">
        <f t="shared" si="2"/>
        <v/>
      </c>
      <c r="Y57" s="18" t="str">
        <f t="shared" si="3"/>
        <v/>
      </c>
      <c r="Z57" s="18" t="str">
        <f t="shared" si="4"/>
        <v/>
      </c>
      <c r="AA57" s="18" t="str">
        <f t="shared" si="5"/>
        <v/>
      </c>
      <c r="AB57" s="18" t="str">
        <f t="shared" si="6"/>
        <v/>
      </c>
      <c r="AC57" s="18" t="str">
        <f t="shared" si="7"/>
        <v/>
      </c>
      <c r="AD57" s="18"/>
      <c r="AE57" s="18"/>
      <c r="AF57" s="18"/>
      <c r="AG57" s="18"/>
      <c r="AH57" s="30" t="str">
        <f t="shared" si="8"/>
        <v/>
      </c>
      <c r="AI57" s="18" t="str">
        <f t="shared" si="9"/>
        <v/>
      </c>
      <c r="AJ57" s="18" t="str">
        <f t="shared" si="10"/>
        <v/>
      </c>
      <c r="AK57" s="18" t="str">
        <f t="shared" si="11"/>
        <v/>
      </c>
      <c r="AL57" s="18" t="str">
        <f t="shared" si="12"/>
        <v/>
      </c>
      <c r="AM57" s="18" t="str">
        <f t="shared" si="13"/>
        <v/>
      </c>
      <c r="AN57" s="18" t="str">
        <f t="shared" si="14"/>
        <v/>
      </c>
      <c r="AO57" s="18" t="str">
        <f t="shared" si="15"/>
        <v/>
      </c>
      <c r="AP57" s="18" t="str">
        <f t="shared" si="16"/>
        <v/>
      </c>
      <c r="AS57" s="63" t="str">
        <f t="shared" si="17"/>
        <v/>
      </c>
      <c r="AT57" s="23" t="str">
        <f t="shared" si="18"/>
        <v xml:space="preserve">Mencapai kompetensi dengan sangat baik dalam </v>
      </c>
      <c r="AU57" s="23" t="str">
        <f t="shared" si="19"/>
        <v xml:space="preserve">Perlu peningkatan dalam hal </v>
      </c>
      <c r="AV57" s="23" t="str">
        <f t="shared" si="20"/>
        <v/>
      </c>
      <c r="AW57" s="23" t="str">
        <f t="shared" si="21"/>
        <v/>
      </c>
      <c r="BF57" s="197"/>
    </row>
    <row r="58" spans="1:58" ht="15.75" customHeight="1">
      <c r="A58" s="57">
        <v>52</v>
      </c>
      <c r="B58" s="18" t="s">
        <v>104</v>
      </c>
      <c r="C58" s="58">
        <v>6954</v>
      </c>
      <c r="D58" s="18">
        <f t="shared" si="22"/>
        <v>6954</v>
      </c>
      <c r="E58" s="58" t="s">
        <v>85</v>
      </c>
      <c r="F58" s="59"/>
      <c r="G58" s="59"/>
      <c r="H58" s="59"/>
      <c r="I58" s="59"/>
      <c r="J58" s="59"/>
      <c r="K58" s="59"/>
      <c r="L58" s="59"/>
      <c r="M58" s="59"/>
      <c r="N58" s="18"/>
      <c r="O58" s="60"/>
      <c r="P58" s="175">
        <f t="shared" si="23"/>
        <v>80</v>
      </c>
      <c r="Q58" s="18"/>
      <c r="R58" s="18"/>
      <c r="S58" s="18"/>
      <c r="T58" s="18"/>
      <c r="U58" s="61" t="str">
        <f t="shared" si="24"/>
        <v/>
      </c>
      <c r="V58" s="18" t="str">
        <f t="shared" si="0"/>
        <v/>
      </c>
      <c r="W58" s="18" t="str">
        <f t="shared" si="1"/>
        <v/>
      </c>
      <c r="X58" s="62" t="str">
        <f t="shared" si="2"/>
        <v/>
      </c>
      <c r="Y58" s="18" t="str">
        <f t="shared" si="3"/>
        <v/>
      </c>
      <c r="Z58" s="18" t="str">
        <f t="shared" si="4"/>
        <v/>
      </c>
      <c r="AA58" s="18" t="str">
        <f t="shared" si="5"/>
        <v/>
      </c>
      <c r="AB58" s="18" t="str">
        <f t="shared" si="6"/>
        <v/>
      </c>
      <c r="AC58" s="18" t="str">
        <f t="shared" si="7"/>
        <v/>
      </c>
      <c r="AD58" s="18"/>
      <c r="AE58" s="18"/>
      <c r="AF58" s="18"/>
      <c r="AG58" s="18"/>
      <c r="AH58" s="30" t="str">
        <f t="shared" si="8"/>
        <v/>
      </c>
      <c r="AI58" s="18" t="str">
        <f t="shared" si="9"/>
        <v/>
      </c>
      <c r="AJ58" s="18" t="str">
        <f t="shared" si="10"/>
        <v/>
      </c>
      <c r="AK58" s="18" t="str">
        <f t="shared" si="11"/>
        <v/>
      </c>
      <c r="AL58" s="18" t="str">
        <f t="shared" si="12"/>
        <v/>
      </c>
      <c r="AM58" s="18" t="str">
        <f t="shared" si="13"/>
        <v/>
      </c>
      <c r="AN58" s="18" t="str">
        <f t="shared" si="14"/>
        <v/>
      </c>
      <c r="AO58" s="18" t="str">
        <f t="shared" si="15"/>
        <v/>
      </c>
      <c r="AP58" s="18" t="str">
        <f t="shared" si="16"/>
        <v/>
      </c>
      <c r="AS58" s="63" t="str">
        <f t="shared" si="17"/>
        <v/>
      </c>
      <c r="AT58" s="23" t="str">
        <f t="shared" si="18"/>
        <v xml:space="preserve">Mencapai kompetensi dengan sangat baik dalam </v>
      </c>
      <c r="AU58" s="23" t="str">
        <f t="shared" si="19"/>
        <v xml:space="preserve">Perlu peningkatan dalam hal </v>
      </c>
      <c r="AV58" s="23" t="str">
        <f t="shared" si="20"/>
        <v/>
      </c>
      <c r="AW58" s="23" t="str">
        <f t="shared" si="21"/>
        <v/>
      </c>
      <c r="BF58" s="197"/>
    </row>
    <row r="59" spans="1:58" ht="15.75" customHeight="1">
      <c r="A59" s="57">
        <v>53</v>
      </c>
      <c r="B59" s="18" t="s">
        <v>105</v>
      </c>
      <c r="C59" s="58">
        <v>6955</v>
      </c>
      <c r="D59" s="18">
        <f t="shared" si="22"/>
        <v>6955</v>
      </c>
      <c r="E59" s="58" t="s">
        <v>85</v>
      </c>
      <c r="F59" s="59"/>
      <c r="G59" s="59"/>
      <c r="H59" s="59"/>
      <c r="I59" s="59"/>
      <c r="J59" s="59"/>
      <c r="K59" s="59"/>
      <c r="L59" s="59"/>
      <c r="M59" s="59"/>
      <c r="N59" s="18"/>
      <c r="O59" s="60"/>
      <c r="P59" s="175">
        <f t="shared" si="23"/>
        <v>80</v>
      </c>
      <c r="Q59" s="18"/>
      <c r="R59" s="18"/>
      <c r="S59" s="18"/>
      <c r="T59" s="18"/>
      <c r="U59" s="61" t="str">
        <f t="shared" si="24"/>
        <v/>
      </c>
      <c r="V59" s="18" t="str">
        <f t="shared" si="0"/>
        <v/>
      </c>
      <c r="W59" s="18" t="str">
        <f t="shared" si="1"/>
        <v/>
      </c>
      <c r="X59" s="62" t="str">
        <f t="shared" si="2"/>
        <v/>
      </c>
      <c r="Y59" s="18" t="str">
        <f t="shared" si="3"/>
        <v/>
      </c>
      <c r="Z59" s="18" t="str">
        <f t="shared" si="4"/>
        <v/>
      </c>
      <c r="AA59" s="18" t="str">
        <f t="shared" si="5"/>
        <v/>
      </c>
      <c r="AB59" s="18" t="str">
        <f t="shared" si="6"/>
        <v/>
      </c>
      <c r="AC59" s="18" t="str">
        <f t="shared" si="7"/>
        <v/>
      </c>
      <c r="AD59" s="18"/>
      <c r="AE59" s="18"/>
      <c r="AF59" s="18"/>
      <c r="AG59" s="18"/>
      <c r="AH59" s="30" t="str">
        <f t="shared" si="8"/>
        <v/>
      </c>
      <c r="AI59" s="18" t="str">
        <f t="shared" si="9"/>
        <v/>
      </c>
      <c r="AJ59" s="18" t="str">
        <f t="shared" si="10"/>
        <v/>
      </c>
      <c r="AK59" s="18" t="str">
        <f t="shared" si="11"/>
        <v/>
      </c>
      <c r="AL59" s="18" t="str">
        <f t="shared" si="12"/>
        <v/>
      </c>
      <c r="AM59" s="18" t="str">
        <f t="shared" si="13"/>
        <v/>
      </c>
      <c r="AN59" s="18" t="str">
        <f t="shared" si="14"/>
        <v/>
      </c>
      <c r="AO59" s="18" t="str">
        <f t="shared" si="15"/>
        <v/>
      </c>
      <c r="AP59" s="18" t="str">
        <f t="shared" si="16"/>
        <v/>
      </c>
      <c r="AS59" s="63" t="str">
        <f t="shared" si="17"/>
        <v/>
      </c>
      <c r="AT59" s="23" t="str">
        <f t="shared" si="18"/>
        <v xml:space="preserve">Mencapai kompetensi dengan sangat baik dalam </v>
      </c>
      <c r="AU59" s="23" t="str">
        <f t="shared" si="19"/>
        <v xml:space="preserve">Perlu peningkatan dalam hal </v>
      </c>
      <c r="AV59" s="23" t="str">
        <f t="shared" si="20"/>
        <v/>
      </c>
      <c r="AW59" s="23" t="str">
        <f t="shared" si="21"/>
        <v/>
      </c>
      <c r="BF59" s="197"/>
    </row>
    <row r="60" spans="1:58" ht="15.75" customHeight="1">
      <c r="A60" s="57">
        <v>54</v>
      </c>
      <c r="B60" s="18" t="s">
        <v>106</v>
      </c>
      <c r="C60" s="58">
        <v>6956</v>
      </c>
      <c r="D60" s="18">
        <f t="shared" si="22"/>
        <v>6956</v>
      </c>
      <c r="E60" s="58" t="s">
        <v>85</v>
      </c>
      <c r="F60" s="59"/>
      <c r="G60" s="59"/>
      <c r="H60" s="59"/>
      <c r="I60" s="59"/>
      <c r="J60" s="59"/>
      <c r="K60" s="59"/>
      <c r="L60" s="59"/>
      <c r="M60" s="59"/>
      <c r="N60" s="18"/>
      <c r="O60" s="60"/>
      <c r="P60" s="175">
        <f t="shared" si="23"/>
        <v>80</v>
      </c>
      <c r="Q60" s="18"/>
      <c r="R60" s="18"/>
      <c r="S60" s="18"/>
      <c r="T60" s="18"/>
      <c r="U60" s="61" t="str">
        <f t="shared" si="24"/>
        <v/>
      </c>
      <c r="V60" s="18" t="str">
        <f t="shared" si="0"/>
        <v/>
      </c>
      <c r="W60" s="18" t="str">
        <f t="shared" si="1"/>
        <v/>
      </c>
      <c r="X60" s="62" t="str">
        <f t="shared" si="2"/>
        <v/>
      </c>
      <c r="Y60" s="18" t="str">
        <f t="shared" si="3"/>
        <v/>
      </c>
      <c r="Z60" s="18" t="str">
        <f t="shared" si="4"/>
        <v/>
      </c>
      <c r="AA60" s="18" t="str">
        <f t="shared" si="5"/>
        <v/>
      </c>
      <c r="AB60" s="18" t="str">
        <f t="shared" si="6"/>
        <v/>
      </c>
      <c r="AC60" s="18" t="str">
        <f t="shared" si="7"/>
        <v/>
      </c>
      <c r="AD60" s="18"/>
      <c r="AE60" s="18"/>
      <c r="AF60" s="18"/>
      <c r="AG60" s="18"/>
      <c r="AH60" s="30" t="str">
        <f t="shared" si="8"/>
        <v/>
      </c>
      <c r="AI60" s="18" t="str">
        <f t="shared" si="9"/>
        <v/>
      </c>
      <c r="AJ60" s="18" t="str">
        <f t="shared" si="10"/>
        <v/>
      </c>
      <c r="AK60" s="18" t="str">
        <f t="shared" si="11"/>
        <v/>
      </c>
      <c r="AL60" s="18" t="str">
        <f t="shared" si="12"/>
        <v/>
      </c>
      <c r="AM60" s="18" t="str">
        <f t="shared" si="13"/>
        <v/>
      </c>
      <c r="AN60" s="18" t="str">
        <f t="shared" si="14"/>
        <v/>
      </c>
      <c r="AO60" s="18" t="str">
        <f t="shared" si="15"/>
        <v/>
      </c>
      <c r="AP60" s="18" t="str">
        <f t="shared" si="16"/>
        <v/>
      </c>
      <c r="AS60" s="63" t="str">
        <f t="shared" si="17"/>
        <v/>
      </c>
      <c r="AT60" s="23" t="str">
        <f t="shared" si="18"/>
        <v xml:space="preserve">Mencapai kompetensi dengan sangat baik dalam </v>
      </c>
      <c r="AU60" s="23" t="str">
        <f t="shared" si="19"/>
        <v xml:space="preserve">Perlu peningkatan dalam hal </v>
      </c>
      <c r="AV60" s="23" t="str">
        <f t="shared" si="20"/>
        <v/>
      </c>
      <c r="AW60" s="23" t="str">
        <f t="shared" si="21"/>
        <v/>
      </c>
      <c r="BF60" s="197"/>
    </row>
    <row r="61" spans="1:58" ht="15.75" customHeight="1">
      <c r="A61" s="57">
        <v>55</v>
      </c>
      <c r="B61" s="18" t="s">
        <v>107</v>
      </c>
      <c r="C61" s="58">
        <v>6957</v>
      </c>
      <c r="D61" s="18">
        <f t="shared" si="22"/>
        <v>6957</v>
      </c>
      <c r="E61" s="58" t="s">
        <v>85</v>
      </c>
      <c r="F61" s="59"/>
      <c r="G61" s="59"/>
      <c r="H61" s="59"/>
      <c r="I61" s="59"/>
      <c r="J61" s="59"/>
      <c r="K61" s="59"/>
      <c r="L61" s="59"/>
      <c r="M61" s="59"/>
      <c r="N61" s="18"/>
      <c r="O61" s="60"/>
      <c r="P61" s="175">
        <f t="shared" si="23"/>
        <v>80</v>
      </c>
      <c r="Q61" s="18"/>
      <c r="R61" s="18"/>
      <c r="S61" s="18"/>
      <c r="T61" s="18"/>
      <c r="U61" s="61" t="str">
        <f t="shared" si="24"/>
        <v/>
      </c>
      <c r="V61" s="18" t="str">
        <f t="shared" si="0"/>
        <v/>
      </c>
      <c r="W61" s="18" t="str">
        <f t="shared" si="1"/>
        <v/>
      </c>
      <c r="X61" s="62" t="str">
        <f t="shared" si="2"/>
        <v/>
      </c>
      <c r="Y61" s="18" t="str">
        <f t="shared" si="3"/>
        <v/>
      </c>
      <c r="Z61" s="18" t="str">
        <f t="shared" si="4"/>
        <v/>
      </c>
      <c r="AA61" s="18" t="str">
        <f t="shared" si="5"/>
        <v/>
      </c>
      <c r="AB61" s="18" t="str">
        <f t="shared" si="6"/>
        <v/>
      </c>
      <c r="AC61" s="18" t="str">
        <f t="shared" si="7"/>
        <v/>
      </c>
      <c r="AD61" s="18"/>
      <c r="AE61" s="18"/>
      <c r="AF61" s="18"/>
      <c r="AG61" s="18"/>
      <c r="AH61" s="30" t="str">
        <f t="shared" si="8"/>
        <v/>
      </c>
      <c r="AI61" s="18" t="str">
        <f t="shared" si="9"/>
        <v/>
      </c>
      <c r="AJ61" s="18" t="str">
        <f t="shared" si="10"/>
        <v/>
      </c>
      <c r="AK61" s="18" t="str">
        <f t="shared" si="11"/>
        <v/>
      </c>
      <c r="AL61" s="18" t="str">
        <f t="shared" si="12"/>
        <v/>
      </c>
      <c r="AM61" s="18" t="str">
        <f t="shared" si="13"/>
        <v/>
      </c>
      <c r="AN61" s="18" t="str">
        <f t="shared" si="14"/>
        <v/>
      </c>
      <c r="AO61" s="18" t="str">
        <f t="shared" si="15"/>
        <v/>
      </c>
      <c r="AP61" s="18" t="str">
        <f t="shared" si="16"/>
        <v/>
      </c>
      <c r="AS61" s="63" t="str">
        <f t="shared" si="17"/>
        <v/>
      </c>
      <c r="AT61" s="23" t="str">
        <f t="shared" si="18"/>
        <v xml:space="preserve">Mencapai kompetensi dengan sangat baik dalam </v>
      </c>
      <c r="AU61" s="23" t="str">
        <f t="shared" si="19"/>
        <v xml:space="preserve">Perlu peningkatan dalam hal </v>
      </c>
      <c r="AV61" s="23" t="str">
        <f t="shared" si="20"/>
        <v/>
      </c>
      <c r="AW61" s="23" t="str">
        <f t="shared" si="21"/>
        <v/>
      </c>
      <c r="BF61" s="197"/>
    </row>
    <row r="62" spans="1:58" ht="15.75" customHeight="1">
      <c r="A62" s="57">
        <v>56</v>
      </c>
      <c r="B62" s="18" t="s">
        <v>108</v>
      </c>
      <c r="C62" s="58">
        <v>6958</v>
      </c>
      <c r="D62" s="18">
        <f t="shared" si="22"/>
        <v>6958</v>
      </c>
      <c r="E62" s="58" t="s">
        <v>85</v>
      </c>
      <c r="F62" s="59"/>
      <c r="G62" s="59"/>
      <c r="H62" s="59"/>
      <c r="I62" s="59"/>
      <c r="J62" s="59"/>
      <c r="K62" s="59"/>
      <c r="L62" s="59"/>
      <c r="M62" s="59"/>
      <c r="N62" s="18"/>
      <c r="O62" s="60"/>
      <c r="P62" s="175">
        <f t="shared" si="23"/>
        <v>80</v>
      </c>
      <c r="Q62" s="18"/>
      <c r="R62" s="18"/>
      <c r="S62" s="18"/>
      <c r="T62" s="18"/>
      <c r="U62" s="61" t="str">
        <f t="shared" si="24"/>
        <v/>
      </c>
      <c r="V62" s="18" t="str">
        <f t="shared" si="0"/>
        <v/>
      </c>
      <c r="W62" s="18" t="str">
        <f t="shared" si="1"/>
        <v/>
      </c>
      <c r="X62" s="62" t="str">
        <f t="shared" si="2"/>
        <v/>
      </c>
      <c r="Y62" s="18" t="str">
        <f t="shared" si="3"/>
        <v/>
      </c>
      <c r="Z62" s="18" t="str">
        <f t="shared" si="4"/>
        <v/>
      </c>
      <c r="AA62" s="18" t="str">
        <f t="shared" si="5"/>
        <v/>
      </c>
      <c r="AB62" s="18" t="str">
        <f t="shared" si="6"/>
        <v/>
      </c>
      <c r="AC62" s="18" t="str">
        <f t="shared" si="7"/>
        <v/>
      </c>
      <c r="AD62" s="18"/>
      <c r="AE62" s="18"/>
      <c r="AF62" s="18"/>
      <c r="AG62" s="18"/>
      <c r="AH62" s="30" t="str">
        <f t="shared" si="8"/>
        <v/>
      </c>
      <c r="AI62" s="18" t="str">
        <f t="shared" si="9"/>
        <v/>
      </c>
      <c r="AJ62" s="18" t="str">
        <f t="shared" si="10"/>
        <v/>
      </c>
      <c r="AK62" s="18" t="str">
        <f t="shared" si="11"/>
        <v/>
      </c>
      <c r="AL62" s="18" t="str">
        <f t="shared" si="12"/>
        <v/>
      </c>
      <c r="AM62" s="18" t="str">
        <f t="shared" si="13"/>
        <v/>
      </c>
      <c r="AN62" s="18" t="str">
        <f t="shared" si="14"/>
        <v/>
      </c>
      <c r="AO62" s="18" t="str">
        <f t="shared" si="15"/>
        <v/>
      </c>
      <c r="AP62" s="18" t="str">
        <f t="shared" si="16"/>
        <v/>
      </c>
      <c r="AS62" s="63" t="str">
        <f t="shared" si="17"/>
        <v/>
      </c>
      <c r="AT62" s="23" t="str">
        <f t="shared" si="18"/>
        <v xml:space="preserve">Mencapai kompetensi dengan sangat baik dalam </v>
      </c>
      <c r="AU62" s="23" t="str">
        <f t="shared" si="19"/>
        <v xml:space="preserve">Perlu peningkatan dalam hal </v>
      </c>
      <c r="AV62" s="23" t="str">
        <f t="shared" si="20"/>
        <v/>
      </c>
      <c r="AW62" s="23" t="str">
        <f t="shared" si="21"/>
        <v/>
      </c>
      <c r="BF62" s="197"/>
    </row>
    <row r="63" spans="1:58" ht="15.75" customHeight="1">
      <c r="A63" s="57">
        <v>57</v>
      </c>
      <c r="B63" s="18" t="s">
        <v>109</v>
      </c>
      <c r="C63" s="58">
        <v>6959</v>
      </c>
      <c r="D63" s="18">
        <f t="shared" si="22"/>
        <v>6959</v>
      </c>
      <c r="E63" s="58" t="s">
        <v>85</v>
      </c>
      <c r="F63" s="59"/>
      <c r="G63" s="59"/>
      <c r="H63" s="59"/>
      <c r="I63" s="59"/>
      <c r="J63" s="59"/>
      <c r="K63" s="59"/>
      <c r="L63" s="59"/>
      <c r="M63" s="59"/>
      <c r="N63" s="18"/>
      <c r="O63" s="60"/>
      <c r="P63" s="175">
        <f t="shared" si="23"/>
        <v>80</v>
      </c>
      <c r="Q63" s="18"/>
      <c r="R63" s="18"/>
      <c r="S63" s="18"/>
      <c r="T63" s="18"/>
      <c r="U63" s="61" t="str">
        <f t="shared" si="24"/>
        <v/>
      </c>
      <c r="V63" s="18" t="str">
        <f t="shared" si="0"/>
        <v/>
      </c>
      <c r="W63" s="18" t="str">
        <f t="shared" si="1"/>
        <v/>
      </c>
      <c r="X63" s="62" t="str">
        <f t="shared" si="2"/>
        <v/>
      </c>
      <c r="Y63" s="18" t="str">
        <f t="shared" si="3"/>
        <v/>
      </c>
      <c r="Z63" s="18" t="str">
        <f t="shared" si="4"/>
        <v/>
      </c>
      <c r="AA63" s="18" t="str">
        <f t="shared" si="5"/>
        <v/>
      </c>
      <c r="AB63" s="18" t="str">
        <f t="shared" si="6"/>
        <v/>
      </c>
      <c r="AC63" s="18" t="str">
        <f t="shared" si="7"/>
        <v/>
      </c>
      <c r="AD63" s="18"/>
      <c r="AE63" s="18"/>
      <c r="AF63" s="18"/>
      <c r="AG63" s="18"/>
      <c r="AH63" s="30" t="str">
        <f t="shared" si="8"/>
        <v/>
      </c>
      <c r="AI63" s="18" t="str">
        <f t="shared" si="9"/>
        <v/>
      </c>
      <c r="AJ63" s="18" t="str">
        <f t="shared" si="10"/>
        <v/>
      </c>
      <c r="AK63" s="18" t="str">
        <f t="shared" si="11"/>
        <v/>
      </c>
      <c r="AL63" s="18" t="str">
        <f t="shared" si="12"/>
        <v/>
      </c>
      <c r="AM63" s="18" t="str">
        <f t="shared" si="13"/>
        <v/>
      </c>
      <c r="AN63" s="18" t="str">
        <f t="shared" si="14"/>
        <v/>
      </c>
      <c r="AO63" s="18" t="str">
        <f t="shared" si="15"/>
        <v/>
      </c>
      <c r="AP63" s="18" t="str">
        <f t="shared" si="16"/>
        <v/>
      </c>
      <c r="AS63" s="63" t="str">
        <f t="shared" si="17"/>
        <v/>
      </c>
      <c r="AT63" s="23" t="str">
        <f t="shared" si="18"/>
        <v xml:space="preserve">Mencapai kompetensi dengan sangat baik dalam </v>
      </c>
      <c r="AU63" s="23" t="str">
        <f t="shared" si="19"/>
        <v xml:space="preserve">Perlu peningkatan dalam hal </v>
      </c>
      <c r="AV63" s="23" t="str">
        <f t="shared" si="20"/>
        <v/>
      </c>
      <c r="AW63" s="23" t="str">
        <f t="shared" si="21"/>
        <v/>
      </c>
      <c r="BF63" s="197"/>
    </row>
    <row r="64" spans="1:58" ht="15.75" customHeight="1">
      <c r="A64" s="57">
        <v>58</v>
      </c>
      <c r="B64" s="18" t="s">
        <v>110</v>
      </c>
      <c r="C64" s="58">
        <v>6960</v>
      </c>
      <c r="D64" s="18">
        <f t="shared" si="22"/>
        <v>6960</v>
      </c>
      <c r="E64" s="58" t="s">
        <v>85</v>
      </c>
      <c r="F64" s="59"/>
      <c r="G64" s="59"/>
      <c r="H64" s="59"/>
      <c r="I64" s="59"/>
      <c r="J64" s="59"/>
      <c r="K64" s="59"/>
      <c r="L64" s="59"/>
      <c r="M64" s="59"/>
      <c r="N64" s="18"/>
      <c r="O64" s="60"/>
      <c r="P64" s="175">
        <f t="shared" si="23"/>
        <v>80</v>
      </c>
      <c r="Q64" s="18"/>
      <c r="R64" s="18"/>
      <c r="S64" s="18"/>
      <c r="T64" s="18"/>
      <c r="U64" s="61" t="str">
        <f t="shared" si="24"/>
        <v/>
      </c>
      <c r="V64" s="18" t="str">
        <f t="shared" si="0"/>
        <v/>
      </c>
      <c r="W64" s="18" t="str">
        <f t="shared" si="1"/>
        <v/>
      </c>
      <c r="X64" s="62" t="str">
        <f t="shared" si="2"/>
        <v/>
      </c>
      <c r="Y64" s="18" t="str">
        <f t="shared" si="3"/>
        <v/>
      </c>
      <c r="Z64" s="18" t="str">
        <f t="shared" si="4"/>
        <v/>
      </c>
      <c r="AA64" s="18" t="str">
        <f t="shared" si="5"/>
        <v/>
      </c>
      <c r="AB64" s="18" t="str">
        <f t="shared" si="6"/>
        <v/>
      </c>
      <c r="AC64" s="18" t="str">
        <f t="shared" si="7"/>
        <v/>
      </c>
      <c r="AD64" s="18"/>
      <c r="AE64" s="18"/>
      <c r="AF64" s="18"/>
      <c r="AG64" s="18"/>
      <c r="AH64" s="30" t="str">
        <f t="shared" si="8"/>
        <v/>
      </c>
      <c r="AI64" s="18" t="str">
        <f t="shared" si="9"/>
        <v/>
      </c>
      <c r="AJ64" s="18" t="str">
        <f t="shared" si="10"/>
        <v/>
      </c>
      <c r="AK64" s="18" t="str">
        <f t="shared" si="11"/>
        <v/>
      </c>
      <c r="AL64" s="18" t="str">
        <f t="shared" si="12"/>
        <v/>
      </c>
      <c r="AM64" s="18" t="str">
        <f t="shared" si="13"/>
        <v/>
      </c>
      <c r="AN64" s="18" t="str">
        <f t="shared" si="14"/>
        <v/>
      </c>
      <c r="AO64" s="18" t="str">
        <f t="shared" si="15"/>
        <v/>
      </c>
      <c r="AP64" s="18" t="str">
        <f t="shared" si="16"/>
        <v/>
      </c>
      <c r="AS64" s="63" t="str">
        <f t="shared" si="17"/>
        <v/>
      </c>
      <c r="AT64" s="23" t="str">
        <f t="shared" si="18"/>
        <v xml:space="preserve">Mencapai kompetensi dengan sangat baik dalam </v>
      </c>
      <c r="AU64" s="23" t="str">
        <f t="shared" si="19"/>
        <v xml:space="preserve">Perlu peningkatan dalam hal </v>
      </c>
      <c r="AV64" s="23" t="str">
        <f t="shared" si="20"/>
        <v/>
      </c>
      <c r="AW64" s="23" t="str">
        <f t="shared" si="21"/>
        <v/>
      </c>
      <c r="BF64" s="197"/>
    </row>
    <row r="65" spans="1:58" ht="15.75" customHeight="1">
      <c r="A65" s="57">
        <v>59</v>
      </c>
      <c r="B65" s="18" t="s">
        <v>111</v>
      </c>
      <c r="C65" s="58">
        <v>6961</v>
      </c>
      <c r="D65" s="18">
        <f t="shared" si="22"/>
        <v>6961</v>
      </c>
      <c r="E65" s="58" t="s">
        <v>85</v>
      </c>
      <c r="F65" s="59"/>
      <c r="G65" s="59"/>
      <c r="H65" s="59"/>
      <c r="I65" s="59"/>
      <c r="J65" s="59"/>
      <c r="K65" s="59"/>
      <c r="L65" s="59"/>
      <c r="M65" s="59"/>
      <c r="N65" s="18"/>
      <c r="O65" s="60"/>
      <c r="P65" s="175">
        <f t="shared" si="23"/>
        <v>80</v>
      </c>
      <c r="Q65" s="18"/>
      <c r="R65" s="18"/>
      <c r="S65" s="18"/>
      <c r="T65" s="18"/>
      <c r="U65" s="61" t="str">
        <f t="shared" si="24"/>
        <v/>
      </c>
      <c r="V65" s="18" t="str">
        <f t="shared" si="0"/>
        <v/>
      </c>
      <c r="W65" s="18" t="str">
        <f t="shared" si="1"/>
        <v/>
      </c>
      <c r="X65" s="62" t="str">
        <f t="shared" si="2"/>
        <v/>
      </c>
      <c r="Y65" s="18" t="str">
        <f t="shared" si="3"/>
        <v/>
      </c>
      <c r="Z65" s="18" t="str">
        <f t="shared" si="4"/>
        <v/>
      </c>
      <c r="AA65" s="18" t="str">
        <f t="shared" si="5"/>
        <v/>
      </c>
      <c r="AB65" s="18" t="str">
        <f t="shared" si="6"/>
        <v/>
      </c>
      <c r="AC65" s="18" t="str">
        <f t="shared" si="7"/>
        <v/>
      </c>
      <c r="AD65" s="18"/>
      <c r="AE65" s="18"/>
      <c r="AF65" s="18"/>
      <c r="AG65" s="18"/>
      <c r="AH65" s="30" t="str">
        <f t="shared" si="8"/>
        <v/>
      </c>
      <c r="AI65" s="18" t="str">
        <f t="shared" si="9"/>
        <v/>
      </c>
      <c r="AJ65" s="18" t="str">
        <f t="shared" si="10"/>
        <v/>
      </c>
      <c r="AK65" s="18" t="str">
        <f t="shared" si="11"/>
        <v/>
      </c>
      <c r="AL65" s="18" t="str">
        <f t="shared" si="12"/>
        <v/>
      </c>
      <c r="AM65" s="18" t="str">
        <f t="shared" si="13"/>
        <v/>
      </c>
      <c r="AN65" s="18" t="str">
        <f t="shared" si="14"/>
        <v/>
      </c>
      <c r="AO65" s="18" t="str">
        <f t="shared" si="15"/>
        <v/>
      </c>
      <c r="AP65" s="18" t="str">
        <f t="shared" si="16"/>
        <v/>
      </c>
      <c r="AS65" s="63" t="str">
        <f t="shared" si="17"/>
        <v/>
      </c>
      <c r="AT65" s="23" t="str">
        <f t="shared" si="18"/>
        <v xml:space="preserve">Mencapai kompetensi dengan sangat baik dalam </v>
      </c>
      <c r="AU65" s="23" t="str">
        <f t="shared" si="19"/>
        <v xml:space="preserve">Perlu peningkatan dalam hal </v>
      </c>
      <c r="AV65" s="23" t="str">
        <f t="shared" si="20"/>
        <v/>
      </c>
      <c r="AW65" s="23" t="str">
        <f t="shared" si="21"/>
        <v/>
      </c>
      <c r="BF65" s="197"/>
    </row>
    <row r="66" spans="1:58" ht="15.75" customHeight="1">
      <c r="A66" s="57">
        <v>60</v>
      </c>
      <c r="B66" s="18" t="s">
        <v>112</v>
      </c>
      <c r="C66" s="58">
        <v>6962</v>
      </c>
      <c r="D66" s="18">
        <f t="shared" si="22"/>
        <v>6962</v>
      </c>
      <c r="E66" s="58" t="s">
        <v>85</v>
      </c>
      <c r="F66" s="59"/>
      <c r="G66" s="59"/>
      <c r="H66" s="59"/>
      <c r="I66" s="59"/>
      <c r="J66" s="59"/>
      <c r="K66" s="59"/>
      <c r="L66" s="59"/>
      <c r="M66" s="59"/>
      <c r="N66" s="18"/>
      <c r="O66" s="60"/>
      <c r="P66" s="175">
        <f t="shared" si="23"/>
        <v>80</v>
      </c>
      <c r="Q66" s="18"/>
      <c r="R66" s="18"/>
      <c r="S66" s="18"/>
      <c r="T66" s="18"/>
      <c r="U66" s="61" t="str">
        <f t="shared" si="24"/>
        <v/>
      </c>
      <c r="V66" s="18" t="str">
        <f t="shared" si="0"/>
        <v/>
      </c>
      <c r="W66" s="18" t="str">
        <f t="shared" si="1"/>
        <v/>
      </c>
      <c r="X66" s="62" t="str">
        <f t="shared" si="2"/>
        <v/>
      </c>
      <c r="Y66" s="18" t="str">
        <f t="shared" si="3"/>
        <v/>
      </c>
      <c r="Z66" s="18" t="str">
        <f t="shared" si="4"/>
        <v/>
      </c>
      <c r="AA66" s="18" t="str">
        <f t="shared" si="5"/>
        <v/>
      </c>
      <c r="AB66" s="18" t="str">
        <f t="shared" si="6"/>
        <v/>
      </c>
      <c r="AC66" s="18" t="str">
        <f t="shared" si="7"/>
        <v/>
      </c>
      <c r="AD66" s="18"/>
      <c r="AE66" s="18"/>
      <c r="AF66" s="18"/>
      <c r="AG66" s="18"/>
      <c r="AH66" s="30" t="str">
        <f t="shared" si="8"/>
        <v/>
      </c>
      <c r="AI66" s="18" t="str">
        <f t="shared" si="9"/>
        <v/>
      </c>
      <c r="AJ66" s="18" t="str">
        <f t="shared" si="10"/>
        <v/>
      </c>
      <c r="AK66" s="18" t="str">
        <f t="shared" si="11"/>
        <v/>
      </c>
      <c r="AL66" s="18" t="str">
        <f t="shared" si="12"/>
        <v/>
      </c>
      <c r="AM66" s="18" t="str">
        <f t="shared" si="13"/>
        <v/>
      </c>
      <c r="AN66" s="18" t="str">
        <f t="shared" si="14"/>
        <v/>
      </c>
      <c r="AO66" s="18" t="str">
        <f t="shared" si="15"/>
        <v/>
      </c>
      <c r="AP66" s="18" t="str">
        <f t="shared" si="16"/>
        <v/>
      </c>
      <c r="AS66" s="63" t="str">
        <f t="shared" si="17"/>
        <v/>
      </c>
      <c r="AT66" s="23" t="str">
        <f t="shared" si="18"/>
        <v xml:space="preserve">Mencapai kompetensi dengan sangat baik dalam </v>
      </c>
      <c r="AU66" s="23" t="str">
        <f t="shared" si="19"/>
        <v xml:space="preserve">Perlu peningkatan dalam hal </v>
      </c>
      <c r="AV66" s="23" t="str">
        <f t="shared" si="20"/>
        <v/>
      </c>
      <c r="AW66" s="23" t="str">
        <f t="shared" si="21"/>
        <v/>
      </c>
      <c r="BF66" s="197"/>
    </row>
    <row r="67" spans="1:58" ht="15.75" customHeight="1">
      <c r="A67" s="57">
        <v>61</v>
      </c>
      <c r="B67" s="18" t="s">
        <v>113</v>
      </c>
      <c r="C67" s="58">
        <v>6963</v>
      </c>
      <c r="D67" s="18">
        <f t="shared" si="22"/>
        <v>6963</v>
      </c>
      <c r="E67" s="58" t="s">
        <v>85</v>
      </c>
      <c r="F67" s="59"/>
      <c r="G67" s="59"/>
      <c r="H67" s="59"/>
      <c r="I67" s="59"/>
      <c r="J67" s="59"/>
      <c r="K67" s="59"/>
      <c r="L67" s="59"/>
      <c r="M67" s="59"/>
      <c r="N67" s="18"/>
      <c r="O67" s="60"/>
      <c r="P67" s="175">
        <f t="shared" si="23"/>
        <v>80</v>
      </c>
      <c r="Q67" s="18"/>
      <c r="R67" s="18"/>
      <c r="S67" s="18"/>
      <c r="T67" s="18"/>
      <c r="U67" s="61" t="str">
        <f t="shared" si="24"/>
        <v/>
      </c>
      <c r="V67" s="18" t="str">
        <f t="shared" si="0"/>
        <v/>
      </c>
      <c r="W67" s="18" t="str">
        <f t="shared" si="1"/>
        <v/>
      </c>
      <c r="X67" s="62" t="str">
        <f t="shared" si="2"/>
        <v/>
      </c>
      <c r="Y67" s="18" t="str">
        <f t="shared" si="3"/>
        <v/>
      </c>
      <c r="Z67" s="18" t="str">
        <f t="shared" si="4"/>
        <v/>
      </c>
      <c r="AA67" s="18" t="str">
        <f t="shared" si="5"/>
        <v/>
      </c>
      <c r="AB67" s="18" t="str">
        <f t="shared" si="6"/>
        <v/>
      </c>
      <c r="AC67" s="18" t="str">
        <f t="shared" si="7"/>
        <v/>
      </c>
      <c r="AD67" s="18"/>
      <c r="AE67" s="18"/>
      <c r="AF67" s="18"/>
      <c r="AG67" s="18"/>
      <c r="AH67" s="30" t="str">
        <f t="shared" si="8"/>
        <v/>
      </c>
      <c r="AI67" s="18" t="str">
        <f t="shared" si="9"/>
        <v/>
      </c>
      <c r="AJ67" s="18" t="str">
        <f t="shared" si="10"/>
        <v/>
      </c>
      <c r="AK67" s="18" t="str">
        <f t="shared" si="11"/>
        <v/>
      </c>
      <c r="AL67" s="18" t="str">
        <f t="shared" si="12"/>
        <v/>
      </c>
      <c r="AM67" s="18" t="str">
        <f t="shared" si="13"/>
        <v/>
      </c>
      <c r="AN67" s="18" t="str">
        <f t="shared" si="14"/>
        <v/>
      </c>
      <c r="AO67" s="18" t="str">
        <f t="shared" si="15"/>
        <v/>
      </c>
      <c r="AP67" s="18" t="str">
        <f t="shared" si="16"/>
        <v/>
      </c>
      <c r="AS67" s="63" t="str">
        <f t="shared" si="17"/>
        <v/>
      </c>
      <c r="AT67" s="23" t="str">
        <f t="shared" si="18"/>
        <v xml:space="preserve">Mencapai kompetensi dengan sangat baik dalam </v>
      </c>
      <c r="AU67" s="23" t="str">
        <f t="shared" si="19"/>
        <v xml:space="preserve">Perlu peningkatan dalam hal </v>
      </c>
      <c r="AV67" s="23" t="str">
        <f t="shared" si="20"/>
        <v/>
      </c>
      <c r="AW67" s="23" t="str">
        <f t="shared" si="21"/>
        <v/>
      </c>
      <c r="BF67" s="197"/>
    </row>
    <row r="68" spans="1:58" ht="15.75" customHeight="1">
      <c r="A68" s="57">
        <v>62</v>
      </c>
      <c r="B68" s="18" t="s">
        <v>114</v>
      </c>
      <c r="C68" s="58">
        <v>6964</v>
      </c>
      <c r="D68" s="18">
        <f t="shared" si="22"/>
        <v>6964</v>
      </c>
      <c r="E68" s="58" t="s">
        <v>85</v>
      </c>
      <c r="F68" s="59"/>
      <c r="G68" s="59"/>
      <c r="H68" s="59"/>
      <c r="I68" s="59"/>
      <c r="J68" s="59"/>
      <c r="K68" s="59"/>
      <c r="L68" s="59"/>
      <c r="M68" s="59"/>
      <c r="N68" s="18"/>
      <c r="O68" s="60"/>
      <c r="P68" s="175">
        <f t="shared" si="23"/>
        <v>80</v>
      </c>
      <c r="Q68" s="18"/>
      <c r="R68" s="18"/>
      <c r="S68" s="18"/>
      <c r="T68" s="18"/>
      <c r="U68" s="61" t="str">
        <f t="shared" si="24"/>
        <v/>
      </c>
      <c r="V68" s="18" t="str">
        <f t="shared" si="0"/>
        <v/>
      </c>
      <c r="W68" s="18" t="str">
        <f t="shared" si="1"/>
        <v/>
      </c>
      <c r="X68" s="62" t="str">
        <f t="shared" si="2"/>
        <v/>
      </c>
      <c r="Y68" s="18" t="str">
        <f t="shared" si="3"/>
        <v/>
      </c>
      <c r="Z68" s="18" t="str">
        <f t="shared" si="4"/>
        <v/>
      </c>
      <c r="AA68" s="18" t="str">
        <f t="shared" si="5"/>
        <v/>
      </c>
      <c r="AB68" s="18" t="str">
        <f t="shared" si="6"/>
        <v/>
      </c>
      <c r="AC68" s="18" t="str">
        <f t="shared" si="7"/>
        <v/>
      </c>
      <c r="AD68" s="18"/>
      <c r="AE68" s="18"/>
      <c r="AF68" s="18"/>
      <c r="AG68" s="18"/>
      <c r="AH68" s="30" t="str">
        <f t="shared" si="8"/>
        <v/>
      </c>
      <c r="AI68" s="18" t="str">
        <f t="shared" si="9"/>
        <v/>
      </c>
      <c r="AJ68" s="18" t="str">
        <f t="shared" si="10"/>
        <v/>
      </c>
      <c r="AK68" s="18" t="str">
        <f t="shared" si="11"/>
        <v/>
      </c>
      <c r="AL68" s="18" t="str">
        <f t="shared" si="12"/>
        <v/>
      </c>
      <c r="AM68" s="18" t="str">
        <f t="shared" si="13"/>
        <v/>
      </c>
      <c r="AN68" s="18" t="str">
        <f t="shared" si="14"/>
        <v/>
      </c>
      <c r="AO68" s="18" t="str">
        <f t="shared" si="15"/>
        <v/>
      </c>
      <c r="AP68" s="18" t="str">
        <f t="shared" si="16"/>
        <v/>
      </c>
      <c r="AS68" s="63" t="str">
        <f t="shared" si="17"/>
        <v/>
      </c>
      <c r="AT68" s="23" t="str">
        <f t="shared" si="18"/>
        <v xml:space="preserve">Mencapai kompetensi dengan sangat baik dalam </v>
      </c>
      <c r="AU68" s="23" t="str">
        <f t="shared" si="19"/>
        <v xml:space="preserve">Perlu peningkatan dalam hal </v>
      </c>
      <c r="AV68" s="23" t="str">
        <f t="shared" si="20"/>
        <v/>
      </c>
      <c r="AW68" s="23" t="str">
        <f t="shared" si="21"/>
        <v/>
      </c>
      <c r="BF68" s="197"/>
    </row>
    <row r="69" spans="1:58" ht="15.75" customHeight="1">
      <c r="A69" s="57">
        <v>63</v>
      </c>
      <c r="B69" s="18" t="s">
        <v>115</v>
      </c>
      <c r="C69" s="58">
        <v>6965</v>
      </c>
      <c r="D69" s="18">
        <f t="shared" si="22"/>
        <v>6965</v>
      </c>
      <c r="E69" s="58" t="s">
        <v>85</v>
      </c>
      <c r="F69" s="59"/>
      <c r="G69" s="59"/>
      <c r="H69" s="59"/>
      <c r="I69" s="59"/>
      <c r="J69" s="59"/>
      <c r="K69" s="59"/>
      <c r="L69" s="59"/>
      <c r="M69" s="59"/>
      <c r="N69" s="18"/>
      <c r="O69" s="60"/>
      <c r="P69" s="175">
        <f t="shared" si="23"/>
        <v>80</v>
      </c>
      <c r="Q69" s="18"/>
      <c r="R69" s="18"/>
      <c r="S69" s="18"/>
      <c r="T69" s="18"/>
      <c r="U69" s="61" t="str">
        <f t="shared" si="24"/>
        <v/>
      </c>
      <c r="V69" s="18" t="str">
        <f t="shared" si="0"/>
        <v/>
      </c>
      <c r="W69" s="18" t="str">
        <f t="shared" si="1"/>
        <v/>
      </c>
      <c r="X69" s="62" t="str">
        <f t="shared" si="2"/>
        <v/>
      </c>
      <c r="Y69" s="18" t="str">
        <f t="shared" si="3"/>
        <v/>
      </c>
      <c r="Z69" s="18" t="str">
        <f t="shared" si="4"/>
        <v/>
      </c>
      <c r="AA69" s="18" t="str">
        <f t="shared" si="5"/>
        <v/>
      </c>
      <c r="AB69" s="18" t="str">
        <f t="shared" si="6"/>
        <v/>
      </c>
      <c r="AC69" s="18" t="str">
        <f t="shared" si="7"/>
        <v/>
      </c>
      <c r="AD69" s="18"/>
      <c r="AE69" s="18"/>
      <c r="AF69" s="18"/>
      <c r="AG69" s="18"/>
      <c r="AH69" s="30" t="str">
        <f t="shared" si="8"/>
        <v/>
      </c>
      <c r="AI69" s="18" t="str">
        <f t="shared" si="9"/>
        <v/>
      </c>
      <c r="AJ69" s="18" t="str">
        <f t="shared" si="10"/>
        <v/>
      </c>
      <c r="AK69" s="18" t="str">
        <f t="shared" si="11"/>
        <v/>
      </c>
      <c r="AL69" s="18" t="str">
        <f t="shared" si="12"/>
        <v/>
      </c>
      <c r="AM69" s="18" t="str">
        <f t="shared" si="13"/>
        <v/>
      </c>
      <c r="AN69" s="18" t="str">
        <f t="shared" si="14"/>
        <v/>
      </c>
      <c r="AO69" s="18" t="str">
        <f t="shared" si="15"/>
        <v/>
      </c>
      <c r="AP69" s="18" t="str">
        <f t="shared" si="16"/>
        <v/>
      </c>
      <c r="AS69" s="63" t="str">
        <f t="shared" si="17"/>
        <v/>
      </c>
      <c r="AT69" s="23" t="str">
        <f t="shared" si="18"/>
        <v xml:space="preserve">Mencapai kompetensi dengan sangat baik dalam </v>
      </c>
      <c r="AU69" s="23" t="str">
        <f t="shared" si="19"/>
        <v xml:space="preserve">Perlu peningkatan dalam hal </v>
      </c>
      <c r="AV69" s="23" t="str">
        <f t="shared" si="20"/>
        <v/>
      </c>
      <c r="AW69" s="23" t="str">
        <f t="shared" si="21"/>
        <v/>
      </c>
      <c r="BF69" s="197"/>
    </row>
    <row r="70" spans="1:58" ht="15.75" customHeight="1">
      <c r="A70" s="57">
        <v>64</v>
      </c>
      <c r="B70" s="18" t="s">
        <v>116</v>
      </c>
      <c r="C70" s="58">
        <v>6966</v>
      </c>
      <c r="D70" s="18">
        <f t="shared" si="22"/>
        <v>6966</v>
      </c>
      <c r="E70" s="58" t="s">
        <v>85</v>
      </c>
      <c r="F70" s="59"/>
      <c r="G70" s="59"/>
      <c r="H70" s="59"/>
      <c r="I70" s="59"/>
      <c r="J70" s="59"/>
      <c r="K70" s="59"/>
      <c r="L70" s="59"/>
      <c r="M70" s="59"/>
      <c r="N70" s="18"/>
      <c r="O70" s="60"/>
      <c r="P70" s="175">
        <f t="shared" si="23"/>
        <v>80</v>
      </c>
      <c r="Q70" s="18"/>
      <c r="R70" s="18"/>
      <c r="S70" s="18"/>
      <c r="T70" s="18"/>
      <c r="U70" s="61" t="str">
        <f t="shared" si="24"/>
        <v/>
      </c>
      <c r="V70" s="18" t="str">
        <f t="shared" si="0"/>
        <v/>
      </c>
      <c r="W70" s="18" t="str">
        <f t="shared" si="1"/>
        <v/>
      </c>
      <c r="X70" s="62" t="str">
        <f t="shared" si="2"/>
        <v/>
      </c>
      <c r="Y70" s="18" t="str">
        <f t="shared" si="3"/>
        <v/>
      </c>
      <c r="Z70" s="18" t="str">
        <f t="shared" si="4"/>
        <v/>
      </c>
      <c r="AA70" s="18" t="str">
        <f t="shared" si="5"/>
        <v/>
      </c>
      <c r="AB70" s="18" t="str">
        <f t="shared" si="6"/>
        <v/>
      </c>
      <c r="AC70" s="18" t="str">
        <f t="shared" si="7"/>
        <v/>
      </c>
      <c r="AD70" s="18"/>
      <c r="AE70" s="18"/>
      <c r="AF70" s="18"/>
      <c r="AG70" s="18"/>
      <c r="AH70" s="30" t="str">
        <f t="shared" si="8"/>
        <v/>
      </c>
      <c r="AI70" s="18" t="str">
        <f t="shared" si="9"/>
        <v/>
      </c>
      <c r="AJ70" s="18" t="str">
        <f t="shared" si="10"/>
        <v/>
      </c>
      <c r="AK70" s="18" t="str">
        <f t="shared" si="11"/>
        <v/>
      </c>
      <c r="AL70" s="18" t="str">
        <f t="shared" si="12"/>
        <v/>
      </c>
      <c r="AM70" s="18" t="str">
        <f t="shared" si="13"/>
        <v/>
      </c>
      <c r="AN70" s="18" t="str">
        <f t="shared" si="14"/>
        <v/>
      </c>
      <c r="AO70" s="18" t="str">
        <f t="shared" si="15"/>
        <v/>
      </c>
      <c r="AP70" s="18" t="str">
        <f t="shared" si="16"/>
        <v/>
      </c>
      <c r="AS70" s="63" t="str">
        <f t="shared" si="17"/>
        <v/>
      </c>
      <c r="AT70" s="23" t="str">
        <f t="shared" si="18"/>
        <v xml:space="preserve">Mencapai kompetensi dengan sangat baik dalam </v>
      </c>
      <c r="AU70" s="23" t="str">
        <f t="shared" si="19"/>
        <v xml:space="preserve">Perlu peningkatan dalam hal </v>
      </c>
      <c r="AV70" s="23" t="str">
        <f t="shared" si="20"/>
        <v/>
      </c>
      <c r="AW70" s="23" t="str">
        <f t="shared" si="21"/>
        <v/>
      </c>
      <c r="BF70" s="197"/>
    </row>
    <row r="71" spans="1:58" ht="15.75" customHeight="1">
      <c r="A71" s="57">
        <v>65</v>
      </c>
      <c r="B71" s="18" t="s">
        <v>117</v>
      </c>
      <c r="C71" s="58">
        <v>6967</v>
      </c>
      <c r="D71" s="18">
        <f t="shared" si="22"/>
        <v>6967</v>
      </c>
      <c r="E71" s="58" t="s">
        <v>118</v>
      </c>
      <c r="F71" s="59"/>
      <c r="G71" s="59"/>
      <c r="H71" s="59"/>
      <c r="I71" s="59"/>
      <c r="J71" s="59"/>
      <c r="K71" s="59"/>
      <c r="L71" s="59"/>
      <c r="M71" s="59"/>
      <c r="N71" s="18"/>
      <c r="O71" s="60"/>
      <c r="P71" s="175">
        <f t="shared" si="23"/>
        <v>80</v>
      </c>
      <c r="Q71" s="18"/>
      <c r="R71" s="18"/>
      <c r="S71" s="18"/>
      <c r="T71" s="18"/>
      <c r="U71" s="61" t="str">
        <f t="shared" si="24"/>
        <v/>
      </c>
      <c r="V71" s="18" t="str">
        <f t="shared" si="0"/>
        <v/>
      </c>
      <c r="W71" s="18" t="str">
        <f t="shared" si="1"/>
        <v/>
      </c>
      <c r="X71" s="62" t="str">
        <f t="shared" si="2"/>
        <v/>
      </c>
      <c r="Y71" s="18" t="str">
        <f t="shared" si="3"/>
        <v/>
      </c>
      <c r="Z71" s="18" t="str">
        <f t="shared" si="4"/>
        <v/>
      </c>
      <c r="AA71" s="18" t="str">
        <f t="shared" si="5"/>
        <v/>
      </c>
      <c r="AB71" s="18" t="str">
        <f t="shared" si="6"/>
        <v/>
      </c>
      <c r="AC71" s="18" t="str">
        <f t="shared" si="7"/>
        <v/>
      </c>
      <c r="AD71" s="18"/>
      <c r="AE71" s="18"/>
      <c r="AF71" s="18"/>
      <c r="AG71" s="18"/>
      <c r="AH71" s="30" t="str">
        <f t="shared" si="8"/>
        <v/>
      </c>
      <c r="AI71" s="18" t="str">
        <f t="shared" si="9"/>
        <v/>
      </c>
      <c r="AJ71" s="18" t="str">
        <f t="shared" si="10"/>
        <v/>
      </c>
      <c r="AK71" s="18" t="str">
        <f t="shared" si="11"/>
        <v/>
      </c>
      <c r="AL71" s="18" t="str">
        <f t="shared" si="12"/>
        <v/>
      </c>
      <c r="AM71" s="18" t="str">
        <f t="shared" si="13"/>
        <v/>
      </c>
      <c r="AN71" s="18" t="str">
        <f t="shared" si="14"/>
        <v/>
      </c>
      <c r="AO71" s="18" t="str">
        <f t="shared" si="15"/>
        <v/>
      </c>
      <c r="AP71" s="18" t="str">
        <f t="shared" si="16"/>
        <v/>
      </c>
      <c r="AS71" s="63" t="str">
        <f t="shared" si="17"/>
        <v/>
      </c>
      <c r="AT71" s="23" t="str">
        <f t="shared" si="18"/>
        <v xml:space="preserve">Mencapai kompetensi dengan sangat baik dalam </v>
      </c>
      <c r="AU71" s="23" t="str">
        <f t="shared" si="19"/>
        <v xml:space="preserve">Perlu peningkatan dalam hal </v>
      </c>
      <c r="AV71" s="23" t="str">
        <f t="shared" si="20"/>
        <v/>
      </c>
      <c r="AW71" s="23" t="str">
        <f t="shared" si="21"/>
        <v/>
      </c>
      <c r="BF71" s="197"/>
    </row>
    <row r="72" spans="1:58" ht="15.75" customHeight="1">
      <c r="A72" s="57">
        <v>66</v>
      </c>
      <c r="B72" s="18" t="s">
        <v>119</v>
      </c>
      <c r="C72" s="59">
        <v>6968</v>
      </c>
      <c r="D72" s="18">
        <f t="shared" ref="D72:D135" si="25">C72</f>
        <v>6968</v>
      </c>
      <c r="E72" s="58" t="s">
        <v>118</v>
      </c>
      <c r="F72" s="59"/>
      <c r="G72" s="59"/>
      <c r="H72" s="59"/>
      <c r="I72" s="59"/>
      <c r="J72" s="59"/>
      <c r="K72" s="59"/>
      <c r="L72" s="59"/>
      <c r="M72" s="59"/>
      <c r="N72" s="18"/>
      <c r="O72" s="60"/>
      <c r="P72" s="175">
        <f t="shared" ref="P72:P135" si="26">$P$1</f>
        <v>80</v>
      </c>
      <c r="Q72" s="18"/>
      <c r="R72" s="18"/>
      <c r="S72" s="18"/>
      <c r="T72" s="18"/>
      <c r="U72" s="61" t="str">
        <f t="shared" ref="U72:U135" si="27">IFERROR(AVERAGE(F72:O72),"")</f>
        <v/>
      </c>
      <c r="V72" s="18" t="str">
        <f t="shared" si="0"/>
        <v/>
      </c>
      <c r="W72" s="18" t="str">
        <f t="shared" si="1"/>
        <v/>
      </c>
      <c r="X72" s="62" t="str">
        <f t="shared" si="2"/>
        <v/>
      </c>
      <c r="Y72" s="18" t="str">
        <f t="shared" si="3"/>
        <v/>
      </c>
      <c r="Z72" s="18" t="str">
        <f t="shared" si="4"/>
        <v/>
      </c>
      <c r="AA72" s="18" t="str">
        <f t="shared" si="5"/>
        <v/>
      </c>
      <c r="AB72" s="18" t="str">
        <f t="shared" si="6"/>
        <v/>
      </c>
      <c r="AC72" s="18" t="str">
        <f t="shared" si="7"/>
        <v/>
      </c>
      <c r="AD72" s="18"/>
      <c r="AE72" s="18"/>
      <c r="AF72" s="18"/>
      <c r="AG72" s="18"/>
      <c r="AH72" s="30" t="str">
        <f t="shared" si="8"/>
        <v/>
      </c>
      <c r="AI72" s="18" t="str">
        <f t="shared" si="9"/>
        <v/>
      </c>
      <c r="AJ72" s="18" t="str">
        <f t="shared" si="10"/>
        <v/>
      </c>
      <c r="AK72" s="18" t="str">
        <f t="shared" si="11"/>
        <v/>
      </c>
      <c r="AL72" s="18" t="str">
        <f t="shared" si="12"/>
        <v/>
      </c>
      <c r="AM72" s="18" t="str">
        <f t="shared" si="13"/>
        <v/>
      </c>
      <c r="AN72" s="18" t="str">
        <f t="shared" si="14"/>
        <v/>
      </c>
      <c r="AO72" s="18" t="str">
        <f t="shared" si="15"/>
        <v/>
      </c>
      <c r="AP72" s="18" t="str">
        <f t="shared" si="16"/>
        <v/>
      </c>
      <c r="AS72" s="63" t="str">
        <f t="shared" si="17"/>
        <v/>
      </c>
      <c r="AT72" s="23" t="str">
        <f t="shared" si="18"/>
        <v xml:space="preserve">Mencapai kompetensi dengan sangat baik dalam </v>
      </c>
      <c r="AU72" s="23" t="str">
        <f t="shared" si="19"/>
        <v xml:space="preserve">Perlu peningkatan dalam hal </v>
      </c>
      <c r="AV72" s="23" t="str">
        <f t="shared" si="20"/>
        <v/>
      </c>
      <c r="AW72" s="23" t="str">
        <f t="shared" si="21"/>
        <v/>
      </c>
      <c r="BF72" s="197"/>
    </row>
    <row r="73" spans="1:58" ht="15.75" customHeight="1">
      <c r="A73" s="57">
        <v>67</v>
      </c>
      <c r="B73" s="18" t="s">
        <v>120</v>
      </c>
      <c r="C73" s="58">
        <v>6969</v>
      </c>
      <c r="D73" s="18">
        <f t="shared" si="25"/>
        <v>6969</v>
      </c>
      <c r="E73" s="58" t="s">
        <v>118</v>
      </c>
      <c r="F73" s="59"/>
      <c r="G73" s="59"/>
      <c r="H73" s="59"/>
      <c r="I73" s="59"/>
      <c r="J73" s="59"/>
      <c r="K73" s="59"/>
      <c r="L73" s="59"/>
      <c r="M73" s="59"/>
      <c r="N73" s="18"/>
      <c r="O73" s="60"/>
      <c r="P73" s="175">
        <f t="shared" si="26"/>
        <v>80</v>
      </c>
      <c r="Q73" s="18"/>
      <c r="R73" s="18"/>
      <c r="S73" s="18"/>
      <c r="T73" s="18"/>
      <c r="U73" s="61" t="str">
        <f t="shared" si="27"/>
        <v/>
      </c>
      <c r="V73" s="18" t="str">
        <f t="shared" si="0"/>
        <v/>
      </c>
      <c r="W73" s="18" t="str">
        <f t="shared" si="1"/>
        <v/>
      </c>
      <c r="X73" s="62" t="str">
        <f t="shared" si="2"/>
        <v/>
      </c>
      <c r="Y73" s="18" t="str">
        <f t="shared" si="3"/>
        <v/>
      </c>
      <c r="Z73" s="18" t="str">
        <f t="shared" si="4"/>
        <v/>
      </c>
      <c r="AA73" s="18" t="str">
        <f t="shared" si="5"/>
        <v/>
      </c>
      <c r="AB73" s="18" t="str">
        <f t="shared" si="6"/>
        <v/>
      </c>
      <c r="AC73" s="18" t="str">
        <f t="shared" si="7"/>
        <v/>
      </c>
      <c r="AD73" s="18"/>
      <c r="AE73" s="18"/>
      <c r="AF73" s="18"/>
      <c r="AG73" s="18"/>
      <c r="AH73" s="30" t="str">
        <f t="shared" si="8"/>
        <v/>
      </c>
      <c r="AI73" s="18" t="str">
        <f t="shared" si="9"/>
        <v/>
      </c>
      <c r="AJ73" s="18" t="str">
        <f t="shared" si="10"/>
        <v/>
      </c>
      <c r="AK73" s="18" t="str">
        <f t="shared" si="11"/>
        <v/>
      </c>
      <c r="AL73" s="18" t="str">
        <f t="shared" si="12"/>
        <v/>
      </c>
      <c r="AM73" s="18" t="str">
        <f t="shared" si="13"/>
        <v/>
      </c>
      <c r="AN73" s="18" t="str">
        <f t="shared" si="14"/>
        <v/>
      </c>
      <c r="AO73" s="18" t="str">
        <f t="shared" si="15"/>
        <v/>
      </c>
      <c r="AP73" s="18" t="str">
        <f t="shared" si="16"/>
        <v/>
      </c>
      <c r="AS73" s="63" t="str">
        <f t="shared" si="17"/>
        <v/>
      </c>
      <c r="AT73" s="23" t="str">
        <f t="shared" si="18"/>
        <v xml:space="preserve">Mencapai kompetensi dengan sangat baik dalam </v>
      </c>
      <c r="AU73" s="23" t="str">
        <f t="shared" si="19"/>
        <v xml:space="preserve">Perlu peningkatan dalam hal </v>
      </c>
      <c r="AV73" s="23" t="str">
        <f t="shared" si="20"/>
        <v/>
      </c>
      <c r="AW73" s="23" t="str">
        <f t="shared" si="21"/>
        <v/>
      </c>
      <c r="BF73" s="197"/>
    </row>
    <row r="74" spans="1:58" ht="15.75" customHeight="1">
      <c r="A74" s="57">
        <v>68</v>
      </c>
      <c r="B74" s="18" t="s">
        <v>121</v>
      </c>
      <c r="C74" s="58">
        <v>6970</v>
      </c>
      <c r="D74" s="18">
        <f t="shared" si="25"/>
        <v>6970</v>
      </c>
      <c r="E74" s="58" t="s">
        <v>118</v>
      </c>
      <c r="F74" s="59"/>
      <c r="G74" s="59"/>
      <c r="H74" s="59"/>
      <c r="I74" s="59"/>
      <c r="J74" s="59"/>
      <c r="K74" s="59"/>
      <c r="L74" s="59"/>
      <c r="M74" s="59"/>
      <c r="N74" s="18"/>
      <c r="O74" s="60"/>
      <c r="P74" s="175">
        <f t="shared" si="26"/>
        <v>80</v>
      </c>
      <c r="Q74" s="18"/>
      <c r="R74" s="18"/>
      <c r="S74" s="18"/>
      <c r="T74" s="18"/>
      <c r="U74" s="61" t="str">
        <f t="shared" si="27"/>
        <v/>
      </c>
      <c r="V74" s="18" t="str">
        <f t="shared" si="0"/>
        <v/>
      </c>
      <c r="W74" s="18" t="str">
        <f t="shared" si="1"/>
        <v/>
      </c>
      <c r="X74" s="62" t="str">
        <f t="shared" si="2"/>
        <v/>
      </c>
      <c r="Y74" s="18" t="str">
        <f t="shared" si="3"/>
        <v/>
      </c>
      <c r="Z74" s="18" t="str">
        <f t="shared" si="4"/>
        <v/>
      </c>
      <c r="AA74" s="18" t="str">
        <f t="shared" si="5"/>
        <v/>
      </c>
      <c r="AB74" s="18" t="str">
        <f t="shared" si="6"/>
        <v/>
      </c>
      <c r="AC74" s="18" t="str">
        <f t="shared" si="7"/>
        <v/>
      </c>
      <c r="AD74" s="18"/>
      <c r="AE74" s="18"/>
      <c r="AF74" s="18"/>
      <c r="AG74" s="18"/>
      <c r="AH74" s="30" t="str">
        <f t="shared" si="8"/>
        <v/>
      </c>
      <c r="AI74" s="18" t="str">
        <f t="shared" si="9"/>
        <v/>
      </c>
      <c r="AJ74" s="18" t="str">
        <f t="shared" si="10"/>
        <v/>
      </c>
      <c r="AK74" s="18" t="str">
        <f t="shared" si="11"/>
        <v/>
      </c>
      <c r="AL74" s="18" t="str">
        <f t="shared" si="12"/>
        <v/>
      </c>
      <c r="AM74" s="18" t="str">
        <f t="shared" si="13"/>
        <v/>
      </c>
      <c r="AN74" s="18" t="str">
        <f t="shared" si="14"/>
        <v/>
      </c>
      <c r="AO74" s="18" t="str">
        <f t="shared" si="15"/>
        <v/>
      </c>
      <c r="AP74" s="18" t="str">
        <f t="shared" si="16"/>
        <v/>
      </c>
      <c r="AS74" s="63" t="str">
        <f t="shared" si="17"/>
        <v/>
      </c>
      <c r="AT74" s="23" t="str">
        <f t="shared" si="18"/>
        <v xml:space="preserve">Mencapai kompetensi dengan sangat baik dalam </v>
      </c>
      <c r="AU74" s="23" t="str">
        <f t="shared" si="19"/>
        <v xml:space="preserve">Perlu peningkatan dalam hal </v>
      </c>
      <c r="AV74" s="23" t="str">
        <f t="shared" si="20"/>
        <v/>
      </c>
      <c r="AW74" s="23" t="str">
        <f t="shared" si="21"/>
        <v/>
      </c>
      <c r="BF74" s="197"/>
    </row>
    <row r="75" spans="1:58" ht="15.75" customHeight="1">
      <c r="A75" s="57">
        <v>69</v>
      </c>
      <c r="B75" s="18" t="s">
        <v>122</v>
      </c>
      <c r="C75" s="58">
        <v>6971</v>
      </c>
      <c r="D75" s="18">
        <f t="shared" si="25"/>
        <v>6971</v>
      </c>
      <c r="E75" s="58" t="s">
        <v>118</v>
      </c>
      <c r="F75" s="59"/>
      <c r="G75" s="59"/>
      <c r="H75" s="59"/>
      <c r="I75" s="59"/>
      <c r="J75" s="59"/>
      <c r="K75" s="59"/>
      <c r="L75" s="59"/>
      <c r="M75" s="59"/>
      <c r="N75" s="18"/>
      <c r="O75" s="60"/>
      <c r="P75" s="175">
        <f t="shared" si="26"/>
        <v>80</v>
      </c>
      <c r="Q75" s="18"/>
      <c r="R75" s="18"/>
      <c r="S75" s="18"/>
      <c r="T75" s="18"/>
      <c r="U75" s="61" t="str">
        <f t="shared" si="27"/>
        <v/>
      </c>
      <c r="V75" s="18" t="str">
        <f t="shared" si="0"/>
        <v/>
      </c>
      <c r="W75" s="18" t="str">
        <f t="shared" si="1"/>
        <v/>
      </c>
      <c r="X75" s="62" t="str">
        <f t="shared" si="2"/>
        <v/>
      </c>
      <c r="Y75" s="18" t="str">
        <f t="shared" si="3"/>
        <v/>
      </c>
      <c r="Z75" s="18" t="str">
        <f t="shared" si="4"/>
        <v/>
      </c>
      <c r="AA75" s="18" t="str">
        <f t="shared" si="5"/>
        <v/>
      </c>
      <c r="AB75" s="18" t="str">
        <f t="shared" si="6"/>
        <v/>
      </c>
      <c r="AC75" s="18" t="str">
        <f t="shared" si="7"/>
        <v/>
      </c>
      <c r="AD75" s="18"/>
      <c r="AE75" s="18"/>
      <c r="AF75" s="18"/>
      <c r="AG75" s="18"/>
      <c r="AH75" s="30" t="str">
        <f t="shared" si="8"/>
        <v/>
      </c>
      <c r="AI75" s="18" t="str">
        <f t="shared" si="9"/>
        <v/>
      </c>
      <c r="AJ75" s="18" t="str">
        <f t="shared" si="10"/>
        <v/>
      </c>
      <c r="AK75" s="18" t="str">
        <f t="shared" si="11"/>
        <v/>
      </c>
      <c r="AL75" s="18" t="str">
        <f t="shared" si="12"/>
        <v/>
      </c>
      <c r="AM75" s="18" t="str">
        <f t="shared" si="13"/>
        <v/>
      </c>
      <c r="AN75" s="18" t="str">
        <f t="shared" si="14"/>
        <v/>
      </c>
      <c r="AO75" s="18" t="str">
        <f t="shared" si="15"/>
        <v/>
      </c>
      <c r="AP75" s="18" t="str">
        <f t="shared" si="16"/>
        <v/>
      </c>
      <c r="AS75" s="63" t="str">
        <f t="shared" si="17"/>
        <v/>
      </c>
      <c r="AT75" s="23" t="str">
        <f t="shared" si="18"/>
        <v xml:space="preserve">Mencapai kompetensi dengan sangat baik dalam </v>
      </c>
      <c r="AU75" s="23" t="str">
        <f t="shared" si="19"/>
        <v xml:space="preserve">Perlu peningkatan dalam hal </v>
      </c>
      <c r="AV75" s="23" t="str">
        <f t="shared" si="20"/>
        <v/>
      </c>
      <c r="AW75" s="23" t="str">
        <f t="shared" si="21"/>
        <v/>
      </c>
      <c r="BF75" s="197"/>
    </row>
    <row r="76" spans="1:58" ht="15.75" customHeight="1">
      <c r="A76" s="57">
        <v>70</v>
      </c>
      <c r="B76" s="18" t="s">
        <v>123</v>
      </c>
      <c r="C76" s="58">
        <v>6972</v>
      </c>
      <c r="D76" s="18">
        <f t="shared" si="25"/>
        <v>6972</v>
      </c>
      <c r="E76" s="58" t="s">
        <v>118</v>
      </c>
      <c r="F76" s="59"/>
      <c r="G76" s="59"/>
      <c r="H76" s="59"/>
      <c r="I76" s="59"/>
      <c r="J76" s="59"/>
      <c r="K76" s="59"/>
      <c r="L76" s="59"/>
      <c r="M76" s="59"/>
      <c r="N76" s="18"/>
      <c r="O76" s="60"/>
      <c r="P76" s="175">
        <f t="shared" si="26"/>
        <v>80</v>
      </c>
      <c r="Q76" s="18"/>
      <c r="R76" s="18"/>
      <c r="S76" s="18"/>
      <c r="T76" s="18"/>
      <c r="U76" s="61" t="str">
        <f t="shared" si="27"/>
        <v/>
      </c>
      <c r="V76" s="18" t="str">
        <f t="shared" si="0"/>
        <v/>
      </c>
      <c r="W76" s="18" t="str">
        <f t="shared" si="1"/>
        <v/>
      </c>
      <c r="X76" s="62" t="str">
        <f t="shared" si="2"/>
        <v/>
      </c>
      <c r="Y76" s="18" t="str">
        <f t="shared" si="3"/>
        <v/>
      </c>
      <c r="Z76" s="18" t="str">
        <f t="shared" si="4"/>
        <v/>
      </c>
      <c r="AA76" s="18" t="str">
        <f t="shared" si="5"/>
        <v/>
      </c>
      <c r="AB76" s="18" t="str">
        <f t="shared" si="6"/>
        <v/>
      </c>
      <c r="AC76" s="18" t="str">
        <f t="shared" si="7"/>
        <v/>
      </c>
      <c r="AD76" s="18"/>
      <c r="AE76" s="18"/>
      <c r="AF76" s="18"/>
      <c r="AG76" s="18"/>
      <c r="AH76" s="30" t="str">
        <f t="shared" si="8"/>
        <v/>
      </c>
      <c r="AI76" s="18" t="str">
        <f t="shared" si="9"/>
        <v/>
      </c>
      <c r="AJ76" s="18" t="str">
        <f t="shared" si="10"/>
        <v/>
      </c>
      <c r="AK76" s="18" t="str">
        <f t="shared" si="11"/>
        <v/>
      </c>
      <c r="AL76" s="18" t="str">
        <f t="shared" si="12"/>
        <v/>
      </c>
      <c r="AM76" s="18" t="str">
        <f t="shared" si="13"/>
        <v/>
      </c>
      <c r="AN76" s="18" t="str">
        <f t="shared" si="14"/>
        <v/>
      </c>
      <c r="AO76" s="18" t="str">
        <f t="shared" si="15"/>
        <v/>
      </c>
      <c r="AP76" s="18" t="str">
        <f t="shared" si="16"/>
        <v/>
      </c>
      <c r="AS76" s="63" t="str">
        <f t="shared" si="17"/>
        <v/>
      </c>
      <c r="AT76" s="23" t="str">
        <f t="shared" si="18"/>
        <v xml:space="preserve">Mencapai kompetensi dengan sangat baik dalam </v>
      </c>
      <c r="AU76" s="23" t="str">
        <f t="shared" si="19"/>
        <v xml:space="preserve">Perlu peningkatan dalam hal </v>
      </c>
      <c r="AV76" s="23" t="str">
        <f t="shared" si="20"/>
        <v/>
      </c>
      <c r="AW76" s="23" t="str">
        <f t="shared" si="21"/>
        <v/>
      </c>
      <c r="BF76" s="197"/>
    </row>
    <row r="77" spans="1:58" ht="15.75" customHeight="1">
      <c r="A77" s="57">
        <v>71</v>
      </c>
      <c r="B77" s="18" t="s">
        <v>124</v>
      </c>
      <c r="C77" s="58">
        <v>6973</v>
      </c>
      <c r="D77" s="18">
        <f t="shared" si="25"/>
        <v>6973</v>
      </c>
      <c r="E77" s="58" t="s">
        <v>118</v>
      </c>
      <c r="F77" s="59"/>
      <c r="G77" s="59"/>
      <c r="H77" s="59"/>
      <c r="I77" s="59"/>
      <c r="J77" s="59"/>
      <c r="K77" s="59"/>
      <c r="L77" s="59"/>
      <c r="M77" s="59"/>
      <c r="N77" s="18"/>
      <c r="O77" s="60"/>
      <c r="P77" s="175">
        <f t="shared" si="26"/>
        <v>80</v>
      </c>
      <c r="Q77" s="18"/>
      <c r="R77" s="18"/>
      <c r="S77" s="18"/>
      <c r="T77" s="18"/>
      <c r="U77" s="61" t="str">
        <f t="shared" si="27"/>
        <v/>
      </c>
      <c r="V77" s="18" t="str">
        <f t="shared" si="0"/>
        <v/>
      </c>
      <c r="W77" s="18" t="str">
        <f t="shared" si="1"/>
        <v/>
      </c>
      <c r="X77" s="62" t="str">
        <f t="shared" si="2"/>
        <v/>
      </c>
      <c r="Y77" s="18" t="str">
        <f t="shared" si="3"/>
        <v/>
      </c>
      <c r="Z77" s="18" t="str">
        <f t="shared" si="4"/>
        <v/>
      </c>
      <c r="AA77" s="18" t="str">
        <f t="shared" si="5"/>
        <v/>
      </c>
      <c r="AB77" s="18" t="str">
        <f t="shared" si="6"/>
        <v/>
      </c>
      <c r="AC77" s="18" t="str">
        <f t="shared" si="7"/>
        <v/>
      </c>
      <c r="AD77" s="18"/>
      <c r="AE77" s="18"/>
      <c r="AF77" s="18"/>
      <c r="AG77" s="18"/>
      <c r="AH77" s="30" t="str">
        <f t="shared" si="8"/>
        <v/>
      </c>
      <c r="AI77" s="18" t="str">
        <f t="shared" si="9"/>
        <v/>
      </c>
      <c r="AJ77" s="18" t="str">
        <f t="shared" si="10"/>
        <v/>
      </c>
      <c r="AK77" s="18" t="str">
        <f t="shared" si="11"/>
        <v/>
      </c>
      <c r="AL77" s="18" t="str">
        <f t="shared" si="12"/>
        <v/>
      </c>
      <c r="AM77" s="18" t="str">
        <f t="shared" si="13"/>
        <v/>
      </c>
      <c r="AN77" s="18" t="str">
        <f t="shared" si="14"/>
        <v/>
      </c>
      <c r="AO77" s="18" t="str">
        <f t="shared" si="15"/>
        <v/>
      </c>
      <c r="AP77" s="18" t="str">
        <f t="shared" si="16"/>
        <v/>
      </c>
      <c r="AS77" s="63" t="str">
        <f t="shared" si="17"/>
        <v/>
      </c>
      <c r="AT77" s="23" t="str">
        <f t="shared" si="18"/>
        <v xml:space="preserve">Mencapai kompetensi dengan sangat baik dalam </v>
      </c>
      <c r="AU77" s="23" t="str">
        <f t="shared" si="19"/>
        <v xml:space="preserve">Perlu peningkatan dalam hal </v>
      </c>
      <c r="AV77" s="23" t="str">
        <f t="shared" si="20"/>
        <v/>
      </c>
      <c r="AW77" s="23" t="str">
        <f t="shared" si="21"/>
        <v/>
      </c>
      <c r="BF77" s="197"/>
    </row>
    <row r="78" spans="1:58" ht="15.75" customHeight="1">
      <c r="A78" s="57">
        <v>72</v>
      </c>
      <c r="B78" s="18" t="s">
        <v>125</v>
      </c>
      <c r="C78" s="58">
        <v>6974</v>
      </c>
      <c r="D78" s="18">
        <f t="shared" si="25"/>
        <v>6974</v>
      </c>
      <c r="E78" s="58" t="s">
        <v>118</v>
      </c>
      <c r="F78" s="59"/>
      <c r="G78" s="59"/>
      <c r="H78" s="59"/>
      <c r="I78" s="59"/>
      <c r="J78" s="59"/>
      <c r="K78" s="59"/>
      <c r="L78" s="59"/>
      <c r="M78" s="59"/>
      <c r="N78" s="18"/>
      <c r="O78" s="60"/>
      <c r="P78" s="175">
        <f t="shared" si="26"/>
        <v>80</v>
      </c>
      <c r="Q78" s="18"/>
      <c r="R78" s="18"/>
      <c r="S78" s="18"/>
      <c r="T78" s="18"/>
      <c r="U78" s="61" t="str">
        <f t="shared" si="27"/>
        <v/>
      </c>
      <c r="V78" s="18" t="str">
        <f t="shared" si="0"/>
        <v/>
      </c>
      <c r="W78" s="18" t="str">
        <f t="shared" si="1"/>
        <v/>
      </c>
      <c r="X78" s="62" t="str">
        <f t="shared" si="2"/>
        <v/>
      </c>
      <c r="Y78" s="18" t="str">
        <f t="shared" si="3"/>
        <v/>
      </c>
      <c r="Z78" s="18" t="str">
        <f t="shared" si="4"/>
        <v/>
      </c>
      <c r="AA78" s="18" t="str">
        <f t="shared" si="5"/>
        <v/>
      </c>
      <c r="AB78" s="18" t="str">
        <f t="shared" si="6"/>
        <v/>
      </c>
      <c r="AC78" s="18" t="str">
        <f t="shared" si="7"/>
        <v/>
      </c>
      <c r="AD78" s="18"/>
      <c r="AE78" s="18"/>
      <c r="AF78" s="18"/>
      <c r="AG78" s="18"/>
      <c r="AH78" s="30" t="str">
        <f t="shared" si="8"/>
        <v/>
      </c>
      <c r="AI78" s="18" t="str">
        <f t="shared" si="9"/>
        <v/>
      </c>
      <c r="AJ78" s="18" t="str">
        <f t="shared" si="10"/>
        <v/>
      </c>
      <c r="AK78" s="18" t="str">
        <f t="shared" si="11"/>
        <v/>
      </c>
      <c r="AL78" s="18" t="str">
        <f t="shared" si="12"/>
        <v/>
      </c>
      <c r="AM78" s="18" t="str">
        <f t="shared" si="13"/>
        <v/>
      </c>
      <c r="AN78" s="18" t="str">
        <f t="shared" si="14"/>
        <v/>
      </c>
      <c r="AO78" s="18" t="str">
        <f t="shared" si="15"/>
        <v/>
      </c>
      <c r="AP78" s="18" t="str">
        <f t="shared" si="16"/>
        <v/>
      </c>
      <c r="AS78" s="63" t="str">
        <f t="shared" si="17"/>
        <v/>
      </c>
      <c r="AT78" s="23" t="str">
        <f t="shared" si="18"/>
        <v xml:space="preserve">Mencapai kompetensi dengan sangat baik dalam </v>
      </c>
      <c r="AU78" s="23" t="str">
        <f t="shared" si="19"/>
        <v xml:space="preserve">Perlu peningkatan dalam hal </v>
      </c>
      <c r="AV78" s="23" t="str">
        <f t="shared" si="20"/>
        <v/>
      </c>
      <c r="AW78" s="23" t="str">
        <f t="shared" si="21"/>
        <v/>
      </c>
      <c r="BF78" s="197"/>
    </row>
    <row r="79" spans="1:58" ht="15.75" customHeight="1">
      <c r="A79" s="57">
        <v>73</v>
      </c>
      <c r="B79" s="18" t="s">
        <v>126</v>
      </c>
      <c r="C79" s="58">
        <v>6975</v>
      </c>
      <c r="D79" s="18">
        <f t="shared" si="25"/>
        <v>6975</v>
      </c>
      <c r="E79" s="58" t="s">
        <v>118</v>
      </c>
      <c r="F79" s="59"/>
      <c r="G79" s="59"/>
      <c r="H79" s="59"/>
      <c r="I79" s="59"/>
      <c r="J79" s="59"/>
      <c r="K79" s="59"/>
      <c r="L79" s="59"/>
      <c r="M79" s="59"/>
      <c r="N79" s="18"/>
      <c r="O79" s="60"/>
      <c r="P79" s="175">
        <f t="shared" si="26"/>
        <v>80</v>
      </c>
      <c r="Q79" s="18"/>
      <c r="R79" s="18"/>
      <c r="S79" s="18"/>
      <c r="T79" s="18"/>
      <c r="U79" s="61" t="str">
        <f t="shared" si="27"/>
        <v/>
      </c>
      <c r="V79" s="18" t="str">
        <f t="shared" si="0"/>
        <v/>
      </c>
      <c r="W79" s="18" t="str">
        <f t="shared" si="1"/>
        <v/>
      </c>
      <c r="X79" s="62" t="str">
        <f t="shared" si="2"/>
        <v/>
      </c>
      <c r="Y79" s="18" t="str">
        <f t="shared" si="3"/>
        <v/>
      </c>
      <c r="Z79" s="18" t="str">
        <f t="shared" si="4"/>
        <v/>
      </c>
      <c r="AA79" s="18" t="str">
        <f t="shared" si="5"/>
        <v/>
      </c>
      <c r="AB79" s="18" t="str">
        <f t="shared" si="6"/>
        <v/>
      </c>
      <c r="AC79" s="18" t="str">
        <f t="shared" si="7"/>
        <v/>
      </c>
      <c r="AD79" s="18"/>
      <c r="AE79" s="18"/>
      <c r="AF79" s="18"/>
      <c r="AG79" s="18"/>
      <c r="AH79" s="30" t="str">
        <f t="shared" si="8"/>
        <v/>
      </c>
      <c r="AI79" s="18" t="str">
        <f t="shared" si="9"/>
        <v/>
      </c>
      <c r="AJ79" s="18" t="str">
        <f t="shared" si="10"/>
        <v/>
      </c>
      <c r="AK79" s="18" t="str">
        <f t="shared" si="11"/>
        <v/>
      </c>
      <c r="AL79" s="18" t="str">
        <f t="shared" si="12"/>
        <v/>
      </c>
      <c r="AM79" s="18" t="str">
        <f t="shared" si="13"/>
        <v/>
      </c>
      <c r="AN79" s="18" t="str">
        <f t="shared" si="14"/>
        <v/>
      </c>
      <c r="AO79" s="18" t="str">
        <f t="shared" si="15"/>
        <v/>
      </c>
      <c r="AP79" s="18" t="str">
        <f t="shared" si="16"/>
        <v/>
      </c>
      <c r="AS79" s="63" t="str">
        <f t="shared" si="17"/>
        <v/>
      </c>
      <c r="AT79" s="23" t="str">
        <f t="shared" si="18"/>
        <v xml:space="preserve">Mencapai kompetensi dengan sangat baik dalam </v>
      </c>
      <c r="AU79" s="23" t="str">
        <f t="shared" si="19"/>
        <v xml:space="preserve">Perlu peningkatan dalam hal </v>
      </c>
      <c r="AV79" s="23" t="str">
        <f t="shared" si="20"/>
        <v/>
      </c>
      <c r="AW79" s="23" t="str">
        <f t="shared" si="21"/>
        <v/>
      </c>
      <c r="BF79" s="197"/>
    </row>
    <row r="80" spans="1:58" ht="15.75" customHeight="1">
      <c r="A80" s="57">
        <v>74</v>
      </c>
      <c r="B80" s="18" t="s">
        <v>127</v>
      </c>
      <c r="C80" s="58">
        <v>6976</v>
      </c>
      <c r="D80" s="18">
        <f t="shared" si="25"/>
        <v>6976</v>
      </c>
      <c r="E80" s="58" t="s">
        <v>118</v>
      </c>
      <c r="F80" s="59"/>
      <c r="G80" s="59"/>
      <c r="H80" s="59"/>
      <c r="I80" s="59"/>
      <c r="J80" s="59"/>
      <c r="K80" s="59"/>
      <c r="L80" s="59"/>
      <c r="M80" s="59"/>
      <c r="N80" s="18"/>
      <c r="O80" s="60"/>
      <c r="P80" s="175">
        <f t="shared" si="26"/>
        <v>80</v>
      </c>
      <c r="Q80" s="18"/>
      <c r="R80" s="18"/>
      <c r="S80" s="18"/>
      <c r="T80" s="18"/>
      <c r="U80" s="61" t="str">
        <f t="shared" si="27"/>
        <v/>
      </c>
      <c r="V80" s="18" t="str">
        <f t="shared" si="0"/>
        <v/>
      </c>
      <c r="W80" s="18" t="str">
        <f t="shared" si="1"/>
        <v/>
      </c>
      <c r="X80" s="62" t="str">
        <f t="shared" si="2"/>
        <v/>
      </c>
      <c r="Y80" s="18" t="str">
        <f t="shared" si="3"/>
        <v/>
      </c>
      <c r="Z80" s="18" t="str">
        <f t="shared" si="4"/>
        <v/>
      </c>
      <c r="AA80" s="18" t="str">
        <f t="shared" si="5"/>
        <v/>
      </c>
      <c r="AB80" s="18" t="str">
        <f t="shared" si="6"/>
        <v/>
      </c>
      <c r="AC80" s="18" t="str">
        <f t="shared" si="7"/>
        <v/>
      </c>
      <c r="AD80" s="18"/>
      <c r="AE80" s="18"/>
      <c r="AF80" s="18"/>
      <c r="AG80" s="18"/>
      <c r="AH80" s="30" t="str">
        <f t="shared" si="8"/>
        <v/>
      </c>
      <c r="AI80" s="18" t="str">
        <f t="shared" si="9"/>
        <v/>
      </c>
      <c r="AJ80" s="18" t="str">
        <f t="shared" si="10"/>
        <v/>
      </c>
      <c r="AK80" s="18" t="str">
        <f t="shared" si="11"/>
        <v/>
      </c>
      <c r="AL80" s="18" t="str">
        <f t="shared" si="12"/>
        <v/>
      </c>
      <c r="AM80" s="18" t="str">
        <f t="shared" si="13"/>
        <v/>
      </c>
      <c r="AN80" s="18" t="str">
        <f t="shared" si="14"/>
        <v/>
      </c>
      <c r="AO80" s="18" t="str">
        <f t="shared" si="15"/>
        <v/>
      </c>
      <c r="AP80" s="18" t="str">
        <f t="shared" si="16"/>
        <v/>
      </c>
      <c r="AS80" s="63" t="str">
        <f t="shared" si="17"/>
        <v/>
      </c>
      <c r="AT80" s="23" t="str">
        <f t="shared" si="18"/>
        <v xml:space="preserve">Mencapai kompetensi dengan sangat baik dalam </v>
      </c>
      <c r="AU80" s="23" t="str">
        <f t="shared" si="19"/>
        <v xml:space="preserve">Perlu peningkatan dalam hal </v>
      </c>
      <c r="AV80" s="23" t="str">
        <f t="shared" si="20"/>
        <v/>
      </c>
      <c r="AW80" s="23" t="str">
        <f t="shared" si="21"/>
        <v/>
      </c>
      <c r="BF80" s="197"/>
    </row>
    <row r="81" spans="1:58" ht="15.75" customHeight="1">
      <c r="A81" s="57">
        <v>75</v>
      </c>
      <c r="B81" s="18" t="s">
        <v>128</v>
      </c>
      <c r="C81" s="58">
        <v>6977</v>
      </c>
      <c r="D81" s="18">
        <f t="shared" si="25"/>
        <v>6977</v>
      </c>
      <c r="E81" s="58" t="s">
        <v>118</v>
      </c>
      <c r="F81" s="59"/>
      <c r="G81" s="59"/>
      <c r="H81" s="59"/>
      <c r="I81" s="59"/>
      <c r="J81" s="59"/>
      <c r="K81" s="59"/>
      <c r="L81" s="59"/>
      <c r="M81" s="59"/>
      <c r="N81" s="18"/>
      <c r="O81" s="60"/>
      <c r="P81" s="175">
        <f t="shared" si="26"/>
        <v>80</v>
      </c>
      <c r="Q81" s="18"/>
      <c r="R81" s="18"/>
      <c r="S81" s="18"/>
      <c r="T81" s="18"/>
      <c r="U81" s="61" t="str">
        <f t="shared" si="27"/>
        <v/>
      </c>
      <c r="V81" s="18" t="str">
        <f t="shared" si="0"/>
        <v/>
      </c>
      <c r="W81" s="18" t="str">
        <f t="shared" si="1"/>
        <v/>
      </c>
      <c r="X81" s="62" t="str">
        <f t="shared" si="2"/>
        <v/>
      </c>
      <c r="Y81" s="18" t="str">
        <f t="shared" si="3"/>
        <v/>
      </c>
      <c r="Z81" s="18" t="str">
        <f t="shared" si="4"/>
        <v/>
      </c>
      <c r="AA81" s="18" t="str">
        <f t="shared" si="5"/>
        <v/>
      </c>
      <c r="AB81" s="18" t="str">
        <f t="shared" si="6"/>
        <v/>
      </c>
      <c r="AC81" s="18" t="str">
        <f t="shared" si="7"/>
        <v/>
      </c>
      <c r="AD81" s="18"/>
      <c r="AE81" s="18"/>
      <c r="AF81" s="18"/>
      <c r="AG81" s="18"/>
      <c r="AH81" s="30" t="str">
        <f t="shared" si="8"/>
        <v/>
      </c>
      <c r="AI81" s="18" t="str">
        <f t="shared" si="9"/>
        <v/>
      </c>
      <c r="AJ81" s="18" t="str">
        <f t="shared" si="10"/>
        <v/>
      </c>
      <c r="AK81" s="18" t="str">
        <f t="shared" si="11"/>
        <v/>
      </c>
      <c r="AL81" s="18" t="str">
        <f t="shared" si="12"/>
        <v/>
      </c>
      <c r="AM81" s="18" t="str">
        <f t="shared" si="13"/>
        <v/>
      </c>
      <c r="AN81" s="18" t="str">
        <f t="shared" si="14"/>
        <v/>
      </c>
      <c r="AO81" s="18" t="str">
        <f t="shared" si="15"/>
        <v/>
      </c>
      <c r="AP81" s="18" t="str">
        <f t="shared" si="16"/>
        <v/>
      </c>
      <c r="AS81" s="63" t="str">
        <f t="shared" si="17"/>
        <v/>
      </c>
      <c r="AT81" s="23" t="str">
        <f t="shared" si="18"/>
        <v xml:space="preserve">Mencapai kompetensi dengan sangat baik dalam </v>
      </c>
      <c r="AU81" s="23" t="str">
        <f t="shared" si="19"/>
        <v xml:space="preserve">Perlu peningkatan dalam hal </v>
      </c>
      <c r="AV81" s="23" t="str">
        <f t="shared" si="20"/>
        <v/>
      </c>
      <c r="AW81" s="23" t="str">
        <f t="shared" si="21"/>
        <v/>
      </c>
      <c r="BF81" s="197"/>
    </row>
    <row r="82" spans="1:58" ht="15.75" customHeight="1">
      <c r="A82" s="57">
        <v>76</v>
      </c>
      <c r="B82" s="18" t="s">
        <v>129</v>
      </c>
      <c r="C82" s="58">
        <v>6978</v>
      </c>
      <c r="D82" s="18">
        <f t="shared" si="25"/>
        <v>6978</v>
      </c>
      <c r="E82" s="58" t="s">
        <v>118</v>
      </c>
      <c r="F82" s="59"/>
      <c r="G82" s="59"/>
      <c r="H82" s="59"/>
      <c r="I82" s="59"/>
      <c r="J82" s="59"/>
      <c r="K82" s="59"/>
      <c r="L82" s="59"/>
      <c r="M82" s="59"/>
      <c r="N82" s="18"/>
      <c r="O82" s="60"/>
      <c r="P82" s="175">
        <f t="shared" si="26"/>
        <v>80</v>
      </c>
      <c r="Q82" s="18"/>
      <c r="R82" s="18"/>
      <c r="S82" s="18"/>
      <c r="T82" s="18"/>
      <c r="U82" s="61" t="str">
        <f t="shared" si="27"/>
        <v/>
      </c>
      <c r="V82" s="18" t="str">
        <f t="shared" si="0"/>
        <v/>
      </c>
      <c r="W82" s="18" t="str">
        <f t="shared" si="1"/>
        <v/>
      </c>
      <c r="X82" s="62" t="str">
        <f t="shared" si="2"/>
        <v/>
      </c>
      <c r="Y82" s="18" t="str">
        <f t="shared" si="3"/>
        <v/>
      </c>
      <c r="Z82" s="18" t="str">
        <f t="shared" si="4"/>
        <v/>
      </c>
      <c r="AA82" s="18" t="str">
        <f t="shared" si="5"/>
        <v/>
      </c>
      <c r="AB82" s="18" t="str">
        <f t="shared" si="6"/>
        <v/>
      </c>
      <c r="AC82" s="18" t="str">
        <f t="shared" si="7"/>
        <v/>
      </c>
      <c r="AD82" s="18"/>
      <c r="AE82" s="18"/>
      <c r="AF82" s="18"/>
      <c r="AG82" s="18"/>
      <c r="AH82" s="30" t="str">
        <f t="shared" si="8"/>
        <v/>
      </c>
      <c r="AI82" s="18" t="str">
        <f t="shared" si="9"/>
        <v/>
      </c>
      <c r="AJ82" s="18" t="str">
        <f t="shared" si="10"/>
        <v/>
      </c>
      <c r="AK82" s="18" t="str">
        <f t="shared" si="11"/>
        <v/>
      </c>
      <c r="AL82" s="18" t="str">
        <f t="shared" si="12"/>
        <v/>
      </c>
      <c r="AM82" s="18" t="str">
        <f t="shared" si="13"/>
        <v/>
      </c>
      <c r="AN82" s="18" t="str">
        <f t="shared" si="14"/>
        <v/>
      </c>
      <c r="AO82" s="18" t="str">
        <f t="shared" si="15"/>
        <v/>
      </c>
      <c r="AP82" s="18" t="str">
        <f t="shared" si="16"/>
        <v/>
      </c>
      <c r="AS82" s="63" t="str">
        <f t="shared" si="17"/>
        <v/>
      </c>
      <c r="AT82" s="23" t="str">
        <f t="shared" si="18"/>
        <v xml:space="preserve">Mencapai kompetensi dengan sangat baik dalam </v>
      </c>
      <c r="AU82" s="23" t="str">
        <f t="shared" si="19"/>
        <v xml:space="preserve">Perlu peningkatan dalam hal </v>
      </c>
      <c r="AV82" s="23" t="str">
        <f t="shared" si="20"/>
        <v/>
      </c>
      <c r="AW82" s="23" t="str">
        <f t="shared" si="21"/>
        <v/>
      </c>
      <c r="BF82" s="197"/>
    </row>
    <row r="83" spans="1:58" ht="15.75" customHeight="1">
      <c r="A83" s="57">
        <v>77</v>
      </c>
      <c r="B83" s="18" t="s">
        <v>130</v>
      </c>
      <c r="C83" s="58">
        <v>6979</v>
      </c>
      <c r="D83" s="18">
        <f t="shared" si="25"/>
        <v>6979</v>
      </c>
      <c r="E83" s="58" t="s">
        <v>118</v>
      </c>
      <c r="F83" s="59"/>
      <c r="G83" s="59"/>
      <c r="H83" s="59"/>
      <c r="I83" s="59"/>
      <c r="J83" s="59"/>
      <c r="K83" s="59"/>
      <c r="L83" s="59"/>
      <c r="M83" s="59"/>
      <c r="N83" s="18"/>
      <c r="O83" s="60"/>
      <c r="P83" s="175">
        <f t="shared" si="26"/>
        <v>80</v>
      </c>
      <c r="Q83" s="18"/>
      <c r="R83" s="18"/>
      <c r="S83" s="18"/>
      <c r="T83" s="18"/>
      <c r="U83" s="61" t="str">
        <f t="shared" si="27"/>
        <v/>
      </c>
      <c r="V83" s="18" t="str">
        <f t="shared" si="0"/>
        <v/>
      </c>
      <c r="W83" s="18" t="str">
        <f t="shared" si="1"/>
        <v/>
      </c>
      <c r="X83" s="62" t="str">
        <f t="shared" si="2"/>
        <v/>
      </c>
      <c r="Y83" s="18" t="str">
        <f t="shared" si="3"/>
        <v/>
      </c>
      <c r="Z83" s="18" t="str">
        <f t="shared" si="4"/>
        <v/>
      </c>
      <c r="AA83" s="18" t="str">
        <f t="shared" si="5"/>
        <v/>
      </c>
      <c r="AB83" s="18" t="str">
        <f t="shared" si="6"/>
        <v/>
      </c>
      <c r="AC83" s="18" t="str">
        <f t="shared" si="7"/>
        <v/>
      </c>
      <c r="AD83" s="18"/>
      <c r="AE83" s="18"/>
      <c r="AF83" s="18"/>
      <c r="AG83" s="18"/>
      <c r="AH83" s="30" t="str">
        <f t="shared" si="8"/>
        <v/>
      </c>
      <c r="AI83" s="18" t="str">
        <f t="shared" si="9"/>
        <v/>
      </c>
      <c r="AJ83" s="18" t="str">
        <f t="shared" si="10"/>
        <v/>
      </c>
      <c r="AK83" s="18" t="str">
        <f t="shared" si="11"/>
        <v/>
      </c>
      <c r="AL83" s="18" t="str">
        <f t="shared" si="12"/>
        <v/>
      </c>
      <c r="AM83" s="18" t="str">
        <f t="shared" si="13"/>
        <v/>
      </c>
      <c r="AN83" s="18" t="str">
        <f t="shared" si="14"/>
        <v/>
      </c>
      <c r="AO83" s="18" t="str">
        <f t="shared" si="15"/>
        <v/>
      </c>
      <c r="AP83" s="18" t="str">
        <f t="shared" si="16"/>
        <v/>
      </c>
      <c r="AS83" s="63" t="str">
        <f t="shared" si="17"/>
        <v/>
      </c>
      <c r="AT83" s="23" t="str">
        <f t="shared" si="18"/>
        <v xml:space="preserve">Mencapai kompetensi dengan sangat baik dalam </v>
      </c>
      <c r="AU83" s="23" t="str">
        <f t="shared" si="19"/>
        <v xml:space="preserve">Perlu peningkatan dalam hal </v>
      </c>
      <c r="AV83" s="23" t="str">
        <f t="shared" si="20"/>
        <v/>
      </c>
      <c r="AW83" s="23" t="str">
        <f t="shared" si="21"/>
        <v/>
      </c>
      <c r="BF83" s="197"/>
    </row>
    <row r="84" spans="1:58" ht="15.75" customHeight="1">
      <c r="A84" s="57">
        <v>78</v>
      </c>
      <c r="B84" s="18" t="s">
        <v>131</v>
      </c>
      <c r="C84" s="58">
        <v>6980</v>
      </c>
      <c r="D84" s="18">
        <f t="shared" si="25"/>
        <v>6980</v>
      </c>
      <c r="E84" s="58" t="s">
        <v>118</v>
      </c>
      <c r="F84" s="59"/>
      <c r="G84" s="59"/>
      <c r="H84" s="59"/>
      <c r="I84" s="59"/>
      <c r="J84" s="59"/>
      <c r="K84" s="59"/>
      <c r="L84" s="59"/>
      <c r="M84" s="59"/>
      <c r="N84" s="18"/>
      <c r="O84" s="60"/>
      <c r="P84" s="175">
        <f t="shared" si="26"/>
        <v>80</v>
      </c>
      <c r="Q84" s="18"/>
      <c r="R84" s="18"/>
      <c r="S84" s="18"/>
      <c r="T84" s="18"/>
      <c r="U84" s="61" t="str">
        <f t="shared" si="27"/>
        <v/>
      </c>
      <c r="V84" s="18" t="str">
        <f t="shared" si="0"/>
        <v/>
      </c>
      <c r="W84" s="18" t="str">
        <f t="shared" si="1"/>
        <v/>
      </c>
      <c r="X84" s="62" t="str">
        <f t="shared" si="2"/>
        <v/>
      </c>
      <c r="Y84" s="18" t="str">
        <f t="shared" si="3"/>
        <v/>
      </c>
      <c r="Z84" s="18" t="str">
        <f t="shared" si="4"/>
        <v/>
      </c>
      <c r="AA84" s="18" t="str">
        <f t="shared" si="5"/>
        <v/>
      </c>
      <c r="AB84" s="18" t="str">
        <f t="shared" si="6"/>
        <v/>
      </c>
      <c r="AC84" s="18" t="str">
        <f t="shared" si="7"/>
        <v/>
      </c>
      <c r="AD84" s="18"/>
      <c r="AE84" s="18"/>
      <c r="AF84" s="18"/>
      <c r="AG84" s="18"/>
      <c r="AH84" s="30" t="str">
        <f t="shared" si="8"/>
        <v/>
      </c>
      <c r="AI84" s="18" t="str">
        <f t="shared" si="9"/>
        <v/>
      </c>
      <c r="AJ84" s="18" t="str">
        <f t="shared" si="10"/>
        <v/>
      </c>
      <c r="AK84" s="18" t="str">
        <f t="shared" si="11"/>
        <v/>
      </c>
      <c r="AL84" s="18" t="str">
        <f t="shared" si="12"/>
        <v/>
      </c>
      <c r="AM84" s="18" t="str">
        <f t="shared" si="13"/>
        <v/>
      </c>
      <c r="AN84" s="18" t="str">
        <f t="shared" si="14"/>
        <v/>
      </c>
      <c r="AO84" s="18" t="str">
        <f t="shared" si="15"/>
        <v/>
      </c>
      <c r="AP84" s="18" t="str">
        <f t="shared" si="16"/>
        <v/>
      </c>
      <c r="AS84" s="63" t="str">
        <f t="shared" si="17"/>
        <v/>
      </c>
      <c r="AT84" s="23" t="str">
        <f t="shared" si="18"/>
        <v xml:space="preserve">Mencapai kompetensi dengan sangat baik dalam </v>
      </c>
      <c r="AU84" s="23" t="str">
        <f t="shared" si="19"/>
        <v xml:space="preserve">Perlu peningkatan dalam hal </v>
      </c>
      <c r="AV84" s="23" t="str">
        <f t="shared" si="20"/>
        <v/>
      </c>
      <c r="AW84" s="23" t="str">
        <f t="shared" si="21"/>
        <v/>
      </c>
      <c r="BF84" s="197"/>
    </row>
    <row r="85" spans="1:58" ht="15.75" customHeight="1">
      <c r="A85" s="57">
        <v>79</v>
      </c>
      <c r="B85" s="18" t="s">
        <v>132</v>
      </c>
      <c r="C85" s="58">
        <v>6981</v>
      </c>
      <c r="D85" s="18">
        <f t="shared" si="25"/>
        <v>6981</v>
      </c>
      <c r="E85" s="58" t="s">
        <v>118</v>
      </c>
      <c r="F85" s="59"/>
      <c r="G85" s="59"/>
      <c r="H85" s="59"/>
      <c r="I85" s="59"/>
      <c r="J85" s="59"/>
      <c r="K85" s="59"/>
      <c r="L85" s="59"/>
      <c r="M85" s="59"/>
      <c r="N85" s="18"/>
      <c r="O85" s="60"/>
      <c r="P85" s="175">
        <f t="shared" si="26"/>
        <v>80</v>
      </c>
      <c r="Q85" s="18"/>
      <c r="R85" s="18"/>
      <c r="S85" s="18"/>
      <c r="T85" s="18"/>
      <c r="U85" s="61" t="str">
        <f t="shared" si="27"/>
        <v/>
      </c>
      <c r="V85" s="18" t="str">
        <f t="shared" si="0"/>
        <v/>
      </c>
      <c r="W85" s="18" t="str">
        <f t="shared" si="1"/>
        <v/>
      </c>
      <c r="X85" s="62" t="str">
        <f t="shared" si="2"/>
        <v/>
      </c>
      <c r="Y85" s="18" t="str">
        <f t="shared" si="3"/>
        <v/>
      </c>
      <c r="Z85" s="18" t="str">
        <f t="shared" si="4"/>
        <v/>
      </c>
      <c r="AA85" s="18" t="str">
        <f t="shared" si="5"/>
        <v/>
      </c>
      <c r="AB85" s="18" t="str">
        <f t="shared" si="6"/>
        <v/>
      </c>
      <c r="AC85" s="18" t="str">
        <f t="shared" si="7"/>
        <v/>
      </c>
      <c r="AD85" s="18"/>
      <c r="AE85" s="18"/>
      <c r="AF85" s="18"/>
      <c r="AG85" s="18"/>
      <c r="AH85" s="30" t="str">
        <f t="shared" si="8"/>
        <v/>
      </c>
      <c r="AI85" s="18" t="str">
        <f t="shared" si="9"/>
        <v/>
      </c>
      <c r="AJ85" s="18" t="str">
        <f t="shared" si="10"/>
        <v/>
      </c>
      <c r="AK85" s="18" t="str">
        <f t="shared" si="11"/>
        <v/>
      </c>
      <c r="AL85" s="18" t="str">
        <f t="shared" si="12"/>
        <v/>
      </c>
      <c r="AM85" s="18" t="str">
        <f t="shared" si="13"/>
        <v/>
      </c>
      <c r="AN85" s="18" t="str">
        <f t="shared" si="14"/>
        <v/>
      </c>
      <c r="AO85" s="18" t="str">
        <f t="shared" si="15"/>
        <v/>
      </c>
      <c r="AP85" s="18" t="str">
        <f t="shared" si="16"/>
        <v/>
      </c>
      <c r="AS85" s="63" t="str">
        <f t="shared" si="17"/>
        <v/>
      </c>
      <c r="AT85" s="23" t="str">
        <f t="shared" si="18"/>
        <v xml:space="preserve">Mencapai kompetensi dengan sangat baik dalam </v>
      </c>
      <c r="AU85" s="23" t="str">
        <f t="shared" si="19"/>
        <v xml:space="preserve">Perlu peningkatan dalam hal </v>
      </c>
      <c r="AV85" s="23" t="str">
        <f t="shared" si="20"/>
        <v/>
      </c>
      <c r="AW85" s="23" t="str">
        <f t="shared" si="21"/>
        <v/>
      </c>
      <c r="BF85" s="197"/>
    </row>
    <row r="86" spans="1:58" ht="15.75" customHeight="1">
      <c r="A86" s="57">
        <v>80</v>
      </c>
      <c r="B86" s="18" t="s">
        <v>133</v>
      </c>
      <c r="C86" s="58">
        <v>6982</v>
      </c>
      <c r="D86" s="18">
        <f t="shared" si="25"/>
        <v>6982</v>
      </c>
      <c r="E86" s="58" t="s">
        <v>118</v>
      </c>
      <c r="F86" s="59"/>
      <c r="G86" s="59"/>
      <c r="H86" s="59"/>
      <c r="I86" s="59"/>
      <c r="J86" s="59"/>
      <c r="K86" s="59"/>
      <c r="L86" s="59"/>
      <c r="M86" s="59"/>
      <c r="N86" s="18"/>
      <c r="O86" s="60"/>
      <c r="P86" s="175">
        <f t="shared" si="26"/>
        <v>80</v>
      </c>
      <c r="Q86" s="18"/>
      <c r="R86" s="18"/>
      <c r="S86" s="18"/>
      <c r="T86" s="18"/>
      <c r="U86" s="61" t="str">
        <f t="shared" si="27"/>
        <v/>
      </c>
      <c r="V86" s="18" t="str">
        <f t="shared" si="0"/>
        <v/>
      </c>
      <c r="W86" s="18" t="str">
        <f t="shared" si="1"/>
        <v/>
      </c>
      <c r="X86" s="62" t="str">
        <f t="shared" si="2"/>
        <v/>
      </c>
      <c r="Y86" s="18" t="str">
        <f t="shared" si="3"/>
        <v/>
      </c>
      <c r="Z86" s="18" t="str">
        <f t="shared" si="4"/>
        <v/>
      </c>
      <c r="AA86" s="18" t="str">
        <f t="shared" si="5"/>
        <v/>
      </c>
      <c r="AB86" s="18" t="str">
        <f t="shared" si="6"/>
        <v/>
      </c>
      <c r="AC86" s="18" t="str">
        <f t="shared" si="7"/>
        <v/>
      </c>
      <c r="AD86" s="18"/>
      <c r="AE86" s="18"/>
      <c r="AF86" s="18"/>
      <c r="AG86" s="18"/>
      <c r="AH86" s="30" t="str">
        <f t="shared" si="8"/>
        <v/>
      </c>
      <c r="AI86" s="18" t="str">
        <f t="shared" si="9"/>
        <v/>
      </c>
      <c r="AJ86" s="18" t="str">
        <f t="shared" si="10"/>
        <v/>
      </c>
      <c r="AK86" s="18" t="str">
        <f t="shared" si="11"/>
        <v/>
      </c>
      <c r="AL86" s="18" t="str">
        <f t="shared" si="12"/>
        <v/>
      </c>
      <c r="AM86" s="18" t="str">
        <f t="shared" si="13"/>
        <v/>
      </c>
      <c r="AN86" s="18" t="str">
        <f t="shared" si="14"/>
        <v/>
      </c>
      <c r="AO86" s="18" t="str">
        <f t="shared" si="15"/>
        <v/>
      </c>
      <c r="AP86" s="18" t="str">
        <f t="shared" si="16"/>
        <v/>
      </c>
      <c r="AS86" s="63" t="str">
        <f t="shared" si="17"/>
        <v/>
      </c>
      <c r="AT86" s="23" t="str">
        <f t="shared" si="18"/>
        <v xml:space="preserve">Mencapai kompetensi dengan sangat baik dalam </v>
      </c>
      <c r="AU86" s="23" t="str">
        <f t="shared" si="19"/>
        <v xml:space="preserve">Perlu peningkatan dalam hal </v>
      </c>
      <c r="AV86" s="23" t="str">
        <f t="shared" si="20"/>
        <v/>
      </c>
      <c r="AW86" s="23" t="str">
        <f t="shared" si="21"/>
        <v/>
      </c>
      <c r="BF86" s="197"/>
    </row>
    <row r="87" spans="1:58" ht="15.75" customHeight="1">
      <c r="A87" s="57">
        <v>81</v>
      </c>
      <c r="B87" s="18" t="s">
        <v>134</v>
      </c>
      <c r="C87" s="58">
        <v>6983</v>
      </c>
      <c r="D87" s="18">
        <f t="shared" si="25"/>
        <v>6983</v>
      </c>
      <c r="E87" s="58" t="s">
        <v>118</v>
      </c>
      <c r="F87" s="59"/>
      <c r="G87" s="59"/>
      <c r="H87" s="59"/>
      <c r="I87" s="59"/>
      <c r="J87" s="59"/>
      <c r="K87" s="59"/>
      <c r="L87" s="59"/>
      <c r="M87" s="59"/>
      <c r="N87" s="18"/>
      <c r="O87" s="60"/>
      <c r="P87" s="175">
        <f t="shared" si="26"/>
        <v>80</v>
      </c>
      <c r="Q87" s="18"/>
      <c r="R87" s="18"/>
      <c r="S87" s="18"/>
      <c r="T87" s="18"/>
      <c r="U87" s="61" t="str">
        <f t="shared" si="27"/>
        <v/>
      </c>
      <c r="V87" s="18" t="str">
        <f t="shared" si="0"/>
        <v/>
      </c>
      <c r="W87" s="18" t="str">
        <f t="shared" si="1"/>
        <v/>
      </c>
      <c r="X87" s="62" t="str">
        <f t="shared" si="2"/>
        <v/>
      </c>
      <c r="Y87" s="18" t="str">
        <f t="shared" si="3"/>
        <v/>
      </c>
      <c r="Z87" s="18" t="str">
        <f t="shared" si="4"/>
        <v/>
      </c>
      <c r="AA87" s="18" t="str">
        <f t="shared" si="5"/>
        <v/>
      </c>
      <c r="AB87" s="18" t="str">
        <f t="shared" si="6"/>
        <v/>
      </c>
      <c r="AC87" s="18" t="str">
        <f t="shared" si="7"/>
        <v/>
      </c>
      <c r="AD87" s="18"/>
      <c r="AE87" s="18"/>
      <c r="AF87" s="18"/>
      <c r="AG87" s="18"/>
      <c r="AH87" s="30" t="str">
        <f t="shared" si="8"/>
        <v/>
      </c>
      <c r="AI87" s="18" t="str">
        <f t="shared" si="9"/>
        <v/>
      </c>
      <c r="AJ87" s="18" t="str">
        <f t="shared" si="10"/>
        <v/>
      </c>
      <c r="AK87" s="18" t="str">
        <f t="shared" si="11"/>
        <v/>
      </c>
      <c r="AL87" s="18" t="str">
        <f t="shared" si="12"/>
        <v/>
      </c>
      <c r="AM87" s="18" t="str">
        <f t="shared" si="13"/>
        <v/>
      </c>
      <c r="AN87" s="18" t="str">
        <f t="shared" si="14"/>
        <v/>
      </c>
      <c r="AO87" s="18" t="str">
        <f t="shared" si="15"/>
        <v/>
      </c>
      <c r="AP87" s="18" t="str">
        <f t="shared" si="16"/>
        <v/>
      </c>
      <c r="AS87" s="63" t="str">
        <f t="shared" si="17"/>
        <v/>
      </c>
      <c r="AT87" s="23" t="str">
        <f t="shared" si="18"/>
        <v xml:space="preserve">Mencapai kompetensi dengan sangat baik dalam </v>
      </c>
      <c r="AU87" s="23" t="str">
        <f t="shared" si="19"/>
        <v xml:space="preserve">Perlu peningkatan dalam hal </v>
      </c>
      <c r="AV87" s="23" t="str">
        <f t="shared" si="20"/>
        <v/>
      </c>
      <c r="AW87" s="23" t="str">
        <f t="shared" si="21"/>
        <v/>
      </c>
      <c r="BF87" s="197"/>
    </row>
    <row r="88" spans="1:58" ht="15.75" customHeight="1">
      <c r="A88" s="57">
        <v>82</v>
      </c>
      <c r="B88" s="18" t="s">
        <v>135</v>
      </c>
      <c r="C88" s="58">
        <v>6984</v>
      </c>
      <c r="D88" s="18">
        <f t="shared" si="25"/>
        <v>6984</v>
      </c>
      <c r="E88" s="58" t="s">
        <v>118</v>
      </c>
      <c r="F88" s="59"/>
      <c r="G88" s="59"/>
      <c r="H88" s="59"/>
      <c r="I88" s="59"/>
      <c r="J88" s="59"/>
      <c r="K88" s="59"/>
      <c r="L88" s="59"/>
      <c r="M88" s="59"/>
      <c r="N88" s="18"/>
      <c r="O88" s="60"/>
      <c r="P88" s="175">
        <f t="shared" si="26"/>
        <v>80</v>
      </c>
      <c r="Q88" s="18"/>
      <c r="R88" s="18"/>
      <c r="S88" s="18"/>
      <c r="T88" s="18"/>
      <c r="U88" s="61" t="str">
        <f t="shared" si="27"/>
        <v/>
      </c>
      <c r="V88" s="18" t="str">
        <f t="shared" si="0"/>
        <v/>
      </c>
      <c r="W88" s="18" t="str">
        <f t="shared" si="1"/>
        <v/>
      </c>
      <c r="X88" s="62" t="str">
        <f t="shared" si="2"/>
        <v/>
      </c>
      <c r="Y88" s="18" t="str">
        <f t="shared" si="3"/>
        <v/>
      </c>
      <c r="Z88" s="18" t="str">
        <f t="shared" si="4"/>
        <v/>
      </c>
      <c r="AA88" s="18" t="str">
        <f t="shared" si="5"/>
        <v/>
      </c>
      <c r="AB88" s="18" t="str">
        <f t="shared" si="6"/>
        <v/>
      </c>
      <c r="AC88" s="18" t="str">
        <f t="shared" si="7"/>
        <v/>
      </c>
      <c r="AD88" s="18"/>
      <c r="AE88" s="18"/>
      <c r="AF88" s="18"/>
      <c r="AG88" s="18"/>
      <c r="AH88" s="30" t="str">
        <f t="shared" si="8"/>
        <v/>
      </c>
      <c r="AI88" s="18" t="str">
        <f t="shared" si="9"/>
        <v/>
      </c>
      <c r="AJ88" s="18" t="str">
        <f t="shared" si="10"/>
        <v/>
      </c>
      <c r="AK88" s="18" t="str">
        <f t="shared" si="11"/>
        <v/>
      </c>
      <c r="AL88" s="18" t="str">
        <f t="shared" si="12"/>
        <v/>
      </c>
      <c r="AM88" s="18" t="str">
        <f t="shared" si="13"/>
        <v/>
      </c>
      <c r="AN88" s="18" t="str">
        <f t="shared" si="14"/>
        <v/>
      </c>
      <c r="AO88" s="18" t="str">
        <f t="shared" si="15"/>
        <v/>
      </c>
      <c r="AP88" s="18" t="str">
        <f t="shared" si="16"/>
        <v/>
      </c>
      <c r="AS88" s="63" t="str">
        <f t="shared" si="17"/>
        <v/>
      </c>
      <c r="AT88" s="23" t="str">
        <f t="shared" si="18"/>
        <v xml:space="preserve">Mencapai kompetensi dengan sangat baik dalam </v>
      </c>
      <c r="AU88" s="23" t="str">
        <f t="shared" si="19"/>
        <v xml:space="preserve">Perlu peningkatan dalam hal </v>
      </c>
      <c r="AV88" s="23" t="str">
        <f t="shared" si="20"/>
        <v/>
      </c>
      <c r="AW88" s="23" t="str">
        <f t="shared" si="21"/>
        <v/>
      </c>
      <c r="BF88" s="197"/>
    </row>
    <row r="89" spans="1:58" ht="15.75" customHeight="1">
      <c r="A89" s="57">
        <v>83</v>
      </c>
      <c r="B89" s="18" t="s">
        <v>136</v>
      </c>
      <c r="C89" s="58">
        <v>6985</v>
      </c>
      <c r="D89" s="18">
        <f t="shared" si="25"/>
        <v>6985</v>
      </c>
      <c r="E89" s="58" t="s">
        <v>118</v>
      </c>
      <c r="F89" s="59"/>
      <c r="G89" s="59"/>
      <c r="H89" s="59"/>
      <c r="I89" s="59"/>
      <c r="J89" s="59"/>
      <c r="K89" s="59"/>
      <c r="L89" s="59"/>
      <c r="M89" s="59"/>
      <c r="N89" s="18"/>
      <c r="O89" s="60"/>
      <c r="P89" s="175">
        <f t="shared" si="26"/>
        <v>80</v>
      </c>
      <c r="Q89" s="18"/>
      <c r="R89" s="18"/>
      <c r="S89" s="18"/>
      <c r="T89" s="18"/>
      <c r="U89" s="61" t="str">
        <f t="shared" si="27"/>
        <v/>
      </c>
      <c r="V89" s="18" t="str">
        <f t="shared" si="0"/>
        <v/>
      </c>
      <c r="W89" s="18" t="str">
        <f t="shared" si="1"/>
        <v/>
      </c>
      <c r="X89" s="62" t="str">
        <f t="shared" si="2"/>
        <v/>
      </c>
      <c r="Y89" s="18" t="str">
        <f t="shared" si="3"/>
        <v/>
      </c>
      <c r="Z89" s="18" t="str">
        <f t="shared" si="4"/>
        <v/>
      </c>
      <c r="AA89" s="18" t="str">
        <f t="shared" si="5"/>
        <v/>
      </c>
      <c r="AB89" s="18" t="str">
        <f t="shared" si="6"/>
        <v/>
      </c>
      <c r="AC89" s="18" t="str">
        <f t="shared" si="7"/>
        <v/>
      </c>
      <c r="AD89" s="18"/>
      <c r="AE89" s="18"/>
      <c r="AF89" s="18"/>
      <c r="AG89" s="18"/>
      <c r="AH89" s="30" t="str">
        <f t="shared" si="8"/>
        <v/>
      </c>
      <c r="AI89" s="18" t="str">
        <f t="shared" si="9"/>
        <v/>
      </c>
      <c r="AJ89" s="18" t="str">
        <f t="shared" si="10"/>
        <v/>
      </c>
      <c r="AK89" s="18" t="str">
        <f t="shared" si="11"/>
        <v/>
      </c>
      <c r="AL89" s="18" t="str">
        <f t="shared" si="12"/>
        <v/>
      </c>
      <c r="AM89" s="18" t="str">
        <f t="shared" si="13"/>
        <v/>
      </c>
      <c r="AN89" s="18" t="str">
        <f t="shared" si="14"/>
        <v/>
      </c>
      <c r="AO89" s="18" t="str">
        <f t="shared" si="15"/>
        <v/>
      </c>
      <c r="AP89" s="18" t="str">
        <f t="shared" si="16"/>
        <v/>
      </c>
      <c r="AS89" s="63" t="str">
        <f t="shared" si="17"/>
        <v/>
      </c>
      <c r="AT89" s="23" t="str">
        <f t="shared" si="18"/>
        <v xml:space="preserve">Mencapai kompetensi dengan sangat baik dalam </v>
      </c>
      <c r="AU89" s="23" t="str">
        <f t="shared" si="19"/>
        <v xml:space="preserve">Perlu peningkatan dalam hal </v>
      </c>
      <c r="AV89" s="23" t="str">
        <f t="shared" si="20"/>
        <v/>
      </c>
      <c r="AW89" s="23" t="str">
        <f t="shared" si="21"/>
        <v/>
      </c>
      <c r="BF89" s="197"/>
    </row>
    <row r="90" spans="1:58" ht="15.75" customHeight="1">
      <c r="A90" s="57">
        <v>84</v>
      </c>
      <c r="B90" s="18" t="s">
        <v>137</v>
      </c>
      <c r="C90" s="58">
        <v>6986</v>
      </c>
      <c r="D90" s="18">
        <f t="shared" si="25"/>
        <v>6986</v>
      </c>
      <c r="E90" s="58" t="s">
        <v>118</v>
      </c>
      <c r="F90" s="59"/>
      <c r="G90" s="59"/>
      <c r="H90" s="59"/>
      <c r="I90" s="59"/>
      <c r="J90" s="59"/>
      <c r="K90" s="59"/>
      <c r="L90" s="59"/>
      <c r="M90" s="59"/>
      <c r="N90" s="18"/>
      <c r="O90" s="60"/>
      <c r="P90" s="175">
        <f t="shared" si="26"/>
        <v>80</v>
      </c>
      <c r="Q90" s="18"/>
      <c r="R90" s="18"/>
      <c r="S90" s="18"/>
      <c r="T90" s="18"/>
      <c r="U90" s="61" t="str">
        <f t="shared" si="27"/>
        <v/>
      </c>
      <c r="V90" s="18" t="str">
        <f t="shared" si="0"/>
        <v/>
      </c>
      <c r="W90" s="18" t="str">
        <f t="shared" si="1"/>
        <v/>
      </c>
      <c r="X90" s="62" t="str">
        <f t="shared" si="2"/>
        <v/>
      </c>
      <c r="Y90" s="18" t="str">
        <f t="shared" si="3"/>
        <v/>
      </c>
      <c r="Z90" s="18" t="str">
        <f t="shared" si="4"/>
        <v/>
      </c>
      <c r="AA90" s="18" t="str">
        <f t="shared" si="5"/>
        <v/>
      </c>
      <c r="AB90" s="18" t="str">
        <f t="shared" si="6"/>
        <v/>
      </c>
      <c r="AC90" s="18" t="str">
        <f t="shared" si="7"/>
        <v/>
      </c>
      <c r="AD90" s="18"/>
      <c r="AE90" s="18"/>
      <c r="AF90" s="18"/>
      <c r="AG90" s="18"/>
      <c r="AH90" s="30" t="str">
        <f t="shared" si="8"/>
        <v/>
      </c>
      <c r="AI90" s="18" t="str">
        <f t="shared" si="9"/>
        <v/>
      </c>
      <c r="AJ90" s="18" t="str">
        <f t="shared" si="10"/>
        <v/>
      </c>
      <c r="AK90" s="18" t="str">
        <f t="shared" si="11"/>
        <v/>
      </c>
      <c r="AL90" s="18" t="str">
        <f t="shared" si="12"/>
        <v/>
      </c>
      <c r="AM90" s="18" t="str">
        <f t="shared" si="13"/>
        <v/>
      </c>
      <c r="AN90" s="18" t="str">
        <f t="shared" si="14"/>
        <v/>
      </c>
      <c r="AO90" s="18" t="str">
        <f t="shared" si="15"/>
        <v/>
      </c>
      <c r="AP90" s="18" t="str">
        <f t="shared" si="16"/>
        <v/>
      </c>
      <c r="AS90" s="63" t="str">
        <f t="shared" si="17"/>
        <v/>
      </c>
      <c r="AT90" s="23" t="str">
        <f t="shared" si="18"/>
        <v xml:space="preserve">Mencapai kompetensi dengan sangat baik dalam </v>
      </c>
      <c r="AU90" s="23" t="str">
        <f t="shared" si="19"/>
        <v xml:space="preserve">Perlu peningkatan dalam hal </v>
      </c>
      <c r="AV90" s="23" t="str">
        <f t="shared" si="20"/>
        <v/>
      </c>
      <c r="AW90" s="23" t="str">
        <f t="shared" si="21"/>
        <v/>
      </c>
      <c r="BF90" s="197"/>
    </row>
    <row r="91" spans="1:58" ht="15.75" customHeight="1">
      <c r="A91" s="57">
        <v>85</v>
      </c>
      <c r="B91" s="18" t="s">
        <v>138</v>
      </c>
      <c r="C91" s="58">
        <v>6987</v>
      </c>
      <c r="D91" s="18">
        <f t="shared" si="25"/>
        <v>6987</v>
      </c>
      <c r="E91" s="58" t="s">
        <v>118</v>
      </c>
      <c r="F91" s="59"/>
      <c r="G91" s="59"/>
      <c r="H91" s="59"/>
      <c r="I91" s="59"/>
      <c r="J91" s="59"/>
      <c r="K91" s="59"/>
      <c r="L91" s="59"/>
      <c r="M91" s="59"/>
      <c r="N91" s="18"/>
      <c r="O91" s="60"/>
      <c r="P91" s="175">
        <f t="shared" si="26"/>
        <v>80</v>
      </c>
      <c r="Q91" s="18"/>
      <c r="R91" s="18"/>
      <c r="S91" s="18"/>
      <c r="T91" s="18"/>
      <c r="U91" s="61" t="str">
        <f t="shared" si="27"/>
        <v/>
      </c>
      <c r="V91" s="18" t="str">
        <f t="shared" si="0"/>
        <v/>
      </c>
      <c r="W91" s="18" t="str">
        <f t="shared" si="1"/>
        <v/>
      </c>
      <c r="X91" s="62" t="str">
        <f t="shared" si="2"/>
        <v/>
      </c>
      <c r="Y91" s="18" t="str">
        <f t="shared" si="3"/>
        <v/>
      </c>
      <c r="Z91" s="18" t="str">
        <f t="shared" si="4"/>
        <v/>
      </c>
      <c r="AA91" s="18" t="str">
        <f t="shared" si="5"/>
        <v/>
      </c>
      <c r="AB91" s="18" t="str">
        <f t="shared" si="6"/>
        <v/>
      </c>
      <c r="AC91" s="18" t="str">
        <f t="shared" si="7"/>
        <v/>
      </c>
      <c r="AD91" s="18"/>
      <c r="AE91" s="18"/>
      <c r="AF91" s="18"/>
      <c r="AG91" s="18"/>
      <c r="AH91" s="30" t="str">
        <f t="shared" si="8"/>
        <v/>
      </c>
      <c r="AI91" s="18" t="str">
        <f t="shared" si="9"/>
        <v/>
      </c>
      <c r="AJ91" s="18" t="str">
        <f t="shared" si="10"/>
        <v/>
      </c>
      <c r="AK91" s="18" t="str">
        <f t="shared" si="11"/>
        <v/>
      </c>
      <c r="AL91" s="18" t="str">
        <f t="shared" si="12"/>
        <v/>
      </c>
      <c r="AM91" s="18" t="str">
        <f t="shared" si="13"/>
        <v/>
      </c>
      <c r="AN91" s="18" t="str">
        <f t="shared" si="14"/>
        <v/>
      </c>
      <c r="AO91" s="18" t="str">
        <f t="shared" si="15"/>
        <v/>
      </c>
      <c r="AP91" s="18" t="str">
        <f t="shared" si="16"/>
        <v/>
      </c>
      <c r="AS91" s="63" t="str">
        <f t="shared" si="17"/>
        <v/>
      </c>
      <c r="AT91" s="23" t="str">
        <f t="shared" si="18"/>
        <v xml:space="preserve">Mencapai kompetensi dengan sangat baik dalam </v>
      </c>
      <c r="AU91" s="23" t="str">
        <f t="shared" si="19"/>
        <v xml:space="preserve">Perlu peningkatan dalam hal </v>
      </c>
      <c r="AV91" s="23" t="str">
        <f t="shared" si="20"/>
        <v/>
      </c>
      <c r="AW91" s="23" t="str">
        <f t="shared" si="21"/>
        <v/>
      </c>
      <c r="BF91" s="197"/>
    </row>
    <row r="92" spans="1:58" ht="15.75" customHeight="1">
      <c r="A92" s="57">
        <v>86</v>
      </c>
      <c r="B92" s="18" t="s">
        <v>139</v>
      </c>
      <c r="C92" s="58">
        <v>6988</v>
      </c>
      <c r="D92" s="18">
        <f t="shared" si="25"/>
        <v>6988</v>
      </c>
      <c r="E92" s="58" t="s">
        <v>118</v>
      </c>
      <c r="F92" s="59"/>
      <c r="G92" s="59"/>
      <c r="H92" s="59"/>
      <c r="I92" s="59"/>
      <c r="J92" s="59"/>
      <c r="K92" s="59"/>
      <c r="L92" s="59"/>
      <c r="M92" s="59"/>
      <c r="N92" s="18"/>
      <c r="O92" s="60"/>
      <c r="P92" s="175">
        <f t="shared" si="26"/>
        <v>80</v>
      </c>
      <c r="Q92" s="18"/>
      <c r="R92" s="18"/>
      <c r="S92" s="18"/>
      <c r="T92" s="18"/>
      <c r="U92" s="61" t="str">
        <f t="shared" si="27"/>
        <v/>
      </c>
      <c r="V92" s="18" t="str">
        <f t="shared" si="0"/>
        <v/>
      </c>
      <c r="W92" s="18" t="str">
        <f t="shared" si="1"/>
        <v/>
      </c>
      <c r="X92" s="62" t="str">
        <f t="shared" si="2"/>
        <v/>
      </c>
      <c r="Y92" s="18" t="str">
        <f t="shared" si="3"/>
        <v/>
      </c>
      <c r="Z92" s="18" t="str">
        <f t="shared" si="4"/>
        <v/>
      </c>
      <c r="AA92" s="18" t="str">
        <f t="shared" si="5"/>
        <v/>
      </c>
      <c r="AB92" s="18" t="str">
        <f t="shared" si="6"/>
        <v/>
      </c>
      <c r="AC92" s="18" t="str">
        <f t="shared" si="7"/>
        <v/>
      </c>
      <c r="AD92" s="18"/>
      <c r="AE92" s="18"/>
      <c r="AF92" s="18"/>
      <c r="AG92" s="18"/>
      <c r="AH92" s="30" t="str">
        <f t="shared" si="8"/>
        <v/>
      </c>
      <c r="AI92" s="18" t="str">
        <f t="shared" si="9"/>
        <v/>
      </c>
      <c r="AJ92" s="18" t="str">
        <f t="shared" si="10"/>
        <v/>
      </c>
      <c r="AK92" s="18" t="str">
        <f t="shared" si="11"/>
        <v/>
      </c>
      <c r="AL92" s="18" t="str">
        <f t="shared" si="12"/>
        <v/>
      </c>
      <c r="AM92" s="18" t="str">
        <f t="shared" si="13"/>
        <v/>
      </c>
      <c r="AN92" s="18" t="str">
        <f t="shared" si="14"/>
        <v/>
      </c>
      <c r="AO92" s="18" t="str">
        <f t="shared" si="15"/>
        <v/>
      </c>
      <c r="AP92" s="18" t="str">
        <f t="shared" si="16"/>
        <v/>
      </c>
      <c r="AS92" s="63" t="str">
        <f t="shared" si="17"/>
        <v/>
      </c>
      <c r="AT92" s="23" t="str">
        <f t="shared" si="18"/>
        <v xml:space="preserve">Mencapai kompetensi dengan sangat baik dalam </v>
      </c>
      <c r="AU92" s="23" t="str">
        <f t="shared" si="19"/>
        <v xml:space="preserve">Perlu peningkatan dalam hal </v>
      </c>
      <c r="AV92" s="23" t="str">
        <f t="shared" si="20"/>
        <v/>
      </c>
      <c r="AW92" s="23" t="str">
        <f t="shared" si="21"/>
        <v/>
      </c>
      <c r="BF92" s="197"/>
    </row>
    <row r="93" spans="1:58" ht="15.75" customHeight="1">
      <c r="A93" s="57">
        <v>87</v>
      </c>
      <c r="B93" s="18" t="s">
        <v>140</v>
      </c>
      <c r="C93" s="58">
        <v>6989</v>
      </c>
      <c r="D93" s="18">
        <f t="shared" si="25"/>
        <v>6989</v>
      </c>
      <c r="E93" s="58" t="s">
        <v>118</v>
      </c>
      <c r="F93" s="59"/>
      <c r="G93" s="59"/>
      <c r="H93" s="59"/>
      <c r="I93" s="59"/>
      <c r="J93" s="59"/>
      <c r="K93" s="59"/>
      <c r="L93" s="59"/>
      <c r="M93" s="59"/>
      <c r="N93" s="18"/>
      <c r="O93" s="60"/>
      <c r="P93" s="175">
        <f t="shared" si="26"/>
        <v>80</v>
      </c>
      <c r="Q93" s="18"/>
      <c r="R93" s="18"/>
      <c r="S93" s="18"/>
      <c r="T93" s="18"/>
      <c r="U93" s="61" t="str">
        <f t="shared" si="27"/>
        <v/>
      </c>
      <c r="V93" s="18" t="str">
        <f t="shared" si="0"/>
        <v/>
      </c>
      <c r="W93" s="18" t="str">
        <f t="shared" si="1"/>
        <v/>
      </c>
      <c r="X93" s="62" t="str">
        <f t="shared" si="2"/>
        <v/>
      </c>
      <c r="Y93" s="18" t="str">
        <f t="shared" si="3"/>
        <v/>
      </c>
      <c r="Z93" s="18" t="str">
        <f t="shared" si="4"/>
        <v/>
      </c>
      <c r="AA93" s="18" t="str">
        <f t="shared" si="5"/>
        <v/>
      </c>
      <c r="AB93" s="18" t="str">
        <f t="shared" si="6"/>
        <v/>
      </c>
      <c r="AC93" s="18" t="str">
        <f t="shared" si="7"/>
        <v/>
      </c>
      <c r="AD93" s="18"/>
      <c r="AE93" s="18"/>
      <c r="AF93" s="18"/>
      <c r="AG93" s="18"/>
      <c r="AH93" s="30" t="str">
        <f t="shared" si="8"/>
        <v/>
      </c>
      <c r="AI93" s="18" t="str">
        <f t="shared" si="9"/>
        <v/>
      </c>
      <c r="AJ93" s="18" t="str">
        <f t="shared" si="10"/>
        <v/>
      </c>
      <c r="AK93" s="18" t="str">
        <f t="shared" si="11"/>
        <v/>
      </c>
      <c r="AL93" s="18" t="str">
        <f t="shared" si="12"/>
        <v/>
      </c>
      <c r="AM93" s="18" t="str">
        <f t="shared" si="13"/>
        <v/>
      </c>
      <c r="AN93" s="18" t="str">
        <f t="shared" si="14"/>
        <v/>
      </c>
      <c r="AO93" s="18" t="str">
        <f t="shared" si="15"/>
        <v/>
      </c>
      <c r="AP93" s="18" t="str">
        <f t="shared" si="16"/>
        <v/>
      </c>
      <c r="AS93" s="63" t="str">
        <f t="shared" si="17"/>
        <v/>
      </c>
      <c r="AT93" s="23" t="str">
        <f t="shared" si="18"/>
        <v xml:space="preserve">Mencapai kompetensi dengan sangat baik dalam </v>
      </c>
      <c r="AU93" s="23" t="str">
        <f t="shared" si="19"/>
        <v xml:space="preserve">Perlu peningkatan dalam hal </v>
      </c>
      <c r="AV93" s="23" t="str">
        <f t="shared" si="20"/>
        <v/>
      </c>
      <c r="AW93" s="23" t="str">
        <f t="shared" si="21"/>
        <v/>
      </c>
      <c r="BF93" s="197"/>
    </row>
    <row r="94" spans="1:58" ht="15.75" customHeight="1">
      <c r="A94" s="57">
        <v>88</v>
      </c>
      <c r="B94" s="18" t="s">
        <v>141</v>
      </c>
      <c r="C94" s="58">
        <v>6990</v>
      </c>
      <c r="D94" s="18">
        <f t="shared" si="25"/>
        <v>6990</v>
      </c>
      <c r="E94" s="58" t="s">
        <v>118</v>
      </c>
      <c r="F94" s="59"/>
      <c r="G94" s="59"/>
      <c r="H94" s="59"/>
      <c r="I94" s="59"/>
      <c r="J94" s="59"/>
      <c r="K94" s="59"/>
      <c r="L94" s="59"/>
      <c r="M94" s="59"/>
      <c r="N94" s="18"/>
      <c r="O94" s="60"/>
      <c r="P94" s="175">
        <f t="shared" si="26"/>
        <v>80</v>
      </c>
      <c r="Q94" s="18"/>
      <c r="R94" s="18"/>
      <c r="S94" s="18"/>
      <c r="T94" s="18"/>
      <c r="U94" s="61" t="str">
        <f t="shared" si="27"/>
        <v/>
      </c>
      <c r="V94" s="18" t="str">
        <f t="shared" si="0"/>
        <v/>
      </c>
      <c r="W94" s="18" t="str">
        <f t="shared" si="1"/>
        <v/>
      </c>
      <c r="X94" s="62" t="str">
        <f t="shared" si="2"/>
        <v/>
      </c>
      <c r="Y94" s="18" t="str">
        <f t="shared" si="3"/>
        <v/>
      </c>
      <c r="Z94" s="18" t="str">
        <f t="shared" si="4"/>
        <v/>
      </c>
      <c r="AA94" s="18" t="str">
        <f t="shared" si="5"/>
        <v/>
      </c>
      <c r="AB94" s="18" t="str">
        <f t="shared" si="6"/>
        <v/>
      </c>
      <c r="AC94" s="18" t="str">
        <f t="shared" si="7"/>
        <v/>
      </c>
      <c r="AD94" s="18"/>
      <c r="AE94" s="18"/>
      <c r="AF94" s="18"/>
      <c r="AG94" s="18"/>
      <c r="AH94" s="30" t="str">
        <f t="shared" si="8"/>
        <v/>
      </c>
      <c r="AI94" s="18" t="str">
        <f t="shared" si="9"/>
        <v/>
      </c>
      <c r="AJ94" s="18" t="str">
        <f t="shared" si="10"/>
        <v/>
      </c>
      <c r="AK94" s="18" t="str">
        <f t="shared" si="11"/>
        <v/>
      </c>
      <c r="AL94" s="18" t="str">
        <f t="shared" si="12"/>
        <v/>
      </c>
      <c r="AM94" s="18" t="str">
        <f t="shared" si="13"/>
        <v/>
      </c>
      <c r="AN94" s="18" t="str">
        <f t="shared" si="14"/>
        <v/>
      </c>
      <c r="AO94" s="18" t="str">
        <f t="shared" si="15"/>
        <v/>
      </c>
      <c r="AP94" s="18" t="str">
        <f t="shared" si="16"/>
        <v/>
      </c>
      <c r="AS94" s="63" t="str">
        <f t="shared" si="17"/>
        <v/>
      </c>
      <c r="AT94" s="23" t="str">
        <f t="shared" si="18"/>
        <v xml:space="preserve">Mencapai kompetensi dengan sangat baik dalam </v>
      </c>
      <c r="AU94" s="23" t="str">
        <f t="shared" si="19"/>
        <v xml:space="preserve">Perlu peningkatan dalam hal </v>
      </c>
      <c r="AV94" s="23" t="str">
        <f t="shared" si="20"/>
        <v/>
      </c>
      <c r="AW94" s="23" t="str">
        <f t="shared" si="21"/>
        <v/>
      </c>
      <c r="BF94" s="197"/>
    </row>
    <row r="95" spans="1:58" ht="15.75" customHeight="1">
      <c r="A95" s="57">
        <v>89</v>
      </c>
      <c r="B95" s="18" t="s">
        <v>142</v>
      </c>
      <c r="C95" s="58">
        <v>6991</v>
      </c>
      <c r="D95" s="18">
        <f t="shared" si="25"/>
        <v>6991</v>
      </c>
      <c r="E95" s="58" t="s">
        <v>118</v>
      </c>
      <c r="F95" s="59"/>
      <c r="G95" s="59"/>
      <c r="H95" s="59"/>
      <c r="I95" s="59"/>
      <c r="J95" s="59"/>
      <c r="K95" s="59"/>
      <c r="L95" s="59"/>
      <c r="M95" s="59"/>
      <c r="N95" s="18"/>
      <c r="O95" s="60"/>
      <c r="P95" s="175">
        <f t="shared" si="26"/>
        <v>80</v>
      </c>
      <c r="Q95" s="18"/>
      <c r="R95" s="18"/>
      <c r="S95" s="18"/>
      <c r="T95" s="18"/>
      <c r="U95" s="61" t="str">
        <f t="shared" si="27"/>
        <v/>
      </c>
      <c r="V95" s="18" t="str">
        <f t="shared" si="0"/>
        <v/>
      </c>
      <c r="W95" s="18" t="str">
        <f t="shared" si="1"/>
        <v/>
      </c>
      <c r="X95" s="62" t="str">
        <f t="shared" si="2"/>
        <v/>
      </c>
      <c r="Y95" s="18" t="str">
        <f t="shared" si="3"/>
        <v/>
      </c>
      <c r="Z95" s="18" t="str">
        <f t="shared" si="4"/>
        <v/>
      </c>
      <c r="AA95" s="18" t="str">
        <f t="shared" si="5"/>
        <v/>
      </c>
      <c r="AB95" s="18" t="str">
        <f t="shared" si="6"/>
        <v/>
      </c>
      <c r="AC95" s="18" t="str">
        <f t="shared" si="7"/>
        <v/>
      </c>
      <c r="AD95" s="18"/>
      <c r="AE95" s="18"/>
      <c r="AF95" s="18"/>
      <c r="AG95" s="18"/>
      <c r="AH95" s="30" t="str">
        <f t="shared" si="8"/>
        <v/>
      </c>
      <c r="AI95" s="18" t="str">
        <f t="shared" si="9"/>
        <v/>
      </c>
      <c r="AJ95" s="18" t="str">
        <f t="shared" si="10"/>
        <v/>
      </c>
      <c r="AK95" s="18" t="str">
        <f t="shared" si="11"/>
        <v/>
      </c>
      <c r="AL95" s="18" t="str">
        <f t="shared" si="12"/>
        <v/>
      </c>
      <c r="AM95" s="18" t="str">
        <f t="shared" si="13"/>
        <v/>
      </c>
      <c r="AN95" s="18" t="str">
        <f t="shared" si="14"/>
        <v/>
      </c>
      <c r="AO95" s="18" t="str">
        <f t="shared" si="15"/>
        <v/>
      </c>
      <c r="AP95" s="18" t="str">
        <f t="shared" si="16"/>
        <v/>
      </c>
      <c r="AS95" s="63" t="str">
        <f t="shared" si="17"/>
        <v/>
      </c>
      <c r="AT95" s="23" t="str">
        <f t="shared" si="18"/>
        <v xml:space="preserve">Mencapai kompetensi dengan sangat baik dalam </v>
      </c>
      <c r="AU95" s="23" t="str">
        <f t="shared" si="19"/>
        <v xml:space="preserve">Perlu peningkatan dalam hal </v>
      </c>
      <c r="AV95" s="23" t="str">
        <f t="shared" si="20"/>
        <v/>
      </c>
      <c r="AW95" s="23" t="str">
        <f t="shared" si="21"/>
        <v/>
      </c>
      <c r="BF95" s="197"/>
    </row>
    <row r="96" spans="1:58" ht="15.75" customHeight="1">
      <c r="A96" s="57">
        <v>90</v>
      </c>
      <c r="B96" s="18" t="s">
        <v>143</v>
      </c>
      <c r="C96" s="58">
        <v>6992</v>
      </c>
      <c r="D96" s="18">
        <f t="shared" si="25"/>
        <v>6992</v>
      </c>
      <c r="E96" s="58" t="s">
        <v>118</v>
      </c>
      <c r="F96" s="59"/>
      <c r="G96" s="59"/>
      <c r="H96" s="59"/>
      <c r="I96" s="59"/>
      <c r="J96" s="59"/>
      <c r="K96" s="59"/>
      <c r="L96" s="59"/>
      <c r="M96" s="59"/>
      <c r="N96" s="18"/>
      <c r="O96" s="60"/>
      <c r="P96" s="175">
        <f t="shared" si="26"/>
        <v>80</v>
      </c>
      <c r="Q96" s="18"/>
      <c r="R96" s="18"/>
      <c r="S96" s="18"/>
      <c r="T96" s="18"/>
      <c r="U96" s="61" t="str">
        <f t="shared" si="27"/>
        <v/>
      </c>
      <c r="V96" s="18" t="str">
        <f t="shared" si="0"/>
        <v/>
      </c>
      <c r="W96" s="18" t="str">
        <f t="shared" si="1"/>
        <v/>
      </c>
      <c r="X96" s="62" t="str">
        <f t="shared" si="2"/>
        <v/>
      </c>
      <c r="Y96" s="18" t="str">
        <f t="shared" si="3"/>
        <v/>
      </c>
      <c r="Z96" s="18" t="str">
        <f t="shared" si="4"/>
        <v/>
      </c>
      <c r="AA96" s="18" t="str">
        <f t="shared" si="5"/>
        <v/>
      </c>
      <c r="AB96" s="18" t="str">
        <f t="shared" si="6"/>
        <v/>
      </c>
      <c r="AC96" s="18" t="str">
        <f t="shared" si="7"/>
        <v/>
      </c>
      <c r="AD96" s="18"/>
      <c r="AE96" s="18"/>
      <c r="AF96" s="18"/>
      <c r="AG96" s="18"/>
      <c r="AH96" s="30" t="str">
        <f t="shared" si="8"/>
        <v/>
      </c>
      <c r="AI96" s="18" t="str">
        <f t="shared" si="9"/>
        <v/>
      </c>
      <c r="AJ96" s="18" t="str">
        <f t="shared" si="10"/>
        <v/>
      </c>
      <c r="AK96" s="18" t="str">
        <f t="shared" si="11"/>
        <v/>
      </c>
      <c r="AL96" s="18" t="str">
        <f t="shared" si="12"/>
        <v/>
      </c>
      <c r="AM96" s="18" t="str">
        <f t="shared" si="13"/>
        <v/>
      </c>
      <c r="AN96" s="18" t="str">
        <f t="shared" si="14"/>
        <v/>
      </c>
      <c r="AO96" s="18" t="str">
        <f t="shared" si="15"/>
        <v/>
      </c>
      <c r="AP96" s="18" t="str">
        <f t="shared" si="16"/>
        <v/>
      </c>
      <c r="AS96" s="63" t="str">
        <f t="shared" si="17"/>
        <v/>
      </c>
      <c r="AT96" s="23" t="str">
        <f t="shared" si="18"/>
        <v xml:space="preserve">Mencapai kompetensi dengan sangat baik dalam </v>
      </c>
      <c r="AU96" s="23" t="str">
        <f t="shared" si="19"/>
        <v xml:space="preserve">Perlu peningkatan dalam hal </v>
      </c>
      <c r="AV96" s="23" t="str">
        <f t="shared" si="20"/>
        <v/>
      </c>
      <c r="AW96" s="23" t="str">
        <f t="shared" si="21"/>
        <v/>
      </c>
      <c r="BF96" s="197"/>
    </row>
    <row r="97" spans="1:58" ht="15.75" customHeight="1">
      <c r="A97" s="57">
        <v>91</v>
      </c>
      <c r="B97" s="18" t="s">
        <v>144</v>
      </c>
      <c r="C97" s="58">
        <v>6993</v>
      </c>
      <c r="D97" s="18">
        <f t="shared" si="25"/>
        <v>6993</v>
      </c>
      <c r="E97" s="58" t="s">
        <v>118</v>
      </c>
      <c r="F97" s="59"/>
      <c r="G97" s="59"/>
      <c r="H97" s="59"/>
      <c r="I97" s="59"/>
      <c r="J97" s="59"/>
      <c r="K97" s="59"/>
      <c r="L97" s="59"/>
      <c r="M97" s="59"/>
      <c r="N97" s="18"/>
      <c r="O97" s="60"/>
      <c r="P97" s="175">
        <f t="shared" si="26"/>
        <v>80</v>
      </c>
      <c r="Q97" s="18"/>
      <c r="R97" s="18"/>
      <c r="S97" s="18"/>
      <c r="T97" s="18"/>
      <c r="U97" s="61" t="str">
        <f t="shared" si="27"/>
        <v/>
      </c>
      <c r="V97" s="18" t="str">
        <f t="shared" si="0"/>
        <v/>
      </c>
      <c r="W97" s="18" t="str">
        <f t="shared" si="1"/>
        <v/>
      </c>
      <c r="X97" s="62" t="str">
        <f t="shared" si="2"/>
        <v/>
      </c>
      <c r="Y97" s="18" t="str">
        <f t="shared" si="3"/>
        <v/>
      </c>
      <c r="Z97" s="18" t="str">
        <f t="shared" si="4"/>
        <v/>
      </c>
      <c r="AA97" s="18" t="str">
        <f t="shared" si="5"/>
        <v/>
      </c>
      <c r="AB97" s="18" t="str">
        <f t="shared" si="6"/>
        <v/>
      </c>
      <c r="AC97" s="18" t="str">
        <f t="shared" si="7"/>
        <v/>
      </c>
      <c r="AD97" s="18"/>
      <c r="AE97" s="18"/>
      <c r="AF97" s="18"/>
      <c r="AG97" s="18"/>
      <c r="AH97" s="30" t="str">
        <f t="shared" si="8"/>
        <v/>
      </c>
      <c r="AI97" s="18" t="str">
        <f t="shared" si="9"/>
        <v/>
      </c>
      <c r="AJ97" s="18" t="str">
        <f t="shared" si="10"/>
        <v/>
      </c>
      <c r="AK97" s="18" t="str">
        <f t="shared" si="11"/>
        <v/>
      </c>
      <c r="AL97" s="18" t="str">
        <f t="shared" si="12"/>
        <v/>
      </c>
      <c r="AM97" s="18" t="str">
        <f t="shared" si="13"/>
        <v/>
      </c>
      <c r="AN97" s="18" t="str">
        <f t="shared" si="14"/>
        <v/>
      </c>
      <c r="AO97" s="18" t="str">
        <f t="shared" si="15"/>
        <v/>
      </c>
      <c r="AP97" s="18" t="str">
        <f t="shared" si="16"/>
        <v/>
      </c>
      <c r="AS97" s="63" t="str">
        <f t="shared" si="17"/>
        <v/>
      </c>
      <c r="AT97" s="23" t="str">
        <f t="shared" si="18"/>
        <v xml:space="preserve">Mencapai kompetensi dengan sangat baik dalam </v>
      </c>
      <c r="AU97" s="23" t="str">
        <f t="shared" si="19"/>
        <v xml:space="preserve">Perlu peningkatan dalam hal </v>
      </c>
      <c r="AV97" s="23" t="str">
        <f t="shared" si="20"/>
        <v/>
      </c>
      <c r="AW97" s="23" t="str">
        <f t="shared" si="21"/>
        <v/>
      </c>
      <c r="BF97" s="197"/>
    </row>
    <row r="98" spans="1:58" ht="15.75" customHeight="1">
      <c r="A98" s="57">
        <v>92</v>
      </c>
      <c r="B98" s="18" t="s">
        <v>145</v>
      </c>
      <c r="C98" s="58">
        <v>6994</v>
      </c>
      <c r="D98" s="18">
        <f t="shared" si="25"/>
        <v>6994</v>
      </c>
      <c r="E98" s="58" t="s">
        <v>118</v>
      </c>
      <c r="F98" s="59"/>
      <c r="G98" s="59"/>
      <c r="H98" s="59"/>
      <c r="I98" s="59"/>
      <c r="J98" s="59"/>
      <c r="K98" s="59"/>
      <c r="L98" s="59"/>
      <c r="M98" s="59"/>
      <c r="N98" s="18"/>
      <c r="O98" s="60"/>
      <c r="P98" s="175">
        <f t="shared" si="26"/>
        <v>80</v>
      </c>
      <c r="Q98" s="18"/>
      <c r="R98" s="18"/>
      <c r="S98" s="18"/>
      <c r="T98" s="18"/>
      <c r="U98" s="61" t="str">
        <f t="shared" si="27"/>
        <v/>
      </c>
      <c r="V98" s="18" t="str">
        <f t="shared" si="0"/>
        <v/>
      </c>
      <c r="W98" s="18" t="str">
        <f t="shared" si="1"/>
        <v/>
      </c>
      <c r="X98" s="62" t="str">
        <f t="shared" si="2"/>
        <v/>
      </c>
      <c r="Y98" s="18" t="str">
        <f t="shared" si="3"/>
        <v/>
      </c>
      <c r="Z98" s="18" t="str">
        <f t="shared" si="4"/>
        <v/>
      </c>
      <c r="AA98" s="18" t="str">
        <f t="shared" si="5"/>
        <v/>
      </c>
      <c r="AB98" s="18" t="str">
        <f t="shared" si="6"/>
        <v/>
      </c>
      <c r="AC98" s="18" t="str">
        <f t="shared" si="7"/>
        <v/>
      </c>
      <c r="AD98" s="18"/>
      <c r="AE98" s="18"/>
      <c r="AF98" s="18"/>
      <c r="AG98" s="18"/>
      <c r="AH98" s="30" t="str">
        <f t="shared" si="8"/>
        <v/>
      </c>
      <c r="AI98" s="18" t="str">
        <f t="shared" si="9"/>
        <v/>
      </c>
      <c r="AJ98" s="18" t="str">
        <f t="shared" si="10"/>
        <v/>
      </c>
      <c r="AK98" s="18" t="str">
        <f t="shared" si="11"/>
        <v/>
      </c>
      <c r="AL98" s="18" t="str">
        <f t="shared" si="12"/>
        <v/>
      </c>
      <c r="AM98" s="18" t="str">
        <f t="shared" si="13"/>
        <v/>
      </c>
      <c r="AN98" s="18" t="str">
        <f t="shared" si="14"/>
        <v/>
      </c>
      <c r="AO98" s="18" t="str">
        <f t="shared" si="15"/>
        <v/>
      </c>
      <c r="AP98" s="18" t="str">
        <f t="shared" si="16"/>
        <v/>
      </c>
      <c r="AS98" s="63" t="str">
        <f t="shared" si="17"/>
        <v/>
      </c>
      <c r="AT98" s="23" t="str">
        <f t="shared" si="18"/>
        <v xml:space="preserve">Mencapai kompetensi dengan sangat baik dalam </v>
      </c>
      <c r="AU98" s="23" t="str">
        <f t="shared" si="19"/>
        <v xml:space="preserve">Perlu peningkatan dalam hal </v>
      </c>
      <c r="AV98" s="23" t="str">
        <f t="shared" si="20"/>
        <v/>
      </c>
      <c r="AW98" s="23" t="str">
        <f t="shared" si="21"/>
        <v/>
      </c>
      <c r="BF98" s="197"/>
    </row>
    <row r="99" spans="1:58" ht="15.75" customHeight="1">
      <c r="A99" s="57">
        <v>93</v>
      </c>
      <c r="B99" s="18" t="s">
        <v>146</v>
      </c>
      <c r="C99" s="58">
        <v>6995</v>
      </c>
      <c r="D99" s="18">
        <f t="shared" si="25"/>
        <v>6995</v>
      </c>
      <c r="E99" s="58" t="s">
        <v>118</v>
      </c>
      <c r="F99" s="59"/>
      <c r="G99" s="59"/>
      <c r="H99" s="59"/>
      <c r="I99" s="59"/>
      <c r="J99" s="59"/>
      <c r="K99" s="59"/>
      <c r="L99" s="59"/>
      <c r="M99" s="59"/>
      <c r="N99" s="18"/>
      <c r="O99" s="60"/>
      <c r="P99" s="175">
        <f t="shared" si="26"/>
        <v>80</v>
      </c>
      <c r="Q99" s="18"/>
      <c r="R99" s="18"/>
      <c r="S99" s="18"/>
      <c r="T99" s="18"/>
      <c r="U99" s="61" t="str">
        <f t="shared" si="27"/>
        <v/>
      </c>
      <c r="V99" s="18" t="str">
        <f t="shared" si="0"/>
        <v/>
      </c>
      <c r="W99" s="18" t="str">
        <f t="shared" si="1"/>
        <v/>
      </c>
      <c r="X99" s="62" t="str">
        <f t="shared" si="2"/>
        <v/>
      </c>
      <c r="Y99" s="18" t="str">
        <f t="shared" si="3"/>
        <v/>
      </c>
      <c r="Z99" s="18" t="str">
        <f t="shared" si="4"/>
        <v/>
      </c>
      <c r="AA99" s="18" t="str">
        <f t="shared" si="5"/>
        <v/>
      </c>
      <c r="AB99" s="18" t="str">
        <f t="shared" si="6"/>
        <v/>
      </c>
      <c r="AC99" s="18" t="str">
        <f t="shared" si="7"/>
        <v/>
      </c>
      <c r="AD99" s="18"/>
      <c r="AE99" s="18"/>
      <c r="AF99" s="18"/>
      <c r="AG99" s="18"/>
      <c r="AH99" s="30" t="str">
        <f t="shared" si="8"/>
        <v/>
      </c>
      <c r="AI99" s="18" t="str">
        <f t="shared" si="9"/>
        <v/>
      </c>
      <c r="AJ99" s="18" t="str">
        <f t="shared" si="10"/>
        <v/>
      </c>
      <c r="AK99" s="18" t="str">
        <f t="shared" si="11"/>
        <v/>
      </c>
      <c r="AL99" s="18" t="str">
        <f t="shared" si="12"/>
        <v/>
      </c>
      <c r="AM99" s="18" t="str">
        <f t="shared" si="13"/>
        <v/>
      </c>
      <c r="AN99" s="18" t="str">
        <f t="shared" si="14"/>
        <v/>
      </c>
      <c r="AO99" s="18" t="str">
        <f t="shared" si="15"/>
        <v/>
      </c>
      <c r="AP99" s="18" t="str">
        <f t="shared" si="16"/>
        <v/>
      </c>
      <c r="AS99" s="63" t="str">
        <f t="shared" si="17"/>
        <v/>
      </c>
      <c r="AT99" s="23" t="str">
        <f t="shared" si="18"/>
        <v xml:space="preserve">Mencapai kompetensi dengan sangat baik dalam </v>
      </c>
      <c r="AU99" s="23" t="str">
        <f t="shared" si="19"/>
        <v xml:space="preserve">Perlu peningkatan dalam hal </v>
      </c>
      <c r="AV99" s="23" t="str">
        <f t="shared" si="20"/>
        <v/>
      </c>
      <c r="AW99" s="23" t="str">
        <f t="shared" si="21"/>
        <v/>
      </c>
      <c r="BF99" s="197"/>
    </row>
    <row r="100" spans="1:58" ht="15.75" customHeight="1">
      <c r="A100" s="57">
        <v>94</v>
      </c>
      <c r="B100" s="18" t="s">
        <v>147</v>
      </c>
      <c r="C100" s="58">
        <v>6996</v>
      </c>
      <c r="D100" s="18">
        <f t="shared" si="25"/>
        <v>6996</v>
      </c>
      <c r="E100" s="58" t="s">
        <v>118</v>
      </c>
      <c r="F100" s="59"/>
      <c r="G100" s="59"/>
      <c r="H100" s="59"/>
      <c r="I100" s="59"/>
      <c r="J100" s="59"/>
      <c r="K100" s="59"/>
      <c r="L100" s="59"/>
      <c r="M100" s="59"/>
      <c r="N100" s="18"/>
      <c r="O100" s="60"/>
      <c r="P100" s="175">
        <f t="shared" si="26"/>
        <v>80</v>
      </c>
      <c r="Q100" s="18"/>
      <c r="R100" s="18"/>
      <c r="S100" s="18"/>
      <c r="T100" s="18"/>
      <c r="U100" s="61" t="str">
        <f t="shared" si="27"/>
        <v/>
      </c>
      <c r="V100" s="18" t="str">
        <f t="shared" si="0"/>
        <v/>
      </c>
      <c r="W100" s="18" t="str">
        <f t="shared" si="1"/>
        <v/>
      </c>
      <c r="X100" s="62" t="str">
        <f t="shared" si="2"/>
        <v/>
      </c>
      <c r="Y100" s="18" t="str">
        <f t="shared" si="3"/>
        <v/>
      </c>
      <c r="Z100" s="18" t="str">
        <f t="shared" si="4"/>
        <v/>
      </c>
      <c r="AA100" s="18" t="str">
        <f t="shared" si="5"/>
        <v/>
      </c>
      <c r="AB100" s="18" t="str">
        <f t="shared" si="6"/>
        <v/>
      </c>
      <c r="AC100" s="18" t="str">
        <f t="shared" si="7"/>
        <v/>
      </c>
      <c r="AD100" s="18"/>
      <c r="AE100" s="18"/>
      <c r="AF100" s="18"/>
      <c r="AG100" s="18"/>
      <c r="AH100" s="30" t="str">
        <f t="shared" si="8"/>
        <v/>
      </c>
      <c r="AI100" s="18" t="str">
        <f t="shared" si="9"/>
        <v/>
      </c>
      <c r="AJ100" s="18" t="str">
        <f t="shared" si="10"/>
        <v/>
      </c>
      <c r="AK100" s="18" t="str">
        <f t="shared" si="11"/>
        <v/>
      </c>
      <c r="AL100" s="18" t="str">
        <f t="shared" si="12"/>
        <v/>
      </c>
      <c r="AM100" s="18" t="str">
        <f t="shared" si="13"/>
        <v/>
      </c>
      <c r="AN100" s="18" t="str">
        <f t="shared" si="14"/>
        <v/>
      </c>
      <c r="AO100" s="18" t="str">
        <f t="shared" si="15"/>
        <v/>
      </c>
      <c r="AP100" s="18" t="str">
        <f t="shared" si="16"/>
        <v/>
      </c>
      <c r="AS100" s="63" t="str">
        <f t="shared" si="17"/>
        <v/>
      </c>
      <c r="AT100" s="23" t="str">
        <f t="shared" si="18"/>
        <v xml:space="preserve">Mencapai kompetensi dengan sangat baik dalam </v>
      </c>
      <c r="AU100" s="23" t="str">
        <f t="shared" si="19"/>
        <v xml:space="preserve">Perlu peningkatan dalam hal </v>
      </c>
      <c r="AV100" s="23" t="str">
        <f t="shared" si="20"/>
        <v/>
      </c>
      <c r="AW100" s="23" t="str">
        <f t="shared" si="21"/>
        <v/>
      </c>
      <c r="BF100" s="197"/>
    </row>
    <row r="101" spans="1:58" ht="15.75" customHeight="1">
      <c r="A101" s="57">
        <v>95</v>
      </c>
      <c r="B101" s="18" t="s">
        <v>148</v>
      </c>
      <c r="C101" s="58">
        <v>6997</v>
      </c>
      <c r="D101" s="18">
        <f t="shared" si="25"/>
        <v>6997</v>
      </c>
      <c r="E101" s="58" t="s">
        <v>118</v>
      </c>
      <c r="F101" s="59"/>
      <c r="G101" s="59"/>
      <c r="H101" s="59"/>
      <c r="I101" s="59"/>
      <c r="J101" s="59"/>
      <c r="K101" s="59"/>
      <c r="L101" s="59"/>
      <c r="M101" s="59"/>
      <c r="N101" s="18"/>
      <c r="O101" s="60"/>
      <c r="P101" s="175">
        <f t="shared" si="26"/>
        <v>80</v>
      </c>
      <c r="Q101" s="18"/>
      <c r="R101" s="18"/>
      <c r="S101" s="18"/>
      <c r="T101" s="18"/>
      <c r="U101" s="61" t="str">
        <f t="shared" si="27"/>
        <v/>
      </c>
      <c r="V101" s="18" t="str">
        <f t="shared" si="0"/>
        <v/>
      </c>
      <c r="W101" s="18" t="str">
        <f t="shared" si="1"/>
        <v/>
      </c>
      <c r="X101" s="62" t="str">
        <f t="shared" si="2"/>
        <v/>
      </c>
      <c r="Y101" s="18" t="str">
        <f t="shared" si="3"/>
        <v/>
      </c>
      <c r="Z101" s="18" t="str">
        <f t="shared" si="4"/>
        <v/>
      </c>
      <c r="AA101" s="18" t="str">
        <f t="shared" si="5"/>
        <v/>
      </c>
      <c r="AB101" s="18" t="str">
        <f t="shared" si="6"/>
        <v/>
      </c>
      <c r="AC101" s="18" t="str">
        <f t="shared" si="7"/>
        <v/>
      </c>
      <c r="AD101" s="18"/>
      <c r="AE101" s="18"/>
      <c r="AF101" s="18"/>
      <c r="AG101" s="18"/>
      <c r="AH101" s="30" t="str">
        <f t="shared" si="8"/>
        <v/>
      </c>
      <c r="AI101" s="18" t="str">
        <f t="shared" si="9"/>
        <v/>
      </c>
      <c r="AJ101" s="18" t="str">
        <f t="shared" si="10"/>
        <v/>
      </c>
      <c r="AK101" s="18" t="str">
        <f t="shared" si="11"/>
        <v/>
      </c>
      <c r="AL101" s="18" t="str">
        <f t="shared" si="12"/>
        <v/>
      </c>
      <c r="AM101" s="18" t="str">
        <f t="shared" si="13"/>
        <v/>
      </c>
      <c r="AN101" s="18" t="str">
        <f t="shared" si="14"/>
        <v/>
      </c>
      <c r="AO101" s="18" t="str">
        <f t="shared" si="15"/>
        <v/>
      </c>
      <c r="AP101" s="18" t="str">
        <f t="shared" si="16"/>
        <v/>
      </c>
      <c r="AS101" s="63" t="str">
        <f t="shared" si="17"/>
        <v/>
      </c>
      <c r="AT101" s="23" t="str">
        <f t="shared" si="18"/>
        <v xml:space="preserve">Mencapai kompetensi dengan sangat baik dalam </v>
      </c>
      <c r="AU101" s="23" t="str">
        <f t="shared" si="19"/>
        <v xml:space="preserve">Perlu peningkatan dalam hal </v>
      </c>
      <c r="AV101" s="23" t="str">
        <f t="shared" si="20"/>
        <v/>
      </c>
      <c r="AW101" s="23" t="str">
        <f t="shared" si="21"/>
        <v/>
      </c>
      <c r="BF101" s="197"/>
    </row>
    <row r="102" spans="1:58" ht="15.75" customHeight="1">
      <c r="A102" s="57">
        <v>96</v>
      </c>
      <c r="B102" s="64" t="s">
        <v>149</v>
      </c>
      <c r="C102" s="58">
        <v>6998</v>
      </c>
      <c r="D102" s="18">
        <f t="shared" si="25"/>
        <v>6998</v>
      </c>
      <c r="E102" s="58" t="s">
        <v>118</v>
      </c>
      <c r="F102" s="59"/>
      <c r="G102" s="59"/>
      <c r="H102" s="59"/>
      <c r="I102" s="59"/>
      <c r="J102" s="59"/>
      <c r="K102" s="59"/>
      <c r="L102" s="59"/>
      <c r="M102" s="59"/>
      <c r="N102" s="18"/>
      <c r="O102" s="60"/>
      <c r="P102" s="175">
        <f t="shared" si="26"/>
        <v>80</v>
      </c>
      <c r="Q102" s="18"/>
      <c r="R102" s="18"/>
      <c r="S102" s="18"/>
      <c r="T102" s="18"/>
      <c r="U102" s="61" t="str">
        <f t="shared" si="27"/>
        <v/>
      </c>
      <c r="V102" s="18" t="str">
        <f t="shared" si="0"/>
        <v/>
      </c>
      <c r="W102" s="18" t="str">
        <f t="shared" si="1"/>
        <v/>
      </c>
      <c r="X102" s="62" t="str">
        <f t="shared" si="2"/>
        <v/>
      </c>
      <c r="Y102" s="18" t="str">
        <f t="shared" si="3"/>
        <v/>
      </c>
      <c r="Z102" s="18" t="str">
        <f t="shared" si="4"/>
        <v/>
      </c>
      <c r="AA102" s="18" t="str">
        <f t="shared" si="5"/>
        <v/>
      </c>
      <c r="AB102" s="18" t="str">
        <f t="shared" si="6"/>
        <v/>
      </c>
      <c r="AC102" s="18" t="str">
        <f t="shared" si="7"/>
        <v/>
      </c>
      <c r="AD102" s="18"/>
      <c r="AE102" s="18"/>
      <c r="AF102" s="18"/>
      <c r="AG102" s="18"/>
      <c r="AH102" s="30" t="str">
        <f t="shared" si="8"/>
        <v/>
      </c>
      <c r="AI102" s="18" t="str">
        <f t="shared" si="9"/>
        <v/>
      </c>
      <c r="AJ102" s="18" t="str">
        <f t="shared" si="10"/>
        <v/>
      </c>
      <c r="AK102" s="18" t="str">
        <f t="shared" si="11"/>
        <v/>
      </c>
      <c r="AL102" s="18" t="str">
        <f t="shared" si="12"/>
        <v/>
      </c>
      <c r="AM102" s="18" t="str">
        <f t="shared" si="13"/>
        <v/>
      </c>
      <c r="AN102" s="18" t="str">
        <f t="shared" si="14"/>
        <v/>
      </c>
      <c r="AO102" s="18" t="str">
        <f t="shared" si="15"/>
        <v/>
      </c>
      <c r="AP102" s="18" t="str">
        <f t="shared" si="16"/>
        <v/>
      </c>
      <c r="AS102" s="63" t="str">
        <f t="shared" si="17"/>
        <v/>
      </c>
      <c r="AT102" s="23" t="str">
        <f t="shared" si="18"/>
        <v xml:space="preserve">Mencapai kompetensi dengan sangat baik dalam </v>
      </c>
      <c r="AU102" s="23" t="str">
        <f t="shared" si="19"/>
        <v xml:space="preserve">Perlu peningkatan dalam hal </v>
      </c>
      <c r="AV102" s="23" t="str">
        <f t="shared" si="20"/>
        <v/>
      </c>
      <c r="AW102" s="23" t="str">
        <f t="shared" si="21"/>
        <v/>
      </c>
      <c r="BF102" s="197"/>
    </row>
    <row r="103" spans="1:58" ht="15.75" customHeight="1">
      <c r="A103" s="57">
        <v>97</v>
      </c>
      <c r="B103" s="18" t="s">
        <v>150</v>
      </c>
      <c r="C103" s="58">
        <v>6999</v>
      </c>
      <c r="D103" s="18">
        <f t="shared" si="25"/>
        <v>6999</v>
      </c>
      <c r="E103" s="58" t="s">
        <v>151</v>
      </c>
      <c r="F103" s="59"/>
      <c r="G103" s="59"/>
      <c r="H103" s="59"/>
      <c r="I103" s="59"/>
      <c r="J103" s="59"/>
      <c r="K103" s="59"/>
      <c r="L103" s="59"/>
      <c r="M103" s="59"/>
      <c r="N103" s="18"/>
      <c r="O103" s="60"/>
      <c r="P103" s="175">
        <f t="shared" si="26"/>
        <v>80</v>
      </c>
      <c r="Q103" s="18"/>
      <c r="R103" s="18"/>
      <c r="S103" s="18"/>
      <c r="T103" s="18"/>
      <c r="U103" s="61" t="str">
        <f t="shared" si="27"/>
        <v/>
      </c>
      <c r="V103" s="18" t="str">
        <f t="shared" si="0"/>
        <v/>
      </c>
      <c r="W103" s="18" t="str">
        <f t="shared" si="1"/>
        <v/>
      </c>
      <c r="X103" s="62" t="str">
        <f t="shared" si="2"/>
        <v/>
      </c>
      <c r="Y103" s="18" t="str">
        <f t="shared" si="3"/>
        <v/>
      </c>
      <c r="Z103" s="18" t="str">
        <f t="shared" si="4"/>
        <v/>
      </c>
      <c r="AA103" s="18" t="str">
        <f t="shared" si="5"/>
        <v/>
      </c>
      <c r="AB103" s="18" t="str">
        <f t="shared" si="6"/>
        <v/>
      </c>
      <c r="AC103" s="18" t="str">
        <f t="shared" si="7"/>
        <v/>
      </c>
      <c r="AD103" s="18"/>
      <c r="AE103" s="18"/>
      <c r="AF103" s="18"/>
      <c r="AG103" s="18"/>
      <c r="AH103" s="30" t="str">
        <f t="shared" si="8"/>
        <v/>
      </c>
      <c r="AI103" s="18" t="str">
        <f t="shared" si="9"/>
        <v/>
      </c>
      <c r="AJ103" s="18" t="str">
        <f t="shared" si="10"/>
        <v/>
      </c>
      <c r="AK103" s="18" t="str">
        <f t="shared" si="11"/>
        <v/>
      </c>
      <c r="AL103" s="18" t="str">
        <f t="shared" si="12"/>
        <v/>
      </c>
      <c r="AM103" s="18" t="str">
        <f t="shared" si="13"/>
        <v/>
      </c>
      <c r="AN103" s="18" t="str">
        <f t="shared" si="14"/>
        <v/>
      </c>
      <c r="AO103" s="18" t="str">
        <f t="shared" si="15"/>
        <v/>
      </c>
      <c r="AP103" s="18" t="str">
        <f t="shared" si="16"/>
        <v/>
      </c>
      <c r="AS103" s="63" t="str">
        <f t="shared" si="17"/>
        <v/>
      </c>
      <c r="AT103" s="23" t="str">
        <f t="shared" si="18"/>
        <v xml:space="preserve">Mencapai kompetensi dengan sangat baik dalam </v>
      </c>
      <c r="AU103" s="23" t="str">
        <f t="shared" si="19"/>
        <v xml:space="preserve">Perlu peningkatan dalam hal </v>
      </c>
      <c r="AV103" s="23" t="str">
        <f t="shared" si="20"/>
        <v/>
      </c>
      <c r="AW103" s="23" t="str">
        <f t="shared" si="21"/>
        <v/>
      </c>
      <c r="BF103" s="197"/>
    </row>
    <row r="104" spans="1:58" ht="15.75" customHeight="1">
      <c r="A104" s="57">
        <v>98</v>
      </c>
      <c r="B104" s="18" t="s">
        <v>152</v>
      </c>
      <c r="C104" s="58">
        <v>7000</v>
      </c>
      <c r="D104" s="18">
        <f t="shared" si="25"/>
        <v>7000</v>
      </c>
      <c r="E104" s="58" t="s">
        <v>151</v>
      </c>
      <c r="F104" s="59"/>
      <c r="G104" s="59"/>
      <c r="H104" s="59"/>
      <c r="I104" s="59"/>
      <c r="J104" s="59"/>
      <c r="K104" s="59"/>
      <c r="L104" s="59"/>
      <c r="M104" s="59"/>
      <c r="N104" s="18"/>
      <c r="O104" s="60"/>
      <c r="P104" s="175">
        <f t="shared" si="26"/>
        <v>80</v>
      </c>
      <c r="Q104" s="18"/>
      <c r="R104" s="18"/>
      <c r="S104" s="18"/>
      <c r="T104" s="18"/>
      <c r="U104" s="61" t="str">
        <f t="shared" si="27"/>
        <v/>
      </c>
      <c r="V104" s="18" t="str">
        <f t="shared" si="0"/>
        <v/>
      </c>
      <c r="W104" s="18" t="str">
        <f t="shared" si="1"/>
        <v/>
      </c>
      <c r="X104" s="62" t="str">
        <f t="shared" si="2"/>
        <v/>
      </c>
      <c r="Y104" s="18" t="str">
        <f t="shared" si="3"/>
        <v/>
      </c>
      <c r="Z104" s="18" t="str">
        <f t="shared" si="4"/>
        <v/>
      </c>
      <c r="AA104" s="18" t="str">
        <f t="shared" si="5"/>
        <v/>
      </c>
      <c r="AB104" s="18" t="str">
        <f t="shared" si="6"/>
        <v/>
      </c>
      <c r="AC104" s="18" t="str">
        <f t="shared" si="7"/>
        <v/>
      </c>
      <c r="AD104" s="18"/>
      <c r="AE104" s="18"/>
      <c r="AF104" s="18"/>
      <c r="AG104" s="18"/>
      <c r="AH104" s="30" t="str">
        <f t="shared" si="8"/>
        <v/>
      </c>
      <c r="AI104" s="18" t="str">
        <f t="shared" si="9"/>
        <v/>
      </c>
      <c r="AJ104" s="18" t="str">
        <f t="shared" si="10"/>
        <v/>
      </c>
      <c r="AK104" s="18" t="str">
        <f t="shared" si="11"/>
        <v/>
      </c>
      <c r="AL104" s="18" t="str">
        <f t="shared" si="12"/>
        <v/>
      </c>
      <c r="AM104" s="18" t="str">
        <f t="shared" si="13"/>
        <v/>
      </c>
      <c r="AN104" s="18" t="str">
        <f t="shared" si="14"/>
        <v/>
      </c>
      <c r="AO104" s="18" t="str">
        <f t="shared" si="15"/>
        <v/>
      </c>
      <c r="AP104" s="18" t="str">
        <f t="shared" si="16"/>
        <v/>
      </c>
      <c r="AS104" s="63" t="str">
        <f t="shared" si="17"/>
        <v/>
      </c>
      <c r="AT104" s="23" t="str">
        <f t="shared" si="18"/>
        <v xml:space="preserve">Mencapai kompetensi dengan sangat baik dalam </v>
      </c>
      <c r="AU104" s="23" t="str">
        <f t="shared" si="19"/>
        <v xml:space="preserve">Perlu peningkatan dalam hal </v>
      </c>
      <c r="AV104" s="23" t="str">
        <f t="shared" si="20"/>
        <v/>
      </c>
      <c r="AW104" s="23" t="str">
        <f t="shared" si="21"/>
        <v/>
      </c>
      <c r="BF104" s="197"/>
    </row>
    <row r="105" spans="1:58" ht="15.75" customHeight="1">
      <c r="A105" s="57">
        <v>99</v>
      </c>
      <c r="B105" s="18" t="s">
        <v>153</v>
      </c>
      <c r="C105" s="59">
        <v>7001</v>
      </c>
      <c r="D105" s="18">
        <f t="shared" si="25"/>
        <v>7001</v>
      </c>
      <c r="E105" s="58" t="s">
        <v>151</v>
      </c>
      <c r="F105" s="59"/>
      <c r="G105" s="59"/>
      <c r="H105" s="59"/>
      <c r="I105" s="59"/>
      <c r="J105" s="59"/>
      <c r="K105" s="59"/>
      <c r="L105" s="59"/>
      <c r="M105" s="59"/>
      <c r="N105" s="18"/>
      <c r="O105" s="60"/>
      <c r="P105" s="175">
        <f t="shared" si="26"/>
        <v>80</v>
      </c>
      <c r="Q105" s="18"/>
      <c r="R105" s="18"/>
      <c r="S105" s="18"/>
      <c r="T105" s="18"/>
      <c r="U105" s="61" t="str">
        <f t="shared" si="27"/>
        <v/>
      </c>
      <c r="V105" s="18" t="str">
        <f t="shared" si="0"/>
        <v/>
      </c>
      <c r="W105" s="18" t="str">
        <f t="shared" si="1"/>
        <v/>
      </c>
      <c r="X105" s="62" t="str">
        <f t="shared" si="2"/>
        <v/>
      </c>
      <c r="Y105" s="18" t="str">
        <f t="shared" si="3"/>
        <v/>
      </c>
      <c r="Z105" s="18" t="str">
        <f t="shared" si="4"/>
        <v/>
      </c>
      <c r="AA105" s="18" t="str">
        <f t="shared" si="5"/>
        <v/>
      </c>
      <c r="AB105" s="18" t="str">
        <f t="shared" si="6"/>
        <v/>
      </c>
      <c r="AC105" s="18" t="str">
        <f t="shared" si="7"/>
        <v/>
      </c>
      <c r="AD105" s="18"/>
      <c r="AE105" s="18"/>
      <c r="AF105" s="18"/>
      <c r="AG105" s="18"/>
      <c r="AH105" s="30" t="str">
        <f t="shared" si="8"/>
        <v/>
      </c>
      <c r="AI105" s="18" t="str">
        <f t="shared" si="9"/>
        <v/>
      </c>
      <c r="AJ105" s="18" t="str">
        <f t="shared" si="10"/>
        <v/>
      </c>
      <c r="AK105" s="18" t="str">
        <f t="shared" si="11"/>
        <v/>
      </c>
      <c r="AL105" s="18" t="str">
        <f t="shared" si="12"/>
        <v/>
      </c>
      <c r="AM105" s="18" t="str">
        <f t="shared" si="13"/>
        <v/>
      </c>
      <c r="AN105" s="18" t="str">
        <f t="shared" si="14"/>
        <v/>
      </c>
      <c r="AO105" s="18" t="str">
        <f t="shared" si="15"/>
        <v/>
      </c>
      <c r="AP105" s="18" t="str">
        <f t="shared" si="16"/>
        <v/>
      </c>
      <c r="AS105" s="63" t="str">
        <f t="shared" si="17"/>
        <v/>
      </c>
      <c r="AT105" s="23" t="str">
        <f t="shared" si="18"/>
        <v xml:space="preserve">Mencapai kompetensi dengan sangat baik dalam </v>
      </c>
      <c r="AU105" s="23" t="str">
        <f t="shared" si="19"/>
        <v xml:space="preserve">Perlu peningkatan dalam hal </v>
      </c>
      <c r="AV105" s="23" t="str">
        <f t="shared" si="20"/>
        <v/>
      </c>
      <c r="AW105" s="23" t="str">
        <f t="shared" si="21"/>
        <v/>
      </c>
      <c r="BF105" s="197"/>
    </row>
    <row r="106" spans="1:58" ht="15.75" customHeight="1">
      <c r="A106" s="57">
        <v>100</v>
      </c>
      <c r="B106" s="18" t="s">
        <v>154</v>
      </c>
      <c r="C106" s="58">
        <v>7002</v>
      </c>
      <c r="D106" s="18">
        <f t="shared" si="25"/>
        <v>7002</v>
      </c>
      <c r="E106" s="58" t="s">
        <v>151</v>
      </c>
      <c r="F106" s="59"/>
      <c r="G106" s="59"/>
      <c r="H106" s="59"/>
      <c r="I106" s="59"/>
      <c r="J106" s="59"/>
      <c r="K106" s="59"/>
      <c r="L106" s="59"/>
      <c r="M106" s="59"/>
      <c r="N106" s="18"/>
      <c r="O106" s="60"/>
      <c r="P106" s="175">
        <f t="shared" si="26"/>
        <v>80</v>
      </c>
      <c r="Q106" s="18"/>
      <c r="R106" s="18"/>
      <c r="S106" s="18"/>
      <c r="T106" s="18"/>
      <c r="U106" s="61" t="str">
        <f t="shared" si="27"/>
        <v/>
      </c>
      <c r="V106" s="18" t="str">
        <f t="shared" si="0"/>
        <v/>
      </c>
      <c r="W106" s="18" t="str">
        <f t="shared" si="1"/>
        <v/>
      </c>
      <c r="X106" s="62" t="str">
        <f t="shared" si="2"/>
        <v/>
      </c>
      <c r="Y106" s="18" t="str">
        <f t="shared" si="3"/>
        <v/>
      </c>
      <c r="Z106" s="18" t="str">
        <f t="shared" si="4"/>
        <v/>
      </c>
      <c r="AA106" s="18" t="str">
        <f t="shared" si="5"/>
        <v/>
      </c>
      <c r="AB106" s="18" t="str">
        <f t="shared" si="6"/>
        <v/>
      </c>
      <c r="AC106" s="18" t="str">
        <f t="shared" si="7"/>
        <v/>
      </c>
      <c r="AD106" s="18"/>
      <c r="AE106" s="18"/>
      <c r="AF106" s="18"/>
      <c r="AG106" s="18"/>
      <c r="AH106" s="30" t="str">
        <f t="shared" si="8"/>
        <v/>
      </c>
      <c r="AI106" s="18" t="str">
        <f t="shared" si="9"/>
        <v/>
      </c>
      <c r="AJ106" s="18" t="str">
        <f t="shared" si="10"/>
        <v/>
      </c>
      <c r="AK106" s="18" t="str">
        <f t="shared" si="11"/>
        <v/>
      </c>
      <c r="AL106" s="18" t="str">
        <f t="shared" si="12"/>
        <v/>
      </c>
      <c r="AM106" s="18" t="str">
        <f t="shared" si="13"/>
        <v/>
      </c>
      <c r="AN106" s="18" t="str">
        <f t="shared" si="14"/>
        <v/>
      </c>
      <c r="AO106" s="18" t="str">
        <f t="shared" si="15"/>
        <v/>
      </c>
      <c r="AP106" s="18" t="str">
        <f t="shared" si="16"/>
        <v/>
      </c>
      <c r="AS106" s="63" t="str">
        <f t="shared" si="17"/>
        <v/>
      </c>
      <c r="AT106" s="23" t="str">
        <f t="shared" si="18"/>
        <v xml:space="preserve">Mencapai kompetensi dengan sangat baik dalam </v>
      </c>
      <c r="AU106" s="23" t="str">
        <f t="shared" si="19"/>
        <v xml:space="preserve">Perlu peningkatan dalam hal </v>
      </c>
      <c r="AV106" s="23" t="str">
        <f t="shared" si="20"/>
        <v/>
      </c>
      <c r="AW106" s="23" t="str">
        <f t="shared" si="21"/>
        <v/>
      </c>
      <c r="BF106" s="197"/>
    </row>
    <row r="107" spans="1:58" ht="15.75" customHeight="1">
      <c r="A107" s="57">
        <v>101</v>
      </c>
      <c r="B107" s="18" t="s">
        <v>155</v>
      </c>
      <c r="C107" s="58">
        <v>7003</v>
      </c>
      <c r="D107" s="18">
        <f t="shared" si="25"/>
        <v>7003</v>
      </c>
      <c r="E107" s="58" t="s">
        <v>151</v>
      </c>
      <c r="F107" s="59"/>
      <c r="G107" s="59"/>
      <c r="H107" s="59"/>
      <c r="I107" s="59"/>
      <c r="J107" s="59"/>
      <c r="K107" s="59"/>
      <c r="L107" s="59"/>
      <c r="M107" s="59"/>
      <c r="N107" s="18"/>
      <c r="O107" s="60"/>
      <c r="P107" s="175">
        <f t="shared" si="26"/>
        <v>80</v>
      </c>
      <c r="Q107" s="18"/>
      <c r="R107" s="18"/>
      <c r="S107" s="18"/>
      <c r="T107" s="18"/>
      <c r="U107" s="61" t="str">
        <f t="shared" si="27"/>
        <v/>
      </c>
      <c r="V107" s="18" t="str">
        <f t="shared" si="0"/>
        <v/>
      </c>
      <c r="W107" s="18" t="str">
        <f t="shared" si="1"/>
        <v/>
      </c>
      <c r="X107" s="62" t="str">
        <f t="shared" si="2"/>
        <v/>
      </c>
      <c r="Y107" s="18" t="str">
        <f t="shared" si="3"/>
        <v/>
      </c>
      <c r="Z107" s="18" t="str">
        <f t="shared" si="4"/>
        <v/>
      </c>
      <c r="AA107" s="18" t="str">
        <f t="shared" si="5"/>
        <v/>
      </c>
      <c r="AB107" s="18" t="str">
        <f t="shared" si="6"/>
        <v/>
      </c>
      <c r="AC107" s="18" t="str">
        <f t="shared" si="7"/>
        <v/>
      </c>
      <c r="AD107" s="18"/>
      <c r="AE107" s="18"/>
      <c r="AF107" s="18"/>
      <c r="AG107" s="18"/>
      <c r="AH107" s="30" t="str">
        <f t="shared" si="8"/>
        <v/>
      </c>
      <c r="AI107" s="18" t="str">
        <f t="shared" si="9"/>
        <v/>
      </c>
      <c r="AJ107" s="18" t="str">
        <f t="shared" si="10"/>
        <v/>
      </c>
      <c r="AK107" s="18" t="str">
        <f t="shared" si="11"/>
        <v/>
      </c>
      <c r="AL107" s="18" t="str">
        <f t="shared" si="12"/>
        <v/>
      </c>
      <c r="AM107" s="18" t="str">
        <f t="shared" si="13"/>
        <v/>
      </c>
      <c r="AN107" s="18" t="str">
        <f t="shared" si="14"/>
        <v/>
      </c>
      <c r="AO107" s="18" t="str">
        <f t="shared" si="15"/>
        <v/>
      </c>
      <c r="AP107" s="18" t="str">
        <f t="shared" si="16"/>
        <v/>
      </c>
      <c r="AS107" s="63" t="str">
        <f t="shared" si="17"/>
        <v/>
      </c>
      <c r="AT107" s="23" t="str">
        <f t="shared" si="18"/>
        <v xml:space="preserve">Mencapai kompetensi dengan sangat baik dalam </v>
      </c>
      <c r="AU107" s="23" t="str">
        <f t="shared" si="19"/>
        <v xml:space="preserve">Perlu peningkatan dalam hal </v>
      </c>
      <c r="AV107" s="23" t="str">
        <f t="shared" si="20"/>
        <v/>
      </c>
      <c r="AW107" s="23" t="str">
        <f t="shared" si="21"/>
        <v/>
      </c>
      <c r="BF107" s="197"/>
    </row>
    <row r="108" spans="1:58" ht="15.75" customHeight="1">
      <c r="A108" s="57">
        <v>102</v>
      </c>
      <c r="B108" s="18" t="s">
        <v>156</v>
      </c>
      <c r="C108" s="58">
        <v>7004</v>
      </c>
      <c r="D108" s="18">
        <f t="shared" si="25"/>
        <v>7004</v>
      </c>
      <c r="E108" s="58" t="s">
        <v>151</v>
      </c>
      <c r="F108" s="59"/>
      <c r="G108" s="59"/>
      <c r="H108" s="59"/>
      <c r="I108" s="59"/>
      <c r="J108" s="59"/>
      <c r="K108" s="59"/>
      <c r="L108" s="59"/>
      <c r="M108" s="59"/>
      <c r="N108" s="18"/>
      <c r="O108" s="60"/>
      <c r="P108" s="175">
        <f t="shared" si="26"/>
        <v>80</v>
      </c>
      <c r="Q108" s="18"/>
      <c r="R108" s="18"/>
      <c r="S108" s="18"/>
      <c r="T108" s="18"/>
      <c r="U108" s="61" t="str">
        <f t="shared" si="27"/>
        <v/>
      </c>
      <c r="V108" s="18" t="str">
        <f t="shared" si="0"/>
        <v/>
      </c>
      <c r="W108" s="18" t="str">
        <f t="shared" si="1"/>
        <v/>
      </c>
      <c r="X108" s="62" t="str">
        <f t="shared" si="2"/>
        <v/>
      </c>
      <c r="Y108" s="18" t="str">
        <f t="shared" si="3"/>
        <v/>
      </c>
      <c r="Z108" s="18" t="str">
        <f t="shared" si="4"/>
        <v/>
      </c>
      <c r="AA108" s="18" t="str">
        <f t="shared" si="5"/>
        <v/>
      </c>
      <c r="AB108" s="18" t="str">
        <f t="shared" si="6"/>
        <v/>
      </c>
      <c r="AC108" s="18" t="str">
        <f t="shared" si="7"/>
        <v/>
      </c>
      <c r="AD108" s="18"/>
      <c r="AE108" s="18"/>
      <c r="AF108" s="18"/>
      <c r="AG108" s="18"/>
      <c r="AH108" s="30" t="str">
        <f t="shared" si="8"/>
        <v/>
      </c>
      <c r="AI108" s="18" t="str">
        <f t="shared" si="9"/>
        <v/>
      </c>
      <c r="AJ108" s="18" t="str">
        <f t="shared" si="10"/>
        <v/>
      </c>
      <c r="AK108" s="18" t="str">
        <f t="shared" si="11"/>
        <v/>
      </c>
      <c r="AL108" s="18" t="str">
        <f t="shared" si="12"/>
        <v/>
      </c>
      <c r="AM108" s="18" t="str">
        <f t="shared" si="13"/>
        <v/>
      </c>
      <c r="AN108" s="18" t="str">
        <f t="shared" si="14"/>
        <v/>
      </c>
      <c r="AO108" s="18" t="str">
        <f t="shared" si="15"/>
        <v/>
      </c>
      <c r="AP108" s="18" t="str">
        <f t="shared" si="16"/>
        <v/>
      </c>
      <c r="AS108" s="63" t="str">
        <f t="shared" si="17"/>
        <v/>
      </c>
      <c r="AT108" s="23" t="str">
        <f t="shared" si="18"/>
        <v xml:space="preserve">Mencapai kompetensi dengan sangat baik dalam </v>
      </c>
      <c r="AU108" s="23" t="str">
        <f t="shared" si="19"/>
        <v xml:space="preserve">Perlu peningkatan dalam hal </v>
      </c>
      <c r="AV108" s="23" t="str">
        <f t="shared" si="20"/>
        <v/>
      </c>
      <c r="AW108" s="23" t="str">
        <f t="shared" si="21"/>
        <v/>
      </c>
      <c r="BF108" s="197"/>
    </row>
    <row r="109" spans="1:58" ht="15.75" customHeight="1">
      <c r="A109" s="57">
        <v>103</v>
      </c>
      <c r="B109" s="18" t="s">
        <v>157</v>
      </c>
      <c r="C109" s="58">
        <v>7005</v>
      </c>
      <c r="D109" s="18">
        <f t="shared" si="25"/>
        <v>7005</v>
      </c>
      <c r="E109" s="58" t="s">
        <v>151</v>
      </c>
      <c r="F109" s="59"/>
      <c r="G109" s="59"/>
      <c r="H109" s="59"/>
      <c r="I109" s="59"/>
      <c r="J109" s="59"/>
      <c r="K109" s="59"/>
      <c r="L109" s="59"/>
      <c r="M109" s="59"/>
      <c r="N109" s="18"/>
      <c r="O109" s="60"/>
      <c r="P109" s="175">
        <f t="shared" si="26"/>
        <v>80</v>
      </c>
      <c r="Q109" s="18"/>
      <c r="R109" s="18"/>
      <c r="S109" s="18"/>
      <c r="T109" s="18"/>
      <c r="U109" s="61" t="str">
        <f t="shared" si="27"/>
        <v/>
      </c>
      <c r="V109" s="18" t="str">
        <f t="shared" si="0"/>
        <v/>
      </c>
      <c r="W109" s="18" t="str">
        <f t="shared" si="1"/>
        <v/>
      </c>
      <c r="X109" s="62" t="str">
        <f t="shared" si="2"/>
        <v/>
      </c>
      <c r="Y109" s="18" t="str">
        <f t="shared" si="3"/>
        <v/>
      </c>
      <c r="Z109" s="18" t="str">
        <f t="shared" si="4"/>
        <v/>
      </c>
      <c r="AA109" s="18" t="str">
        <f t="shared" si="5"/>
        <v/>
      </c>
      <c r="AB109" s="18" t="str">
        <f t="shared" si="6"/>
        <v/>
      </c>
      <c r="AC109" s="18" t="str">
        <f t="shared" si="7"/>
        <v/>
      </c>
      <c r="AD109" s="18"/>
      <c r="AE109" s="18"/>
      <c r="AF109" s="18"/>
      <c r="AG109" s="18"/>
      <c r="AH109" s="30" t="str">
        <f t="shared" si="8"/>
        <v/>
      </c>
      <c r="AI109" s="18" t="str">
        <f t="shared" si="9"/>
        <v/>
      </c>
      <c r="AJ109" s="18" t="str">
        <f t="shared" si="10"/>
        <v/>
      </c>
      <c r="AK109" s="18" t="str">
        <f t="shared" si="11"/>
        <v/>
      </c>
      <c r="AL109" s="18" t="str">
        <f t="shared" si="12"/>
        <v/>
      </c>
      <c r="AM109" s="18" t="str">
        <f t="shared" si="13"/>
        <v/>
      </c>
      <c r="AN109" s="18" t="str">
        <f t="shared" si="14"/>
        <v/>
      </c>
      <c r="AO109" s="18" t="str">
        <f t="shared" si="15"/>
        <v/>
      </c>
      <c r="AP109" s="18" t="str">
        <f t="shared" si="16"/>
        <v/>
      </c>
      <c r="AS109" s="63" t="str">
        <f t="shared" si="17"/>
        <v/>
      </c>
      <c r="AT109" s="23" t="str">
        <f t="shared" si="18"/>
        <v xml:space="preserve">Mencapai kompetensi dengan sangat baik dalam </v>
      </c>
      <c r="AU109" s="23" t="str">
        <f t="shared" si="19"/>
        <v xml:space="preserve">Perlu peningkatan dalam hal </v>
      </c>
      <c r="AV109" s="23" t="str">
        <f t="shared" si="20"/>
        <v/>
      </c>
      <c r="AW109" s="23" t="str">
        <f t="shared" si="21"/>
        <v/>
      </c>
      <c r="BF109" s="197"/>
    </row>
    <row r="110" spans="1:58" ht="15.75" customHeight="1">
      <c r="A110" s="57">
        <v>104</v>
      </c>
      <c r="B110" s="18" t="s">
        <v>158</v>
      </c>
      <c r="C110" s="58">
        <v>7006</v>
      </c>
      <c r="D110" s="18">
        <f t="shared" si="25"/>
        <v>7006</v>
      </c>
      <c r="E110" s="58" t="s">
        <v>151</v>
      </c>
      <c r="F110" s="59"/>
      <c r="G110" s="59"/>
      <c r="H110" s="59"/>
      <c r="I110" s="59"/>
      <c r="J110" s="59"/>
      <c r="K110" s="59"/>
      <c r="L110" s="59"/>
      <c r="M110" s="59"/>
      <c r="N110" s="18"/>
      <c r="O110" s="60"/>
      <c r="P110" s="175">
        <f t="shared" si="26"/>
        <v>80</v>
      </c>
      <c r="Q110" s="18"/>
      <c r="R110" s="18"/>
      <c r="S110" s="18"/>
      <c r="T110" s="18"/>
      <c r="U110" s="61" t="str">
        <f t="shared" si="27"/>
        <v/>
      </c>
      <c r="V110" s="18" t="str">
        <f t="shared" si="0"/>
        <v/>
      </c>
      <c r="W110" s="18" t="str">
        <f t="shared" si="1"/>
        <v/>
      </c>
      <c r="X110" s="62" t="str">
        <f t="shared" si="2"/>
        <v/>
      </c>
      <c r="Y110" s="18" t="str">
        <f t="shared" si="3"/>
        <v/>
      </c>
      <c r="Z110" s="18" t="str">
        <f t="shared" si="4"/>
        <v/>
      </c>
      <c r="AA110" s="18" t="str">
        <f t="shared" si="5"/>
        <v/>
      </c>
      <c r="AB110" s="18" t="str">
        <f t="shared" si="6"/>
        <v/>
      </c>
      <c r="AC110" s="18" t="str">
        <f t="shared" si="7"/>
        <v/>
      </c>
      <c r="AD110" s="18"/>
      <c r="AE110" s="18"/>
      <c r="AF110" s="18"/>
      <c r="AG110" s="18"/>
      <c r="AH110" s="30" t="str">
        <f t="shared" si="8"/>
        <v/>
      </c>
      <c r="AI110" s="18" t="str">
        <f t="shared" si="9"/>
        <v/>
      </c>
      <c r="AJ110" s="18" t="str">
        <f t="shared" si="10"/>
        <v/>
      </c>
      <c r="AK110" s="18" t="str">
        <f t="shared" si="11"/>
        <v/>
      </c>
      <c r="AL110" s="18" t="str">
        <f t="shared" si="12"/>
        <v/>
      </c>
      <c r="AM110" s="18" t="str">
        <f t="shared" si="13"/>
        <v/>
      </c>
      <c r="AN110" s="18" t="str">
        <f t="shared" si="14"/>
        <v/>
      </c>
      <c r="AO110" s="18" t="str">
        <f t="shared" si="15"/>
        <v/>
      </c>
      <c r="AP110" s="18" t="str">
        <f t="shared" si="16"/>
        <v/>
      </c>
      <c r="AS110" s="63" t="str">
        <f t="shared" si="17"/>
        <v/>
      </c>
      <c r="AT110" s="23" t="str">
        <f t="shared" si="18"/>
        <v xml:space="preserve">Mencapai kompetensi dengan sangat baik dalam </v>
      </c>
      <c r="AU110" s="23" t="str">
        <f t="shared" si="19"/>
        <v xml:space="preserve">Perlu peningkatan dalam hal </v>
      </c>
      <c r="AV110" s="23" t="str">
        <f t="shared" si="20"/>
        <v/>
      </c>
      <c r="AW110" s="23" t="str">
        <f t="shared" si="21"/>
        <v/>
      </c>
      <c r="BF110" s="197"/>
    </row>
    <row r="111" spans="1:58" ht="15.75" customHeight="1">
      <c r="A111" s="57">
        <v>105</v>
      </c>
      <c r="B111" s="18" t="s">
        <v>159</v>
      </c>
      <c r="C111" s="58">
        <v>7007</v>
      </c>
      <c r="D111" s="18">
        <f t="shared" si="25"/>
        <v>7007</v>
      </c>
      <c r="E111" s="58" t="s">
        <v>151</v>
      </c>
      <c r="F111" s="59"/>
      <c r="G111" s="59"/>
      <c r="H111" s="59"/>
      <c r="I111" s="59"/>
      <c r="J111" s="59"/>
      <c r="K111" s="59"/>
      <c r="L111" s="59"/>
      <c r="M111" s="59"/>
      <c r="N111" s="18"/>
      <c r="O111" s="60"/>
      <c r="P111" s="175">
        <f t="shared" si="26"/>
        <v>80</v>
      </c>
      <c r="Q111" s="18"/>
      <c r="R111" s="18"/>
      <c r="S111" s="18"/>
      <c r="T111" s="18"/>
      <c r="U111" s="61" t="str">
        <f t="shared" si="27"/>
        <v/>
      </c>
      <c r="V111" s="18" t="str">
        <f t="shared" si="0"/>
        <v/>
      </c>
      <c r="W111" s="18" t="str">
        <f t="shared" si="1"/>
        <v/>
      </c>
      <c r="X111" s="62" t="str">
        <f t="shared" si="2"/>
        <v/>
      </c>
      <c r="Y111" s="18" t="str">
        <f t="shared" si="3"/>
        <v/>
      </c>
      <c r="Z111" s="18" t="str">
        <f t="shared" si="4"/>
        <v/>
      </c>
      <c r="AA111" s="18" t="str">
        <f t="shared" si="5"/>
        <v/>
      </c>
      <c r="AB111" s="18" t="str">
        <f t="shared" si="6"/>
        <v/>
      </c>
      <c r="AC111" s="18" t="str">
        <f t="shared" si="7"/>
        <v/>
      </c>
      <c r="AD111" s="18"/>
      <c r="AE111" s="18"/>
      <c r="AF111" s="18"/>
      <c r="AG111" s="18"/>
      <c r="AH111" s="30" t="str">
        <f t="shared" si="8"/>
        <v/>
      </c>
      <c r="AI111" s="18" t="str">
        <f t="shared" si="9"/>
        <v/>
      </c>
      <c r="AJ111" s="18" t="str">
        <f t="shared" si="10"/>
        <v/>
      </c>
      <c r="AK111" s="18" t="str">
        <f t="shared" si="11"/>
        <v/>
      </c>
      <c r="AL111" s="18" t="str">
        <f t="shared" si="12"/>
        <v/>
      </c>
      <c r="AM111" s="18" t="str">
        <f t="shared" si="13"/>
        <v/>
      </c>
      <c r="AN111" s="18" t="str">
        <f t="shared" si="14"/>
        <v/>
      </c>
      <c r="AO111" s="18" t="str">
        <f t="shared" si="15"/>
        <v/>
      </c>
      <c r="AP111" s="18" t="str">
        <f t="shared" si="16"/>
        <v/>
      </c>
      <c r="AS111" s="63" t="str">
        <f t="shared" si="17"/>
        <v/>
      </c>
      <c r="AT111" s="23" t="str">
        <f t="shared" si="18"/>
        <v xml:space="preserve">Mencapai kompetensi dengan sangat baik dalam </v>
      </c>
      <c r="AU111" s="23" t="str">
        <f t="shared" si="19"/>
        <v xml:space="preserve">Perlu peningkatan dalam hal </v>
      </c>
      <c r="AV111" s="23" t="str">
        <f t="shared" si="20"/>
        <v/>
      </c>
      <c r="AW111" s="23" t="str">
        <f t="shared" si="21"/>
        <v/>
      </c>
      <c r="BF111" s="197"/>
    </row>
    <row r="112" spans="1:58" ht="15.75" customHeight="1">
      <c r="A112" s="57">
        <v>106</v>
      </c>
      <c r="B112" s="18" t="s">
        <v>160</v>
      </c>
      <c r="C112" s="58">
        <v>7008</v>
      </c>
      <c r="D112" s="18">
        <f t="shared" si="25"/>
        <v>7008</v>
      </c>
      <c r="E112" s="58" t="s">
        <v>151</v>
      </c>
      <c r="F112" s="59"/>
      <c r="G112" s="59"/>
      <c r="H112" s="59"/>
      <c r="I112" s="59"/>
      <c r="J112" s="59"/>
      <c r="K112" s="59"/>
      <c r="L112" s="59"/>
      <c r="M112" s="59"/>
      <c r="N112" s="18"/>
      <c r="O112" s="60"/>
      <c r="P112" s="175">
        <f t="shared" si="26"/>
        <v>80</v>
      </c>
      <c r="Q112" s="18"/>
      <c r="R112" s="18"/>
      <c r="S112" s="18"/>
      <c r="T112" s="18"/>
      <c r="U112" s="61" t="str">
        <f t="shared" si="27"/>
        <v/>
      </c>
      <c r="V112" s="18" t="str">
        <f t="shared" si="0"/>
        <v/>
      </c>
      <c r="W112" s="18" t="str">
        <f t="shared" si="1"/>
        <v/>
      </c>
      <c r="X112" s="62" t="str">
        <f t="shared" si="2"/>
        <v/>
      </c>
      <c r="Y112" s="18" t="str">
        <f t="shared" si="3"/>
        <v/>
      </c>
      <c r="Z112" s="18" t="str">
        <f t="shared" si="4"/>
        <v/>
      </c>
      <c r="AA112" s="18" t="str">
        <f t="shared" si="5"/>
        <v/>
      </c>
      <c r="AB112" s="18" t="str">
        <f t="shared" si="6"/>
        <v/>
      </c>
      <c r="AC112" s="18" t="str">
        <f t="shared" si="7"/>
        <v/>
      </c>
      <c r="AD112" s="18"/>
      <c r="AE112" s="18"/>
      <c r="AF112" s="18"/>
      <c r="AG112" s="18"/>
      <c r="AH112" s="30" t="str">
        <f t="shared" si="8"/>
        <v/>
      </c>
      <c r="AI112" s="18" t="str">
        <f t="shared" si="9"/>
        <v/>
      </c>
      <c r="AJ112" s="18" t="str">
        <f t="shared" si="10"/>
        <v/>
      </c>
      <c r="AK112" s="18" t="str">
        <f t="shared" si="11"/>
        <v/>
      </c>
      <c r="AL112" s="18" t="str">
        <f t="shared" si="12"/>
        <v/>
      </c>
      <c r="AM112" s="18" t="str">
        <f t="shared" si="13"/>
        <v/>
      </c>
      <c r="AN112" s="18" t="str">
        <f t="shared" si="14"/>
        <v/>
      </c>
      <c r="AO112" s="18" t="str">
        <f t="shared" si="15"/>
        <v/>
      </c>
      <c r="AP112" s="18" t="str">
        <f t="shared" si="16"/>
        <v/>
      </c>
      <c r="AS112" s="63" t="str">
        <f t="shared" si="17"/>
        <v/>
      </c>
      <c r="AT112" s="23" t="str">
        <f t="shared" si="18"/>
        <v xml:space="preserve">Mencapai kompetensi dengan sangat baik dalam </v>
      </c>
      <c r="AU112" s="23" t="str">
        <f t="shared" si="19"/>
        <v xml:space="preserve">Perlu peningkatan dalam hal </v>
      </c>
      <c r="AV112" s="23" t="str">
        <f t="shared" si="20"/>
        <v/>
      </c>
      <c r="AW112" s="23" t="str">
        <f t="shared" si="21"/>
        <v/>
      </c>
      <c r="BF112" s="197"/>
    </row>
    <row r="113" spans="1:58" ht="15.75" customHeight="1">
      <c r="A113" s="57">
        <v>107</v>
      </c>
      <c r="B113" s="18" t="s">
        <v>161</v>
      </c>
      <c r="C113" s="58">
        <v>7009</v>
      </c>
      <c r="D113" s="18">
        <f t="shared" si="25"/>
        <v>7009</v>
      </c>
      <c r="E113" s="58" t="s">
        <v>151</v>
      </c>
      <c r="F113" s="59"/>
      <c r="G113" s="59"/>
      <c r="H113" s="59"/>
      <c r="I113" s="59"/>
      <c r="J113" s="59"/>
      <c r="K113" s="59"/>
      <c r="L113" s="59"/>
      <c r="M113" s="59"/>
      <c r="N113" s="18"/>
      <c r="O113" s="60"/>
      <c r="P113" s="175">
        <f t="shared" si="26"/>
        <v>80</v>
      </c>
      <c r="Q113" s="18"/>
      <c r="R113" s="18"/>
      <c r="S113" s="18"/>
      <c r="T113" s="18"/>
      <c r="U113" s="61" t="str">
        <f t="shared" si="27"/>
        <v/>
      </c>
      <c r="V113" s="18" t="str">
        <f t="shared" si="0"/>
        <v/>
      </c>
      <c r="W113" s="18" t="str">
        <f t="shared" si="1"/>
        <v/>
      </c>
      <c r="X113" s="62" t="str">
        <f t="shared" si="2"/>
        <v/>
      </c>
      <c r="Y113" s="18" t="str">
        <f t="shared" si="3"/>
        <v/>
      </c>
      <c r="Z113" s="18" t="str">
        <f t="shared" si="4"/>
        <v/>
      </c>
      <c r="AA113" s="18" t="str">
        <f t="shared" si="5"/>
        <v/>
      </c>
      <c r="AB113" s="18" t="str">
        <f t="shared" si="6"/>
        <v/>
      </c>
      <c r="AC113" s="18" t="str">
        <f t="shared" si="7"/>
        <v/>
      </c>
      <c r="AD113" s="18"/>
      <c r="AE113" s="18"/>
      <c r="AF113" s="18"/>
      <c r="AG113" s="18"/>
      <c r="AH113" s="30" t="str">
        <f t="shared" si="8"/>
        <v/>
      </c>
      <c r="AI113" s="18" t="str">
        <f t="shared" si="9"/>
        <v/>
      </c>
      <c r="AJ113" s="18" t="str">
        <f t="shared" si="10"/>
        <v/>
      </c>
      <c r="AK113" s="18" t="str">
        <f t="shared" si="11"/>
        <v/>
      </c>
      <c r="AL113" s="18" t="str">
        <f t="shared" si="12"/>
        <v/>
      </c>
      <c r="AM113" s="18" t="str">
        <f t="shared" si="13"/>
        <v/>
      </c>
      <c r="AN113" s="18" t="str">
        <f t="shared" si="14"/>
        <v/>
      </c>
      <c r="AO113" s="18" t="str">
        <f t="shared" si="15"/>
        <v/>
      </c>
      <c r="AP113" s="18" t="str">
        <f t="shared" si="16"/>
        <v/>
      </c>
      <c r="AS113" s="63" t="str">
        <f t="shared" si="17"/>
        <v/>
      </c>
      <c r="AT113" s="23" t="str">
        <f t="shared" si="18"/>
        <v xml:space="preserve">Mencapai kompetensi dengan sangat baik dalam </v>
      </c>
      <c r="AU113" s="23" t="str">
        <f t="shared" si="19"/>
        <v xml:space="preserve">Perlu peningkatan dalam hal </v>
      </c>
      <c r="AV113" s="23" t="str">
        <f t="shared" si="20"/>
        <v/>
      </c>
      <c r="AW113" s="23" t="str">
        <f t="shared" si="21"/>
        <v/>
      </c>
      <c r="BF113" s="197"/>
    </row>
    <row r="114" spans="1:58" ht="15.75" customHeight="1">
      <c r="A114" s="57">
        <v>108</v>
      </c>
      <c r="B114" s="18" t="s">
        <v>162</v>
      </c>
      <c r="C114" s="58">
        <v>7010</v>
      </c>
      <c r="D114" s="18">
        <f t="shared" si="25"/>
        <v>7010</v>
      </c>
      <c r="E114" s="58" t="s">
        <v>151</v>
      </c>
      <c r="F114" s="59"/>
      <c r="G114" s="59"/>
      <c r="H114" s="59"/>
      <c r="I114" s="59"/>
      <c r="J114" s="59"/>
      <c r="K114" s="59"/>
      <c r="L114" s="59"/>
      <c r="M114" s="59"/>
      <c r="N114" s="18"/>
      <c r="O114" s="60"/>
      <c r="P114" s="175">
        <f t="shared" si="26"/>
        <v>80</v>
      </c>
      <c r="Q114" s="18"/>
      <c r="R114" s="18"/>
      <c r="S114" s="18"/>
      <c r="T114" s="18"/>
      <c r="U114" s="61" t="str">
        <f t="shared" si="27"/>
        <v/>
      </c>
      <c r="V114" s="18" t="str">
        <f t="shared" si="0"/>
        <v/>
      </c>
      <c r="W114" s="18" t="str">
        <f t="shared" si="1"/>
        <v/>
      </c>
      <c r="X114" s="62" t="str">
        <f t="shared" si="2"/>
        <v/>
      </c>
      <c r="Y114" s="18" t="str">
        <f t="shared" si="3"/>
        <v/>
      </c>
      <c r="Z114" s="18" t="str">
        <f t="shared" si="4"/>
        <v/>
      </c>
      <c r="AA114" s="18" t="str">
        <f t="shared" si="5"/>
        <v/>
      </c>
      <c r="AB114" s="18" t="str">
        <f t="shared" si="6"/>
        <v/>
      </c>
      <c r="AC114" s="18" t="str">
        <f t="shared" si="7"/>
        <v/>
      </c>
      <c r="AD114" s="18"/>
      <c r="AE114" s="18"/>
      <c r="AF114" s="18"/>
      <c r="AG114" s="18"/>
      <c r="AH114" s="30" t="str">
        <f t="shared" si="8"/>
        <v/>
      </c>
      <c r="AI114" s="18" t="str">
        <f t="shared" si="9"/>
        <v/>
      </c>
      <c r="AJ114" s="18" t="str">
        <f t="shared" si="10"/>
        <v/>
      </c>
      <c r="AK114" s="18" t="str">
        <f t="shared" si="11"/>
        <v/>
      </c>
      <c r="AL114" s="18" t="str">
        <f t="shared" si="12"/>
        <v/>
      </c>
      <c r="AM114" s="18" t="str">
        <f t="shared" si="13"/>
        <v/>
      </c>
      <c r="AN114" s="18" t="str">
        <f t="shared" si="14"/>
        <v/>
      </c>
      <c r="AO114" s="18" t="str">
        <f t="shared" si="15"/>
        <v/>
      </c>
      <c r="AP114" s="18" t="str">
        <f t="shared" si="16"/>
        <v/>
      </c>
      <c r="AS114" s="63" t="str">
        <f t="shared" si="17"/>
        <v/>
      </c>
      <c r="AT114" s="23" t="str">
        <f t="shared" si="18"/>
        <v xml:space="preserve">Mencapai kompetensi dengan sangat baik dalam </v>
      </c>
      <c r="AU114" s="23" t="str">
        <f t="shared" si="19"/>
        <v xml:space="preserve">Perlu peningkatan dalam hal </v>
      </c>
      <c r="AV114" s="23" t="str">
        <f t="shared" si="20"/>
        <v/>
      </c>
      <c r="AW114" s="23" t="str">
        <f t="shared" si="21"/>
        <v/>
      </c>
      <c r="BF114" s="197"/>
    </row>
    <row r="115" spans="1:58" ht="15.75" customHeight="1">
      <c r="A115" s="57">
        <v>109</v>
      </c>
      <c r="B115" s="18" t="s">
        <v>163</v>
      </c>
      <c r="C115" s="58">
        <v>7011</v>
      </c>
      <c r="D115" s="18">
        <f t="shared" si="25"/>
        <v>7011</v>
      </c>
      <c r="E115" s="58" t="s">
        <v>151</v>
      </c>
      <c r="F115" s="59"/>
      <c r="G115" s="59"/>
      <c r="H115" s="59"/>
      <c r="I115" s="59"/>
      <c r="J115" s="59"/>
      <c r="K115" s="59"/>
      <c r="L115" s="59"/>
      <c r="M115" s="59"/>
      <c r="N115" s="18"/>
      <c r="O115" s="60"/>
      <c r="P115" s="175">
        <f t="shared" si="26"/>
        <v>80</v>
      </c>
      <c r="Q115" s="18"/>
      <c r="R115" s="18"/>
      <c r="S115" s="18"/>
      <c r="T115" s="18"/>
      <c r="U115" s="61" t="str">
        <f t="shared" si="27"/>
        <v/>
      </c>
      <c r="V115" s="18" t="str">
        <f t="shared" si="0"/>
        <v/>
      </c>
      <c r="W115" s="18" t="str">
        <f t="shared" si="1"/>
        <v/>
      </c>
      <c r="X115" s="62" t="str">
        <f t="shared" si="2"/>
        <v/>
      </c>
      <c r="Y115" s="18" t="str">
        <f t="shared" si="3"/>
        <v/>
      </c>
      <c r="Z115" s="18" t="str">
        <f t="shared" si="4"/>
        <v/>
      </c>
      <c r="AA115" s="18" t="str">
        <f t="shared" si="5"/>
        <v/>
      </c>
      <c r="AB115" s="18" t="str">
        <f t="shared" si="6"/>
        <v/>
      </c>
      <c r="AC115" s="18" t="str">
        <f t="shared" si="7"/>
        <v/>
      </c>
      <c r="AD115" s="18"/>
      <c r="AE115" s="18"/>
      <c r="AF115" s="18"/>
      <c r="AG115" s="18"/>
      <c r="AH115" s="30" t="str">
        <f t="shared" si="8"/>
        <v/>
      </c>
      <c r="AI115" s="18" t="str">
        <f t="shared" si="9"/>
        <v/>
      </c>
      <c r="AJ115" s="18" t="str">
        <f t="shared" si="10"/>
        <v/>
      </c>
      <c r="AK115" s="18" t="str">
        <f t="shared" si="11"/>
        <v/>
      </c>
      <c r="AL115" s="18" t="str">
        <f t="shared" si="12"/>
        <v/>
      </c>
      <c r="AM115" s="18" t="str">
        <f t="shared" si="13"/>
        <v/>
      </c>
      <c r="AN115" s="18" t="str">
        <f t="shared" si="14"/>
        <v/>
      </c>
      <c r="AO115" s="18" t="str">
        <f t="shared" si="15"/>
        <v/>
      </c>
      <c r="AP115" s="18" t="str">
        <f t="shared" si="16"/>
        <v/>
      </c>
      <c r="AS115" s="63" t="str">
        <f t="shared" si="17"/>
        <v/>
      </c>
      <c r="AT115" s="23" t="str">
        <f t="shared" si="18"/>
        <v xml:space="preserve">Mencapai kompetensi dengan sangat baik dalam </v>
      </c>
      <c r="AU115" s="23" t="str">
        <f t="shared" si="19"/>
        <v xml:space="preserve">Perlu peningkatan dalam hal </v>
      </c>
      <c r="AV115" s="23" t="str">
        <f t="shared" si="20"/>
        <v/>
      </c>
      <c r="AW115" s="23" t="str">
        <f t="shared" si="21"/>
        <v/>
      </c>
      <c r="BF115" s="197"/>
    </row>
    <row r="116" spans="1:58" ht="15.75" customHeight="1">
      <c r="A116" s="57">
        <v>110</v>
      </c>
      <c r="B116" s="18" t="s">
        <v>164</v>
      </c>
      <c r="C116" s="58">
        <v>7012</v>
      </c>
      <c r="D116" s="18">
        <f t="shared" si="25"/>
        <v>7012</v>
      </c>
      <c r="E116" s="58" t="s">
        <v>151</v>
      </c>
      <c r="F116" s="59"/>
      <c r="G116" s="59"/>
      <c r="H116" s="59"/>
      <c r="I116" s="59"/>
      <c r="J116" s="59"/>
      <c r="K116" s="59"/>
      <c r="L116" s="59"/>
      <c r="M116" s="59"/>
      <c r="N116" s="18"/>
      <c r="O116" s="60"/>
      <c r="P116" s="175">
        <f t="shared" si="26"/>
        <v>80</v>
      </c>
      <c r="Q116" s="18"/>
      <c r="R116" s="18"/>
      <c r="S116" s="18"/>
      <c r="T116" s="18"/>
      <c r="U116" s="61" t="str">
        <f t="shared" si="27"/>
        <v/>
      </c>
      <c r="V116" s="18" t="str">
        <f t="shared" si="0"/>
        <v/>
      </c>
      <c r="W116" s="18" t="str">
        <f t="shared" si="1"/>
        <v/>
      </c>
      <c r="X116" s="62" t="str">
        <f t="shared" si="2"/>
        <v/>
      </c>
      <c r="Y116" s="18" t="str">
        <f t="shared" si="3"/>
        <v/>
      </c>
      <c r="Z116" s="18" t="str">
        <f t="shared" si="4"/>
        <v/>
      </c>
      <c r="AA116" s="18" t="str">
        <f t="shared" si="5"/>
        <v/>
      </c>
      <c r="AB116" s="18" t="str">
        <f t="shared" si="6"/>
        <v/>
      </c>
      <c r="AC116" s="18" t="str">
        <f t="shared" si="7"/>
        <v/>
      </c>
      <c r="AD116" s="18"/>
      <c r="AE116" s="18"/>
      <c r="AF116" s="18"/>
      <c r="AG116" s="18"/>
      <c r="AH116" s="30" t="str">
        <f t="shared" si="8"/>
        <v/>
      </c>
      <c r="AI116" s="18" t="str">
        <f t="shared" si="9"/>
        <v/>
      </c>
      <c r="AJ116" s="18" t="str">
        <f t="shared" si="10"/>
        <v/>
      </c>
      <c r="AK116" s="18" t="str">
        <f t="shared" si="11"/>
        <v/>
      </c>
      <c r="AL116" s="18" t="str">
        <f t="shared" si="12"/>
        <v/>
      </c>
      <c r="AM116" s="18" t="str">
        <f t="shared" si="13"/>
        <v/>
      </c>
      <c r="AN116" s="18" t="str">
        <f t="shared" si="14"/>
        <v/>
      </c>
      <c r="AO116" s="18" t="str">
        <f t="shared" si="15"/>
        <v/>
      </c>
      <c r="AP116" s="18" t="str">
        <f t="shared" si="16"/>
        <v/>
      </c>
      <c r="AS116" s="63" t="str">
        <f t="shared" si="17"/>
        <v/>
      </c>
      <c r="AT116" s="23" t="str">
        <f t="shared" si="18"/>
        <v xml:space="preserve">Mencapai kompetensi dengan sangat baik dalam </v>
      </c>
      <c r="AU116" s="23" t="str">
        <f t="shared" si="19"/>
        <v xml:space="preserve">Perlu peningkatan dalam hal </v>
      </c>
      <c r="AV116" s="23" t="str">
        <f t="shared" si="20"/>
        <v/>
      </c>
      <c r="AW116" s="23" t="str">
        <f t="shared" si="21"/>
        <v/>
      </c>
      <c r="BF116" s="197"/>
    </row>
    <row r="117" spans="1:58" ht="15.75" customHeight="1">
      <c r="A117" s="57">
        <v>111</v>
      </c>
      <c r="B117" s="18" t="s">
        <v>165</v>
      </c>
      <c r="C117" s="58">
        <v>7013</v>
      </c>
      <c r="D117" s="18">
        <f t="shared" si="25"/>
        <v>7013</v>
      </c>
      <c r="E117" s="58" t="s">
        <v>151</v>
      </c>
      <c r="F117" s="59"/>
      <c r="G117" s="59"/>
      <c r="H117" s="59"/>
      <c r="I117" s="59"/>
      <c r="J117" s="59"/>
      <c r="K117" s="59"/>
      <c r="L117" s="59"/>
      <c r="M117" s="59"/>
      <c r="N117" s="18"/>
      <c r="O117" s="60"/>
      <c r="P117" s="175">
        <f t="shared" si="26"/>
        <v>80</v>
      </c>
      <c r="Q117" s="18"/>
      <c r="R117" s="18"/>
      <c r="S117" s="18"/>
      <c r="T117" s="18"/>
      <c r="U117" s="61" t="str">
        <f t="shared" si="27"/>
        <v/>
      </c>
      <c r="V117" s="18" t="str">
        <f t="shared" si="0"/>
        <v/>
      </c>
      <c r="W117" s="18" t="str">
        <f t="shared" si="1"/>
        <v/>
      </c>
      <c r="X117" s="62" t="str">
        <f t="shared" si="2"/>
        <v/>
      </c>
      <c r="Y117" s="18" t="str">
        <f t="shared" si="3"/>
        <v/>
      </c>
      <c r="Z117" s="18" t="str">
        <f t="shared" si="4"/>
        <v/>
      </c>
      <c r="AA117" s="18" t="str">
        <f t="shared" si="5"/>
        <v/>
      </c>
      <c r="AB117" s="18" t="str">
        <f t="shared" si="6"/>
        <v/>
      </c>
      <c r="AC117" s="18" t="str">
        <f t="shared" si="7"/>
        <v/>
      </c>
      <c r="AD117" s="18"/>
      <c r="AE117" s="18"/>
      <c r="AF117" s="18"/>
      <c r="AG117" s="18"/>
      <c r="AH117" s="30" t="str">
        <f t="shared" si="8"/>
        <v/>
      </c>
      <c r="AI117" s="18" t="str">
        <f t="shared" si="9"/>
        <v/>
      </c>
      <c r="AJ117" s="18" t="str">
        <f t="shared" si="10"/>
        <v/>
      </c>
      <c r="AK117" s="18" t="str">
        <f t="shared" si="11"/>
        <v/>
      </c>
      <c r="AL117" s="18" t="str">
        <f t="shared" si="12"/>
        <v/>
      </c>
      <c r="AM117" s="18" t="str">
        <f t="shared" si="13"/>
        <v/>
      </c>
      <c r="AN117" s="18" t="str">
        <f t="shared" si="14"/>
        <v/>
      </c>
      <c r="AO117" s="18" t="str">
        <f t="shared" si="15"/>
        <v/>
      </c>
      <c r="AP117" s="18" t="str">
        <f t="shared" si="16"/>
        <v/>
      </c>
      <c r="AS117" s="63" t="str">
        <f t="shared" si="17"/>
        <v/>
      </c>
      <c r="AT117" s="23" t="str">
        <f t="shared" si="18"/>
        <v xml:space="preserve">Mencapai kompetensi dengan sangat baik dalam </v>
      </c>
      <c r="AU117" s="23" t="str">
        <f t="shared" si="19"/>
        <v xml:space="preserve">Perlu peningkatan dalam hal </v>
      </c>
      <c r="AV117" s="23" t="str">
        <f t="shared" si="20"/>
        <v/>
      </c>
      <c r="AW117" s="23" t="str">
        <f t="shared" si="21"/>
        <v/>
      </c>
      <c r="BF117" s="197"/>
    </row>
    <row r="118" spans="1:58" ht="15.75" customHeight="1">
      <c r="A118" s="57">
        <v>112</v>
      </c>
      <c r="B118" s="18" t="s">
        <v>166</v>
      </c>
      <c r="C118" s="58">
        <v>7014</v>
      </c>
      <c r="D118" s="18">
        <f t="shared" si="25"/>
        <v>7014</v>
      </c>
      <c r="E118" s="58" t="s">
        <v>151</v>
      </c>
      <c r="F118" s="59"/>
      <c r="G118" s="59"/>
      <c r="H118" s="59"/>
      <c r="I118" s="59"/>
      <c r="J118" s="59"/>
      <c r="K118" s="59"/>
      <c r="L118" s="59"/>
      <c r="M118" s="59"/>
      <c r="N118" s="18"/>
      <c r="O118" s="60"/>
      <c r="P118" s="175">
        <f t="shared" si="26"/>
        <v>80</v>
      </c>
      <c r="Q118" s="18"/>
      <c r="R118" s="18"/>
      <c r="S118" s="18"/>
      <c r="T118" s="18"/>
      <c r="U118" s="61" t="str">
        <f t="shared" si="27"/>
        <v/>
      </c>
      <c r="V118" s="18" t="str">
        <f t="shared" si="0"/>
        <v/>
      </c>
      <c r="W118" s="18" t="str">
        <f t="shared" si="1"/>
        <v/>
      </c>
      <c r="X118" s="62" t="str">
        <f t="shared" si="2"/>
        <v/>
      </c>
      <c r="Y118" s="18" t="str">
        <f t="shared" si="3"/>
        <v/>
      </c>
      <c r="Z118" s="18" t="str">
        <f t="shared" si="4"/>
        <v/>
      </c>
      <c r="AA118" s="18" t="str">
        <f t="shared" si="5"/>
        <v/>
      </c>
      <c r="AB118" s="18" t="str">
        <f t="shared" si="6"/>
        <v/>
      </c>
      <c r="AC118" s="18" t="str">
        <f t="shared" si="7"/>
        <v/>
      </c>
      <c r="AD118" s="18"/>
      <c r="AE118" s="18"/>
      <c r="AF118" s="18"/>
      <c r="AG118" s="18"/>
      <c r="AH118" s="30" t="str">
        <f t="shared" si="8"/>
        <v/>
      </c>
      <c r="AI118" s="18" t="str">
        <f t="shared" si="9"/>
        <v/>
      </c>
      <c r="AJ118" s="18" t="str">
        <f t="shared" si="10"/>
        <v/>
      </c>
      <c r="AK118" s="18" t="str">
        <f t="shared" si="11"/>
        <v/>
      </c>
      <c r="AL118" s="18" t="str">
        <f t="shared" si="12"/>
        <v/>
      </c>
      <c r="AM118" s="18" t="str">
        <f t="shared" si="13"/>
        <v/>
      </c>
      <c r="AN118" s="18" t="str">
        <f t="shared" si="14"/>
        <v/>
      </c>
      <c r="AO118" s="18" t="str">
        <f t="shared" si="15"/>
        <v/>
      </c>
      <c r="AP118" s="18" t="str">
        <f t="shared" si="16"/>
        <v/>
      </c>
      <c r="AS118" s="63" t="str">
        <f t="shared" si="17"/>
        <v/>
      </c>
      <c r="AT118" s="23" t="str">
        <f t="shared" si="18"/>
        <v xml:space="preserve">Mencapai kompetensi dengan sangat baik dalam </v>
      </c>
      <c r="AU118" s="23" t="str">
        <f t="shared" si="19"/>
        <v xml:space="preserve">Perlu peningkatan dalam hal </v>
      </c>
      <c r="AV118" s="23" t="str">
        <f t="shared" si="20"/>
        <v/>
      </c>
      <c r="AW118" s="23" t="str">
        <f t="shared" si="21"/>
        <v/>
      </c>
      <c r="BF118" s="197"/>
    </row>
    <row r="119" spans="1:58" ht="15.75" customHeight="1">
      <c r="A119" s="57">
        <v>113</v>
      </c>
      <c r="B119" s="18" t="s">
        <v>167</v>
      </c>
      <c r="C119" s="58">
        <v>7015</v>
      </c>
      <c r="D119" s="18">
        <f t="shared" si="25"/>
        <v>7015</v>
      </c>
      <c r="E119" s="58" t="s">
        <v>151</v>
      </c>
      <c r="F119" s="59"/>
      <c r="G119" s="59"/>
      <c r="H119" s="59"/>
      <c r="I119" s="59"/>
      <c r="J119" s="59"/>
      <c r="K119" s="59"/>
      <c r="L119" s="59"/>
      <c r="M119" s="59"/>
      <c r="N119" s="18"/>
      <c r="O119" s="60"/>
      <c r="P119" s="175">
        <f t="shared" si="26"/>
        <v>80</v>
      </c>
      <c r="Q119" s="18"/>
      <c r="R119" s="18"/>
      <c r="S119" s="18"/>
      <c r="T119" s="18"/>
      <c r="U119" s="61" t="str">
        <f t="shared" si="27"/>
        <v/>
      </c>
      <c r="V119" s="18" t="str">
        <f t="shared" si="0"/>
        <v/>
      </c>
      <c r="W119" s="18" t="str">
        <f t="shared" si="1"/>
        <v/>
      </c>
      <c r="X119" s="62" t="str">
        <f t="shared" si="2"/>
        <v/>
      </c>
      <c r="Y119" s="18" t="str">
        <f t="shared" si="3"/>
        <v/>
      </c>
      <c r="Z119" s="18" t="str">
        <f t="shared" si="4"/>
        <v/>
      </c>
      <c r="AA119" s="18" t="str">
        <f t="shared" si="5"/>
        <v/>
      </c>
      <c r="AB119" s="18" t="str">
        <f t="shared" si="6"/>
        <v/>
      </c>
      <c r="AC119" s="18" t="str">
        <f t="shared" si="7"/>
        <v/>
      </c>
      <c r="AD119" s="18"/>
      <c r="AE119" s="18"/>
      <c r="AF119" s="18"/>
      <c r="AG119" s="18"/>
      <c r="AH119" s="30" t="str">
        <f t="shared" si="8"/>
        <v/>
      </c>
      <c r="AI119" s="18" t="str">
        <f t="shared" si="9"/>
        <v/>
      </c>
      <c r="AJ119" s="18" t="str">
        <f t="shared" si="10"/>
        <v/>
      </c>
      <c r="AK119" s="18" t="str">
        <f t="shared" si="11"/>
        <v/>
      </c>
      <c r="AL119" s="18" t="str">
        <f t="shared" si="12"/>
        <v/>
      </c>
      <c r="AM119" s="18" t="str">
        <f t="shared" si="13"/>
        <v/>
      </c>
      <c r="AN119" s="18" t="str">
        <f t="shared" si="14"/>
        <v/>
      </c>
      <c r="AO119" s="18" t="str">
        <f t="shared" si="15"/>
        <v/>
      </c>
      <c r="AP119" s="18" t="str">
        <f t="shared" si="16"/>
        <v/>
      </c>
      <c r="AS119" s="63" t="str">
        <f t="shared" si="17"/>
        <v/>
      </c>
      <c r="AT119" s="23" t="str">
        <f t="shared" si="18"/>
        <v xml:space="preserve">Mencapai kompetensi dengan sangat baik dalam </v>
      </c>
      <c r="AU119" s="23" t="str">
        <f t="shared" si="19"/>
        <v xml:space="preserve">Perlu peningkatan dalam hal </v>
      </c>
      <c r="AV119" s="23" t="str">
        <f t="shared" si="20"/>
        <v/>
      </c>
      <c r="AW119" s="23" t="str">
        <f t="shared" si="21"/>
        <v/>
      </c>
      <c r="BF119" s="197"/>
    </row>
    <row r="120" spans="1:58" ht="15.75" customHeight="1">
      <c r="A120" s="57">
        <v>114</v>
      </c>
      <c r="B120" s="18" t="s">
        <v>168</v>
      </c>
      <c r="C120" s="58">
        <v>7016</v>
      </c>
      <c r="D120" s="18">
        <f t="shared" si="25"/>
        <v>7016</v>
      </c>
      <c r="E120" s="58" t="s">
        <v>151</v>
      </c>
      <c r="F120" s="59"/>
      <c r="G120" s="59"/>
      <c r="H120" s="59"/>
      <c r="I120" s="59"/>
      <c r="J120" s="59"/>
      <c r="K120" s="59"/>
      <c r="L120" s="59"/>
      <c r="M120" s="59"/>
      <c r="N120" s="18"/>
      <c r="O120" s="60"/>
      <c r="P120" s="175">
        <f t="shared" si="26"/>
        <v>80</v>
      </c>
      <c r="Q120" s="18"/>
      <c r="R120" s="18"/>
      <c r="S120" s="18"/>
      <c r="T120" s="18"/>
      <c r="U120" s="61" t="str">
        <f t="shared" si="27"/>
        <v/>
      </c>
      <c r="V120" s="18" t="str">
        <f t="shared" si="0"/>
        <v/>
      </c>
      <c r="W120" s="18" t="str">
        <f t="shared" si="1"/>
        <v/>
      </c>
      <c r="X120" s="62" t="str">
        <f t="shared" si="2"/>
        <v/>
      </c>
      <c r="Y120" s="18" t="str">
        <f t="shared" si="3"/>
        <v/>
      </c>
      <c r="Z120" s="18" t="str">
        <f t="shared" si="4"/>
        <v/>
      </c>
      <c r="AA120" s="18" t="str">
        <f t="shared" si="5"/>
        <v/>
      </c>
      <c r="AB120" s="18" t="str">
        <f t="shared" si="6"/>
        <v/>
      </c>
      <c r="AC120" s="18" t="str">
        <f t="shared" si="7"/>
        <v/>
      </c>
      <c r="AD120" s="18"/>
      <c r="AE120" s="18"/>
      <c r="AF120" s="18"/>
      <c r="AG120" s="18"/>
      <c r="AH120" s="30" t="str">
        <f t="shared" si="8"/>
        <v/>
      </c>
      <c r="AI120" s="18" t="str">
        <f t="shared" si="9"/>
        <v/>
      </c>
      <c r="AJ120" s="18" t="str">
        <f t="shared" si="10"/>
        <v/>
      </c>
      <c r="AK120" s="18" t="str">
        <f t="shared" si="11"/>
        <v/>
      </c>
      <c r="AL120" s="18" t="str">
        <f t="shared" si="12"/>
        <v/>
      </c>
      <c r="AM120" s="18" t="str">
        <f t="shared" si="13"/>
        <v/>
      </c>
      <c r="AN120" s="18" t="str">
        <f t="shared" si="14"/>
        <v/>
      </c>
      <c r="AO120" s="18" t="str">
        <f t="shared" si="15"/>
        <v/>
      </c>
      <c r="AP120" s="18" t="str">
        <f t="shared" si="16"/>
        <v/>
      </c>
      <c r="AS120" s="63" t="str">
        <f t="shared" si="17"/>
        <v/>
      </c>
      <c r="AT120" s="23" t="str">
        <f t="shared" si="18"/>
        <v xml:space="preserve">Mencapai kompetensi dengan sangat baik dalam </v>
      </c>
      <c r="AU120" s="23" t="str">
        <f t="shared" si="19"/>
        <v xml:space="preserve">Perlu peningkatan dalam hal </v>
      </c>
      <c r="AV120" s="23" t="str">
        <f t="shared" si="20"/>
        <v/>
      </c>
      <c r="AW120" s="23" t="str">
        <f t="shared" si="21"/>
        <v/>
      </c>
      <c r="BF120" s="197"/>
    </row>
    <row r="121" spans="1:58" ht="15.75" customHeight="1">
      <c r="A121" s="57">
        <v>115</v>
      </c>
      <c r="B121" s="18" t="s">
        <v>169</v>
      </c>
      <c r="C121" s="58">
        <v>7017</v>
      </c>
      <c r="D121" s="18">
        <f t="shared" si="25"/>
        <v>7017</v>
      </c>
      <c r="E121" s="58" t="s">
        <v>151</v>
      </c>
      <c r="F121" s="59"/>
      <c r="G121" s="59"/>
      <c r="H121" s="59"/>
      <c r="I121" s="59"/>
      <c r="J121" s="59"/>
      <c r="K121" s="59"/>
      <c r="L121" s="59"/>
      <c r="M121" s="59"/>
      <c r="N121" s="18"/>
      <c r="O121" s="60"/>
      <c r="P121" s="175">
        <f t="shared" si="26"/>
        <v>80</v>
      </c>
      <c r="Q121" s="18"/>
      <c r="R121" s="18"/>
      <c r="S121" s="18"/>
      <c r="T121" s="18"/>
      <c r="U121" s="61" t="str">
        <f t="shared" si="27"/>
        <v/>
      </c>
      <c r="V121" s="18" t="str">
        <f t="shared" si="0"/>
        <v/>
      </c>
      <c r="W121" s="18" t="str">
        <f t="shared" si="1"/>
        <v/>
      </c>
      <c r="X121" s="62" t="str">
        <f t="shared" si="2"/>
        <v/>
      </c>
      <c r="Y121" s="18" t="str">
        <f t="shared" si="3"/>
        <v/>
      </c>
      <c r="Z121" s="18" t="str">
        <f t="shared" si="4"/>
        <v/>
      </c>
      <c r="AA121" s="18" t="str">
        <f t="shared" si="5"/>
        <v/>
      </c>
      <c r="AB121" s="18" t="str">
        <f t="shared" si="6"/>
        <v/>
      </c>
      <c r="AC121" s="18" t="str">
        <f t="shared" si="7"/>
        <v/>
      </c>
      <c r="AD121" s="18"/>
      <c r="AE121" s="18"/>
      <c r="AF121" s="18"/>
      <c r="AG121" s="18"/>
      <c r="AH121" s="30" t="str">
        <f t="shared" si="8"/>
        <v/>
      </c>
      <c r="AI121" s="18" t="str">
        <f t="shared" si="9"/>
        <v/>
      </c>
      <c r="AJ121" s="18" t="str">
        <f t="shared" si="10"/>
        <v/>
      </c>
      <c r="AK121" s="18" t="str">
        <f t="shared" si="11"/>
        <v/>
      </c>
      <c r="AL121" s="18" t="str">
        <f t="shared" si="12"/>
        <v/>
      </c>
      <c r="AM121" s="18" t="str">
        <f t="shared" si="13"/>
        <v/>
      </c>
      <c r="AN121" s="18" t="str">
        <f t="shared" si="14"/>
        <v/>
      </c>
      <c r="AO121" s="18" t="str">
        <f t="shared" si="15"/>
        <v/>
      </c>
      <c r="AP121" s="18" t="str">
        <f t="shared" si="16"/>
        <v/>
      </c>
      <c r="AS121" s="63" t="str">
        <f t="shared" si="17"/>
        <v/>
      </c>
      <c r="AT121" s="23" t="str">
        <f t="shared" si="18"/>
        <v xml:space="preserve">Mencapai kompetensi dengan sangat baik dalam </v>
      </c>
      <c r="AU121" s="23" t="str">
        <f t="shared" si="19"/>
        <v xml:space="preserve">Perlu peningkatan dalam hal </v>
      </c>
      <c r="AV121" s="23" t="str">
        <f t="shared" si="20"/>
        <v/>
      </c>
      <c r="AW121" s="23" t="str">
        <f t="shared" si="21"/>
        <v/>
      </c>
      <c r="BF121" s="197"/>
    </row>
    <row r="122" spans="1:58" ht="15.75" customHeight="1">
      <c r="A122" s="57">
        <v>116</v>
      </c>
      <c r="B122" s="18" t="s">
        <v>170</v>
      </c>
      <c r="C122" s="58">
        <v>7018</v>
      </c>
      <c r="D122" s="18">
        <f t="shared" si="25"/>
        <v>7018</v>
      </c>
      <c r="E122" s="58" t="s">
        <v>151</v>
      </c>
      <c r="F122" s="59"/>
      <c r="G122" s="59"/>
      <c r="H122" s="59"/>
      <c r="I122" s="59"/>
      <c r="J122" s="59"/>
      <c r="K122" s="59"/>
      <c r="L122" s="59"/>
      <c r="M122" s="59"/>
      <c r="N122" s="18"/>
      <c r="O122" s="60"/>
      <c r="P122" s="175">
        <f t="shared" si="26"/>
        <v>80</v>
      </c>
      <c r="Q122" s="18"/>
      <c r="R122" s="18"/>
      <c r="S122" s="18"/>
      <c r="T122" s="18"/>
      <c r="U122" s="61" t="str">
        <f t="shared" si="27"/>
        <v/>
      </c>
      <c r="V122" s="18" t="str">
        <f t="shared" si="0"/>
        <v/>
      </c>
      <c r="W122" s="18" t="str">
        <f t="shared" si="1"/>
        <v/>
      </c>
      <c r="X122" s="62" t="str">
        <f t="shared" si="2"/>
        <v/>
      </c>
      <c r="Y122" s="18" t="str">
        <f t="shared" si="3"/>
        <v/>
      </c>
      <c r="Z122" s="18" t="str">
        <f t="shared" si="4"/>
        <v/>
      </c>
      <c r="AA122" s="18" t="str">
        <f t="shared" si="5"/>
        <v/>
      </c>
      <c r="AB122" s="18" t="str">
        <f t="shared" si="6"/>
        <v/>
      </c>
      <c r="AC122" s="18" t="str">
        <f t="shared" si="7"/>
        <v/>
      </c>
      <c r="AD122" s="18"/>
      <c r="AE122" s="18"/>
      <c r="AF122" s="18"/>
      <c r="AG122" s="18"/>
      <c r="AH122" s="30" t="str">
        <f t="shared" si="8"/>
        <v/>
      </c>
      <c r="AI122" s="18" t="str">
        <f t="shared" si="9"/>
        <v/>
      </c>
      <c r="AJ122" s="18" t="str">
        <f t="shared" si="10"/>
        <v/>
      </c>
      <c r="AK122" s="18" t="str">
        <f t="shared" si="11"/>
        <v/>
      </c>
      <c r="AL122" s="18" t="str">
        <f t="shared" si="12"/>
        <v/>
      </c>
      <c r="AM122" s="18" t="str">
        <f t="shared" si="13"/>
        <v/>
      </c>
      <c r="AN122" s="18" t="str">
        <f t="shared" si="14"/>
        <v/>
      </c>
      <c r="AO122" s="18" t="str">
        <f t="shared" si="15"/>
        <v/>
      </c>
      <c r="AP122" s="18" t="str">
        <f t="shared" si="16"/>
        <v/>
      </c>
      <c r="AS122" s="63" t="str">
        <f t="shared" si="17"/>
        <v/>
      </c>
      <c r="AT122" s="23" t="str">
        <f t="shared" si="18"/>
        <v xml:space="preserve">Mencapai kompetensi dengan sangat baik dalam </v>
      </c>
      <c r="AU122" s="23" t="str">
        <f t="shared" si="19"/>
        <v xml:space="preserve">Perlu peningkatan dalam hal </v>
      </c>
      <c r="AV122" s="23" t="str">
        <f t="shared" si="20"/>
        <v/>
      </c>
      <c r="AW122" s="23" t="str">
        <f t="shared" si="21"/>
        <v/>
      </c>
      <c r="BF122" s="197"/>
    </row>
    <row r="123" spans="1:58" ht="15.75" customHeight="1">
      <c r="A123" s="57">
        <v>117</v>
      </c>
      <c r="B123" s="18" t="s">
        <v>171</v>
      </c>
      <c r="C123" s="58">
        <v>7019</v>
      </c>
      <c r="D123" s="18">
        <f t="shared" si="25"/>
        <v>7019</v>
      </c>
      <c r="E123" s="58" t="s">
        <v>151</v>
      </c>
      <c r="F123" s="59"/>
      <c r="G123" s="59"/>
      <c r="H123" s="59"/>
      <c r="I123" s="59"/>
      <c r="J123" s="59"/>
      <c r="K123" s="59"/>
      <c r="L123" s="59"/>
      <c r="M123" s="59"/>
      <c r="N123" s="18"/>
      <c r="O123" s="60"/>
      <c r="P123" s="175">
        <f t="shared" si="26"/>
        <v>80</v>
      </c>
      <c r="Q123" s="18"/>
      <c r="R123" s="18"/>
      <c r="S123" s="18"/>
      <c r="T123" s="18"/>
      <c r="U123" s="61" t="str">
        <f t="shared" si="27"/>
        <v/>
      </c>
      <c r="V123" s="18" t="str">
        <f t="shared" si="0"/>
        <v/>
      </c>
      <c r="W123" s="18" t="str">
        <f t="shared" si="1"/>
        <v/>
      </c>
      <c r="X123" s="62" t="str">
        <f t="shared" si="2"/>
        <v/>
      </c>
      <c r="Y123" s="18" t="str">
        <f t="shared" si="3"/>
        <v/>
      </c>
      <c r="Z123" s="18" t="str">
        <f t="shared" si="4"/>
        <v/>
      </c>
      <c r="AA123" s="18" t="str">
        <f t="shared" si="5"/>
        <v/>
      </c>
      <c r="AB123" s="18" t="str">
        <f t="shared" si="6"/>
        <v/>
      </c>
      <c r="AC123" s="18" t="str">
        <f t="shared" si="7"/>
        <v/>
      </c>
      <c r="AD123" s="18"/>
      <c r="AE123" s="18"/>
      <c r="AF123" s="18"/>
      <c r="AG123" s="18"/>
      <c r="AH123" s="30" t="str">
        <f t="shared" si="8"/>
        <v/>
      </c>
      <c r="AI123" s="18" t="str">
        <f t="shared" si="9"/>
        <v/>
      </c>
      <c r="AJ123" s="18" t="str">
        <f t="shared" si="10"/>
        <v/>
      </c>
      <c r="AK123" s="18" t="str">
        <f t="shared" si="11"/>
        <v/>
      </c>
      <c r="AL123" s="18" t="str">
        <f t="shared" si="12"/>
        <v/>
      </c>
      <c r="AM123" s="18" t="str">
        <f t="shared" si="13"/>
        <v/>
      </c>
      <c r="AN123" s="18" t="str">
        <f t="shared" si="14"/>
        <v/>
      </c>
      <c r="AO123" s="18" t="str">
        <f t="shared" si="15"/>
        <v/>
      </c>
      <c r="AP123" s="18" t="str">
        <f t="shared" si="16"/>
        <v/>
      </c>
      <c r="AS123" s="63" t="str">
        <f t="shared" si="17"/>
        <v/>
      </c>
      <c r="AT123" s="23" t="str">
        <f t="shared" si="18"/>
        <v xml:space="preserve">Mencapai kompetensi dengan sangat baik dalam </v>
      </c>
      <c r="AU123" s="23" t="str">
        <f t="shared" si="19"/>
        <v xml:space="preserve">Perlu peningkatan dalam hal </v>
      </c>
      <c r="AV123" s="23" t="str">
        <f t="shared" si="20"/>
        <v/>
      </c>
      <c r="AW123" s="23" t="str">
        <f t="shared" si="21"/>
        <v/>
      </c>
      <c r="BF123" s="197"/>
    </row>
    <row r="124" spans="1:58" ht="15.75" customHeight="1">
      <c r="A124" s="57">
        <v>118</v>
      </c>
      <c r="B124" s="18" t="s">
        <v>172</v>
      </c>
      <c r="C124" s="58">
        <v>7020</v>
      </c>
      <c r="D124" s="18">
        <f t="shared" si="25"/>
        <v>7020</v>
      </c>
      <c r="E124" s="58" t="s">
        <v>151</v>
      </c>
      <c r="F124" s="59"/>
      <c r="G124" s="59"/>
      <c r="H124" s="59"/>
      <c r="I124" s="59"/>
      <c r="J124" s="59"/>
      <c r="K124" s="59"/>
      <c r="L124" s="59"/>
      <c r="M124" s="59"/>
      <c r="N124" s="18"/>
      <c r="O124" s="60"/>
      <c r="P124" s="175">
        <f t="shared" si="26"/>
        <v>80</v>
      </c>
      <c r="Q124" s="18"/>
      <c r="R124" s="18"/>
      <c r="S124" s="18"/>
      <c r="T124" s="18"/>
      <c r="U124" s="61" t="str">
        <f t="shared" si="27"/>
        <v/>
      </c>
      <c r="V124" s="18" t="str">
        <f t="shared" si="0"/>
        <v/>
      </c>
      <c r="W124" s="18" t="str">
        <f t="shared" si="1"/>
        <v/>
      </c>
      <c r="X124" s="62" t="str">
        <f t="shared" si="2"/>
        <v/>
      </c>
      <c r="Y124" s="18" t="str">
        <f t="shared" si="3"/>
        <v/>
      </c>
      <c r="Z124" s="18" t="str">
        <f t="shared" si="4"/>
        <v/>
      </c>
      <c r="AA124" s="18" t="str">
        <f t="shared" si="5"/>
        <v/>
      </c>
      <c r="AB124" s="18" t="str">
        <f t="shared" si="6"/>
        <v/>
      </c>
      <c r="AC124" s="18" t="str">
        <f t="shared" si="7"/>
        <v/>
      </c>
      <c r="AD124" s="18"/>
      <c r="AE124" s="18"/>
      <c r="AF124" s="18"/>
      <c r="AG124" s="18"/>
      <c r="AH124" s="30" t="str">
        <f t="shared" si="8"/>
        <v/>
      </c>
      <c r="AI124" s="18" t="str">
        <f t="shared" si="9"/>
        <v/>
      </c>
      <c r="AJ124" s="18" t="str">
        <f t="shared" si="10"/>
        <v/>
      </c>
      <c r="AK124" s="18" t="str">
        <f t="shared" si="11"/>
        <v/>
      </c>
      <c r="AL124" s="18" t="str">
        <f t="shared" si="12"/>
        <v/>
      </c>
      <c r="AM124" s="18" t="str">
        <f t="shared" si="13"/>
        <v/>
      </c>
      <c r="AN124" s="18" t="str">
        <f t="shared" si="14"/>
        <v/>
      </c>
      <c r="AO124" s="18" t="str">
        <f t="shared" si="15"/>
        <v/>
      </c>
      <c r="AP124" s="18" t="str">
        <f t="shared" si="16"/>
        <v/>
      </c>
      <c r="AS124" s="63" t="str">
        <f t="shared" si="17"/>
        <v/>
      </c>
      <c r="AT124" s="23" t="str">
        <f t="shared" si="18"/>
        <v xml:space="preserve">Mencapai kompetensi dengan sangat baik dalam </v>
      </c>
      <c r="AU124" s="23" t="str">
        <f t="shared" si="19"/>
        <v xml:space="preserve">Perlu peningkatan dalam hal </v>
      </c>
      <c r="AV124" s="23" t="str">
        <f t="shared" si="20"/>
        <v/>
      </c>
      <c r="AW124" s="23" t="str">
        <f t="shared" si="21"/>
        <v/>
      </c>
      <c r="BF124" s="197"/>
    </row>
    <row r="125" spans="1:58" ht="15.75" customHeight="1">
      <c r="A125" s="57">
        <v>119</v>
      </c>
      <c r="B125" s="18" t="s">
        <v>173</v>
      </c>
      <c r="C125" s="58">
        <v>7021</v>
      </c>
      <c r="D125" s="18">
        <f t="shared" si="25"/>
        <v>7021</v>
      </c>
      <c r="E125" s="58" t="s">
        <v>151</v>
      </c>
      <c r="F125" s="59"/>
      <c r="G125" s="59"/>
      <c r="H125" s="59"/>
      <c r="I125" s="59"/>
      <c r="J125" s="59"/>
      <c r="K125" s="59"/>
      <c r="L125" s="59"/>
      <c r="M125" s="59"/>
      <c r="N125" s="18"/>
      <c r="O125" s="60"/>
      <c r="P125" s="175">
        <f t="shared" si="26"/>
        <v>80</v>
      </c>
      <c r="Q125" s="18"/>
      <c r="R125" s="18"/>
      <c r="S125" s="18"/>
      <c r="T125" s="18"/>
      <c r="U125" s="61" t="str">
        <f t="shared" si="27"/>
        <v/>
      </c>
      <c r="V125" s="18" t="str">
        <f t="shared" si="0"/>
        <v/>
      </c>
      <c r="W125" s="18" t="str">
        <f t="shared" si="1"/>
        <v/>
      </c>
      <c r="X125" s="62" t="str">
        <f t="shared" si="2"/>
        <v/>
      </c>
      <c r="Y125" s="18" t="str">
        <f t="shared" si="3"/>
        <v/>
      </c>
      <c r="Z125" s="18" t="str">
        <f t="shared" si="4"/>
        <v/>
      </c>
      <c r="AA125" s="18" t="str">
        <f t="shared" si="5"/>
        <v/>
      </c>
      <c r="AB125" s="18" t="str">
        <f t="shared" si="6"/>
        <v/>
      </c>
      <c r="AC125" s="18" t="str">
        <f t="shared" si="7"/>
        <v/>
      </c>
      <c r="AD125" s="18"/>
      <c r="AE125" s="18"/>
      <c r="AF125" s="18"/>
      <c r="AG125" s="18"/>
      <c r="AH125" s="30" t="str">
        <f t="shared" si="8"/>
        <v/>
      </c>
      <c r="AI125" s="18" t="str">
        <f t="shared" si="9"/>
        <v/>
      </c>
      <c r="AJ125" s="18" t="str">
        <f t="shared" si="10"/>
        <v/>
      </c>
      <c r="AK125" s="18" t="str">
        <f t="shared" si="11"/>
        <v/>
      </c>
      <c r="AL125" s="18" t="str">
        <f t="shared" si="12"/>
        <v/>
      </c>
      <c r="AM125" s="18" t="str">
        <f t="shared" si="13"/>
        <v/>
      </c>
      <c r="AN125" s="18" t="str">
        <f t="shared" si="14"/>
        <v/>
      </c>
      <c r="AO125" s="18" t="str">
        <f t="shared" si="15"/>
        <v/>
      </c>
      <c r="AP125" s="18" t="str">
        <f t="shared" si="16"/>
        <v/>
      </c>
      <c r="AS125" s="63" t="str">
        <f t="shared" si="17"/>
        <v/>
      </c>
      <c r="AT125" s="23" t="str">
        <f t="shared" si="18"/>
        <v xml:space="preserve">Mencapai kompetensi dengan sangat baik dalam </v>
      </c>
      <c r="AU125" s="23" t="str">
        <f t="shared" si="19"/>
        <v xml:space="preserve">Perlu peningkatan dalam hal </v>
      </c>
      <c r="AV125" s="23" t="str">
        <f t="shared" si="20"/>
        <v/>
      </c>
      <c r="AW125" s="23" t="str">
        <f t="shared" si="21"/>
        <v/>
      </c>
      <c r="BF125" s="197"/>
    </row>
    <row r="126" spans="1:58" ht="15.75" customHeight="1">
      <c r="A126" s="57">
        <v>120</v>
      </c>
      <c r="B126" s="18" t="s">
        <v>174</v>
      </c>
      <c r="C126" s="58">
        <v>7022</v>
      </c>
      <c r="D126" s="18">
        <f t="shared" si="25"/>
        <v>7022</v>
      </c>
      <c r="E126" s="58" t="s">
        <v>151</v>
      </c>
      <c r="F126" s="59"/>
      <c r="G126" s="59"/>
      <c r="H126" s="59"/>
      <c r="I126" s="59"/>
      <c r="J126" s="59"/>
      <c r="K126" s="59"/>
      <c r="L126" s="59"/>
      <c r="M126" s="59"/>
      <c r="N126" s="18"/>
      <c r="O126" s="60"/>
      <c r="P126" s="175">
        <f t="shared" si="26"/>
        <v>80</v>
      </c>
      <c r="Q126" s="18"/>
      <c r="R126" s="18"/>
      <c r="S126" s="18"/>
      <c r="T126" s="18"/>
      <c r="U126" s="61" t="str">
        <f t="shared" si="27"/>
        <v/>
      </c>
      <c r="V126" s="18" t="str">
        <f t="shared" si="0"/>
        <v/>
      </c>
      <c r="W126" s="18" t="str">
        <f t="shared" si="1"/>
        <v/>
      </c>
      <c r="X126" s="62" t="str">
        <f t="shared" si="2"/>
        <v/>
      </c>
      <c r="Y126" s="18" t="str">
        <f t="shared" si="3"/>
        <v/>
      </c>
      <c r="Z126" s="18" t="str">
        <f t="shared" si="4"/>
        <v/>
      </c>
      <c r="AA126" s="18" t="str">
        <f t="shared" si="5"/>
        <v/>
      </c>
      <c r="AB126" s="18" t="str">
        <f t="shared" si="6"/>
        <v/>
      </c>
      <c r="AC126" s="18" t="str">
        <f t="shared" si="7"/>
        <v/>
      </c>
      <c r="AD126" s="18"/>
      <c r="AE126" s="18"/>
      <c r="AF126" s="18"/>
      <c r="AG126" s="18"/>
      <c r="AH126" s="30" t="str">
        <f t="shared" si="8"/>
        <v/>
      </c>
      <c r="AI126" s="18" t="str">
        <f t="shared" si="9"/>
        <v/>
      </c>
      <c r="AJ126" s="18" t="str">
        <f t="shared" si="10"/>
        <v/>
      </c>
      <c r="AK126" s="18" t="str">
        <f t="shared" si="11"/>
        <v/>
      </c>
      <c r="AL126" s="18" t="str">
        <f t="shared" si="12"/>
        <v/>
      </c>
      <c r="AM126" s="18" t="str">
        <f t="shared" si="13"/>
        <v/>
      </c>
      <c r="AN126" s="18" t="str">
        <f t="shared" si="14"/>
        <v/>
      </c>
      <c r="AO126" s="18" t="str">
        <f t="shared" si="15"/>
        <v/>
      </c>
      <c r="AP126" s="18" t="str">
        <f t="shared" si="16"/>
        <v/>
      </c>
      <c r="AS126" s="63" t="str">
        <f t="shared" si="17"/>
        <v/>
      </c>
      <c r="AT126" s="23" t="str">
        <f t="shared" si="18"/>
        <v xml:space="preserve">Mencapai kompetensi dengan sangat baik dalam </v>
      </c>
      <c r="AU126" s="23" t="str">
        <f t="shared" si="19"/>
        <v xml:space="preserve">Perlu peningkatan dalam hal </v>
      </c>
      <c r="AV126" s="23" t="str">
        <f t="shared" si="20"/>
        <v/>
      </c>
      <c r="AW126" s="23" t="str">
        <f t="shared" si="21"/>
        <v/>
      </c>
      <c r="BF126" s="197"/>
    </row>
    <row r="127" spans="1:58" ht="15.75" customHeight="1">
      <c r="A127" s="57">
        <v>121</v>
      </c>
      <c r="B127" s="18" t="s">
        <v>175</v>
      </c>
      <c r="C127" s="58">
        <v>7023</v>
      </c>
      <c r="D127" s="18">
        <f t="shared" si="25"/>
        <v>7023</v>
      </c>
      <c r="E127" s="58" t="s">
        <v>151</v>
      </c>
      <c r="F127" s="59"/>
      <c r="G127" s="59"/>
      <c r="H127" s="59"/>
      <c r="I127" s="59"/>
      <c r="J127" s="59"/>
      <c r="K127" s="59"/>
      <c r="L127" s="59"/>
      <c r="M127" s="59"/>
      <c r="N127" s="18"/>
      <c r="O127" s="60"/>
      <c r="P127" s="175">
        <f t="shared" si="26"/>
        <v>80</v>
      </c>
      <c r="Q127" s="18"/>
      <c r="R127" s="18"/>
      <c r="S127" s="18"/>
      <c r="T127" s="18"/>
      <c r="U127" s="61" t="str">
        <f t="shared" si="27"/>
        <v/>
      </c>
      <c r="V127" s="18" t="str">
        <f t="shared" si="0"/>
        <v/>
      </c>
      <c r="W127" s="18" t="str">
        <f t="shared" si="1"/>
        <v/>
      </c>
      <c r="X127" s="62" t="str">
        <f t="shared" si="2"/>
        <v/>
      </c>
      <c r="Y127" s="18" t="str">
        <f t="shared" si="3"/>
        <v/>
      </c>
      <c r="Z127" s="18" t="str">
        <f t="shared" si="4"/>
        <v/>
      </c>
      <c r="AA127" s="18" t="str">
        <f t="shared" si="5"/>
        <v/>
      </c>
      <c r="AB127" s="18" t="str">
        <f t="shared" si="6"/>
        <v/>
      </c>
      <c r="AC127" s="18" t="str">
        <f t="shared" si="7"/>
        <v/>
      </c>
      <c r="AD127" s="18"/>
      <c r="AE127" s="18"/>
      <c r="AF127" s="18"/>
      <c r="AG127" s="18"/>
      <c r="AH127" s="30" t="str">
        <f t="shared" si="8"/>
        <v/>
      </c>
      <c r="AI127" s="18" t="str">
        <f t="shared" si="9"/>
        <v/>
      </c>
      <c r="AJ127" s="18" t="str">
        <f t="shared" si="10"/>
        <v/>
      </c>
      <c r="AK127" s="18" t="str">
        <f t="shared" si="11"/>
        <v/>
      </c>
      <c r="AL127" s="18" t="str">
        <f t="shared" si="12"/>
        <v/>
      </c>
      <c r="AM127" s="18" t="str">
        <f t="shared" si="13"/>
        <v/>
      </c>
      <c r="AN127" s="18" t="str">
        <f t="shared" si="14"/>
        <v/>
      </c>
      <c r="AO127" s="18" t="str">
        <f t="shared" si="15"/>
        <v/>
      </c>
      <c r="AP127" s="18" t="str">
        <f t="shared" si="16"/>
        <v/>
      </c>
      <c r="AS127" s="63" t="str">
        <f t="shared" si="17"/>
        <v/>
      </c>
      <c r="AT127" s="23" t="str">
        <f t="shared" si="18"/>
        <v xml:space="preserve">Mencapai kompetensi dengan sangat baik dalam </v>
      </c>
      <c r="AU127" s="23" t="str">
        <f t="shared" si="19"/>
        <v xml:space="preserve">Perlu peningkatan dalam hal </v>
      </c>
      <c r="AV127" s="23" t="str">
        <f t="shared" si="20"/>
        <v/>
      </c>
      <c r="AW127" s="23" t="str">
        <f t="shared" si="21"/>
        <v/>
      </c>
      <c r="BF127" s="197"/>
    </row>
    <row r="128" spans="1:58" ht="15.75" customHeight="1">
      <c r="A128" s="57">
        <v>122</v>
      </c>
      <c r="B128" s="18" t="s">
        <v>176</v>
      </c>
      <c r="C128" s="58">
        <v>7024</v>
      </c>
      <c r="D128" s="18">
        <f t="shared" si="25"/>
        <v>7024</v>
      </c>
      <c r="E128" s="58" t="s">
        <v>151</v>
      </c>
      <c r="F128" s="59"/>
      <c r="G128" s="59"/>
      <c r="H128" s="59"/>
      <c r="I128" s="59"/>
      <c r="J128" s="59"/>
      <c r="K128" s="59"/>
      <c r="L128" s="59"/>
      <c r="M128" s="59"/>
      <c r="N128" s="18"/>
      <c r="O128" s="60"/>
      <c r="P128" s="175">
        <f t="shared" si="26"/>
        <v>80</v>
      </c>
      <c r="Q128" s="18"/>
      <c r="R128" s="18"/>
      <c r="S128" s="18"/>
      <c r="T128" s="18"/>
      <c r="U128" s="61" t="str">
        <f t="shared" si="27"/>
        <v/>
      </c>
      <c r="V128" s="18" t="str">
        <f t="shared" si="0"/>
        <v/>
      </c>
      <c r="W128" s="18" t="str">
        <f t="shared" si="1"/>
        <v/>
      </c>
      <c r="X128" s="62" t="str">
        <f t="shared" si="2"/>
        <v/>
      </c>
      <c r="Y128" s="18" t="str">
        <f t="shared" si="3"/>
        <v/>
      </c>
      <c r="Z128" s="18" t="str">
        <f t="shared" si="4"/>
        <v/>
      </c>
      <c r="AA128" s="18" t="str">
        <f t="shared" si="5"/>
        <v/>
      </c>
      <c r="AB128" s="18" t="str">
        <f t="shared" si="6"/>
        <v/>
      </c>
      <c r="AC128" s="18" t="str">
        <f t="shared" si="7"/>
        <v/>
      </c>
      <c r="AD128" s="18"/>
      <c r="AE128" s="18"/>
      <c r="AF128" s="18"/>
      <c r="AG128" s="18"/>
      <c r="AH128" s="30" t="str">
        <f t="shared" si="8"/>
        <v/>
      </c>
      <c r="AI128" s="18" t="str">
        <f t="shared" si="9"/>
        <v/>
      </c>
      <c r="AJ128" s="18" t="str">
        <f t="shared" si="10"/>
        <v/>
      </c>
      <c r="AK128" s="18" t="str">
        <f t="shared" si="11"/>
        <v/>
      </c>
      <c r="AL128" s="18" t="str">
        <f t="shared" si="12"/>
        <v/>
      </c>
      <c r="AM128" s="18" t="str">
        <f t="shared" si="13"/>
        <v/>
      </c>
      <c r="AN128" s="18" t="str">
        <f t="shared" si="14"/>
        <v/>
      </c>
      <c r="AO128" s="18" t="str">
        <f t="shared" si="15"/>
        <v/>
      </c>
      <c r="AP128" s="18" t="str">
        <f t="shared" si="16"/>
        <v/>
      </c>
      <c r="AS128" s="63" t="str">
        <f t="shared" si="17"/>
        <v/>
      </c>
      <c r="AT128" s="23" t="str">
        <f t="shared" si="18"/>
        <v xml:space="preserve">Mencapai kompetensi dengan sangat baik dalam </v>
      </c>
      <c r="AU128" s="23" t="str">
        <f t="shared" si="19"/>
        <v xml:space="preserve">Perlu peningkatan dalam hal </v>
      </c>
      <c r="AV128" s="23" t="str">
        <f t="shared" si="20"/>
        <v/>
      </c>
      <c r="AW128" s="23" t="str">
        <f t="shared" si="21"/>
        <v/>
      </c>
      <c r="BF128" s="197"/>
    </row>
    <row r="129" spans="1:58" ht="15.75" customHeight="1">
      <c r="A129" s="57">
        <v>123</v>
      </c>
      <c r="B129" s="18" t="s">
        <v>177</v>
      </c>
      <c r="C129" s="58">
        <v>7025</v>
      </c>
      <c r="D129" s="18">
        <f t="shared" si="25"/>
        <v>7025</v>
      </c>
      <c r="E129" s="58" t="s">
        <v>151</v>
      </c>
      <c r="F129" s="59"/>
      <c r="G129" s="59"/>
      <c r="H129" s="59"/>
      <c r="I129" s="59"/>
      <c r="J129" s="59"/>
      <c r="K129" s="59"/>
      <c r="L129" s="59"/>
      <c r="M129" s="59"/>
      <c r="N129" s="18"/>
      <c r="O129" s="60"/>
      <c r="P129" s="175">
        <f t="shared" si="26"/>
        <v>80</v>
      </c>
      <c r="Q129" s="18"/>
      <c r="R129" s="18"/>
      <c r="S129" s="18"/>
      <c r="T129" s="18"/>
      <c r="U129" s="61" t="str">
        <f t="shared" si="27"/>
        <v/>
      </c>
      <c r="V129" s="18" t="str">
        <f t="shared" si="0"/>
        <v/>
      </c>
      <c r="W129" s="18" t="str">
        <f t="shared" si="1"/>
        <v/>
      </c>
      <c r="X129" s="62" t="str">
        <f t="shared" si="2"/>
        <v/>
      </c>
      <c r="Y129" s="18" t="str">
        <f t="shared" si="3"/>
        <v/>
      </c>
      <c r="Z129" s="18" t="str">
        <f t="shared" si="4"/>
        <v/>
      </c>
      <c r="AA129" s="18" t="str">
        <f t="shared" si="5"/>
        <v/>
      </c>
      <c r="AB129" s="18" t="str">
        <f t="shared" si="6"/>
        <v/>
      </c>
      <c r="AC129" s="18" t="str">
        <f t="shared" si="7"/>
        <v/>
      </c>
      <c r="AD129" s="18"/>
      <c r="AE129" s="18"/>
      <c r="AF129" s="18"/>
      <c r="AG129" s="18"/>
      <c r="AH129" s="30" t="str">
        <f t="shared" si="8"/>
        <v/>
      </c>
      <c r="AI129" s="18" t="str">
        <f t="shared" si="9"/>
        <v/>
      </c>
      <c r="AJ129" s="18" t="str">
        <f t="shared" si="10"/>
        <v/>
      </c>
      <c r="AK129" s="18" t="str">
        <f t="shared" si="11"/>
        <v/>
      </c>
      <c r="AL129" s="18" t="str">
        <f t="shared" si="12"/>
        <v/>
      </c>
      <c r="AM129" s="18" t="str">
        <f t="shared" si="13"/>
        <v/>
      </c>
      <c r="AN129" s="18" t="str">
        <f t="shared" si="14"/>
        <v/>
      </c>
      <c r="AO129" s="18" t="str">
        <f t="shared" si="15"/>
        <v/>
      </c>
      <c r="AP129" s="18" t="str">
        <f t="shared" si="16"/>
        <v/>
      </c>
      <c r="AS129" s="63" t="str">
        <f t="shared" si="17"/>
        <v/>
      </c>
      <c r="AT129" s="23" t="str">
        <f t="shared" si="18"/>
        <v xml:space="preserve">Mencapai kompetensi dengan sangat baik dalam </v>
      </c>
      <c r="AU129" s="23" t="str">
        <f t="shared" si="19"/>
        <v xml:space="preserve">Perlu peningkatan dalam hal </v>
      </c>
      <c r="AV129" s="23" t="str">
        <f t="shared" si="20"/>
        <v/>
      </c>
      <c r="AW129" s="23" t="str">
        <f t="shared" si="21"/>
        <v/>
      </c>
      <c r="BF129" s="197"/>
    </row>
    <row r="130" spans="1:58" ht="15.75" customHeight="1">
      <c r="A130" s="57">
        <v>124</v>
      </c>
      <c r="B130" s="18" t="s">
        <v>178</v>
      </c>
      <c r="C130" s="58">
        <v>7026</v>
      </c>
      <c r="D130" s="18">
        <f t="shared" si="25"/>
        <v>7026</v>
      </c>
      <c r="E130" s="58" t="s">
        <v>151</v>
      </c>
      <c r="F130" s="59"/>
      <c r="G130" s="59"/>
      <c r="H130" s="59"/>
      <c r="I130" s="59"/>
      <c r="J130" s="59"/>
      <c r="K130" s="59"/>
      <c r="L130" s="59"/>
      <c r="M130" s="59"/>
      <c r="N130" s="18"/>
      <c r="O130" s="60"/>
      <c r="P130" s="175">
        <f t="shared" si="26"/>
        <v>80</v>
      </c>
      <c r="Q130" s="18"/>
      <c r="R130" s="18"/>
      <c r="S130" s="18"/>
      <c r="T130" s="18"/>
      <c r="U130" s="61" t="str">
        <f t="shared" si="27"/>
        <v/>
      </c>
      <c r="V130" s="18" t="str">
        <f t="shared" si="0"/>
        <v/>
      </c>
      <c r="W130" s="18" t="str">
        <f t="shared" si="1"/>
        <v/>
      </c>
      <c r="X130" s="62" t="str">
        <f t="shared" si="2"/>
        <v/>
      </c>
      <c r="Y130" s="18" t="str">
        <f t="shared" si="3"/>
        <v/>
      </c>
      <c r="Z130" s="18" t="str">
        <f t="shared" si="4"/>
        <v/>
      </c>
      <c r="AA130" s="18" t="str">
        <f t="shared" si="5"/>
        <v/>
      </c>
      <c r="AB130" s="18" t="str">
        <f t="shared" si="6"/>
        <v/>
      </c>
      <c r="AC130" s="18" t="str">
        <f t="shared" si="7"/>
        <v/>
      </c>
      <c r="AD130" s="18"/>
      <c r="AE130" s="18"/>
      <c r="AF130" s="18"/>
      <c r="AG130" s="18"/>
      <c r="AH130" s="30" t="str">
        <f t="shared" si="8"/>
        <v/>
      </c>
      <c r="AI130" s="18" t="str">
        <f t="shared" si="9"/>
        <v/>
      </c>
      <c r="AJ130" s="18" t="str">
        <f t="shared" si="10"/>
        <v/>
      </c>
      <c r="AK130" s="18" t="str">
        <f t="shared" si="11"/>
        <v/>
      </c>
      <c r="AL130" s="18" t="str">
        <f t="shared" si="12"/>
        <v/>
      </c>
      <c r="AM130" s="18" t="str">
        <f t="shared" si="13"/>
        <v/>
      </c>
      <c r="AN130" s="18" t="str">
        <f t="shared" si="14"/>
        <v/>
      </c>
      <c r="AO130" s="18" t="str">
        <f t="shared" si="15"/>
        <v/>
      </c>
      <c r="AP130" s="18" t="str">
        <f t="shared" si="16"/>
        <v/>
      </c>
      <c r="AS130" s="63" t="str">
        <f t="shared" si="17"/>
        <v/>
      </c>
      <c r="AT130" s="23" t="str">
        <f t="shared" si="18"/>
        <v xml:space="preserve">Mencapai kompetensi dengan sangat baik dalam </v>
      </c>
      <c r="AU130" s="23" t="str">
        <f t="shared" si="19"/>
        <v xml:space="preserve">Perlu peningkatan dalam hal </v>
      </c>
      <c r="AV130" s="23" t="str">
        <f t="shared" si="20"/>
        <v/>
      </c>
      <c r="AW130" s="23" t="str">
        <f t="shared" si="21"/>
        <v/>
      </c>
      <c r="BF130" s="197"/>
    </row>
    <row r="131" spans="1:58" ht="15.75" customHeight="1">
      <c r="A131" s="57">
        <v>125</v>
      </c>
      <c r="B131" s="18" t="s">
        <v>179</v>
      </c>
      <c r="C131" s="58">
        <v>7027</v>
      </c>
      <c r="D131" s="18">
        <f t="shared" si="25"/>
        <v>7027</v>
      </c>
      <c r="E131" s="58" t="s">
        <v>151</v>
      </c>
      <c r="F131" s="59"/>
      <c r="G131" s="59"/>
      <c r="H131" s="59"/>
      <c r="I131" s="59"/>
      <c r="J131" s="59"/>
      <c r="K131" s="59"/>
      <c r="L131" s="59"/>
      <c r="M131" s="59"/>
      <c r="N131" s="18"/>
      <c r="O131" s="60"/>
      <c r="P131" s="175">
        <f t="shared" si="26"/>
        <v>80</v>
      </c>
      <c r="Q131" s="18"/>
      <c r="R131" s="18"/>
      <c r="S131" s="18"/>
      <c r="T131" s="18"/>
      <c r="U131" s="61" t="str">
        <f t="shared" si="27"/>
        <v/>
      </c>
      <c r="V131" s="18" t="str">
        <f t="shared" si="0"/>
        <v/>
      </c>
      <c r="W131" s="18" t="str">
        <f t="shared" si="1"/>
        <v/>
      </c>
      <c r="X131" s="62" t="str">
        <f t="shared" si="2"/>
        <v/>
      </c>
      <c r="Y131" s="18" t="str">
        <f t="shared" si="3"/>
        <v/>
      </c>
      <c r="Z131" s="18" t="str">
        <f t="shared" si="4"/>
        <v/>
      </c>
      <c r="AA131" s="18" t="str">
        <f t="shared" si="5"/>
        <v/>
      </c>
      <c r="AB131" s="18" t="str">
        <f t="shared" si="6"/>
        <v/>
      </c>
      <c r="AC131" s="18" t="str">
        <f t="shared" si="7"/>
        <v/>
      </c>
      <c r="AD131" s="18"/>
      <c r="AE131" s="18"/>
      <c r="AF131" s="18"/>
      <c r="AG131" s="18"/>
      <c r="AH131" s="30" t="str">
        <f t="shared" si="8"/>
        <v/>
      </c>
      <c r="AI131" s="18" t="str">
        <f t="shared" si="9"/>
        <v/>
      </c>
      <c r="AJ131" s="18" t="str">
        <f t="shared" si="10"/>
        <v/>
      </c>
      <c r="AK131" s="18" t="str">
        <f t="shared" si="11"/>
        <v/>
      </c>
      <c r="AL131" s="18" t="str">
        <f t="shared" si="12"/>
        <v/>
      </c>
      <c r="AM131" s="18" t="str">
        <f t="shared" si="13"/>
        <v/>
      </c>
      <c r="AN131" s="18" t="str">
        <f t="shared" si="14"/>
        <v/>
      </c>
      <c r="AO131" s="18" t="str">
        <f t="shared" si="15"/>
        <v/>
      </c>
      <c r="AP131" s="18" t="str">
        <f t="shared" si="16"/>
        <v/>
      </c>
      <c r="AS131" s="63" t="str">
        <f t="shared" si="17"/>
        <v/>
      </c>
      <c r="AT131" s="23" t="str">
        <f t="shared" si="18"/>
        <v xml:space="preserve">Mencapai kompetensi dengan sangat baik dalam </v>
      </c>
      <c r="AU131" s="23" t="str">
        <f t="shared" si="19"/>
        <v xml:space="preserve">Perlu peningkatan dalam hal </v>
      </c>
      <c r="AV131" s="23" t="str">
        <f t="shared" si="20"/>
        <v/>
      </c>
      <c r="AW131" s="23" t="str">
        <f t="shared" si="21"/>
        <v/>
      </c>
      <c r="BF131" s="197"/>
    </row>
    <row r="132" spans="1:58" ht="15.75" customHeight="1">
      <c r="A132" s="57">
        <v>126</v>
      </c>
      <c r="B132" s="18" t="s">
        <v>180</v>
      </c>
      <c r="C132" s="58">
        <v>7028</v>
      </c>
      <c r="D132" s="18">
        <f t="shared" si="25"/>
        <v>7028</v>
      </c>
      <c r="E132" s="58" t="s">
        <v>151</v>
      </c>
      <c r="F132" s="59"/>
      <c r="G132" s="59"/>
      <c r="H132" s="59"/>
      <c r="I132" s="59"/>
      <c r="J132" s="59"/>
      <c r="K132" s="59"/>
      <c r="L132" s="59"/>
      <c r="M132" s="59"/>
      <c r="N132" s="18"/>
      <c r="O132" s="60"/>
      <c r="P132" s="175">
        <f t="shared" si="26"/>
        <v>80</v>
      </c>
      <c r="Q132" s="18"/>
      <c r="R132" s="18"/>
      <c r="S132" s="18"/>
      <c r="T132" s="18"/>
      <c r="U132" s="61" t="str">
        <f t="shared" si="27"/>
        <v/>
      </c>
      <c r="V132" s="18" t="str">
        <f t="shared" si="0"/>
        <v/>
      </c>
      <c r="W132" s="18" t="str">
        <f t="shared" si="1"/>
        <v/>
      </c>
      <c r="X132" s="62" t="str">
        <f t="shared" si="2"/>
        <v/>
      </c>
      <c r="Y132" s="18" t="str">
        <f t="shared" si="3"/>
        <v/>
      </c>
      <c r="Z132" s="18" t="str">
        <f t="shared" si="4"/>
        <v/>
      </c>
      <c r="AA132" s="18" t="str">
        <f t="shared" si="5"/>
        <v/>
      </c>
      <c r="AB132" s="18" t="str">
        <f t="shared" si="6"/>
        <v/>
      </c>
      <c r="AC132" s="18" t="str">
        <f t="shared" si="7"/>
        <v/>
      </c>
      <c r="AD132" s="18"/>
      <c r="AE132" s="18"/>
      <c r="AF132" s="18"/>
      <c r="AG132" s="18"/>
      <c r="AH132" s="30" t="str">
        <f t="shared" si="8"/>
        <v/>
      </c>
      <c r="AI132" s="18" t="str">
        <f t="shared" si="9"/>
        <v/>
      </c>
      <c r="AJ132" s="18" t="str">
        <f t="shared" si="10"/>
        <v/>
      </c>
      <c r="AK132" s="18" t="str">
        <f t="shared" si="11"/>
        <v/>
      </c>
      <c r="AL132" s="18" t="str">
        <f t="shared" si="12"/>
        <v/>
      </c>
      <c r="AM132" s="18" t="str">
        <f t="shared" si="13"/>
        <v/>
      </c>
      <c r="AN132" s="18" t="str">
        <f t="shared" si="14"/>
        <v/>
      </c>
      <c r="AO132" s="18" t="str">
        <f t="shared" si="15"/>
        <v/>
      </c>
      <c r="AP132" s="18" t="str">
        <f t="shared" si="16"/>
        <v/>
      </c>
      <c r="AS132" s="63" t="str">
        <f t="shared" si="17"/>
        <v/>
      </c>
      <c r="AT132" s="23" t="str">
        <f t="shared" si="18"/>
        <v xml:space="preserve">Mencapai kompetensi dengan sangat baik dalam </v>
      </c>
      <c r="AU132" s="23" t="str">
        <f t="shared" si="19"/>
        <v xml:space="preserve">Perlu peningkatan dalam hal </v>
      </c>
      <c r="AV132" s="23" t="str">
        <f t="shared" si="20"/>
        <v/>
      </c>
      <c r="AW132" s="23" t="str">
        <f t="shared" si="21"/>
        <v/>
      </c>
      <c r="BF132" s="197"/>
    </row>
    <row r="133" spans="1:58" ht="15.75" customHeight="1">
      <c r="A133" s="57">
        <v>127</v>
      </c>
      <c r="B133" s="18" t="s">
        <v>181</v>
      </c>
      <c r="C133" s="58">
        <v>7029</v>
      </c>
      <c r="D133" s="18">
        <f t="shared" si="25"/>
        <v>7029</v>
      </c>
      <c r="E133" s="58" t="s">
        <v>151</v>
      </c>
      <c r="F133" s="59"/>
      <c r="G133" s="59"/>
      <c r="H133" s="59"/>
      <c r="I133" s="59"/>
      <c r="J133" s="59"/>
      <c r="K133" s="59"/>
      <c r="L133" s="59"/>
      <c r="M133" s="59"/>
      <c r="N133" s="18"/>
      <c r="O133" s="60"/>
      <c r="P133" s="175">
        <f t="shared" si="26"/>
        <v>80</v>
      </c>
      <c r="Q133" s="18"/>
      <c r="R133" s="18"/>
      <c r="S133" s="18"/>
      <c r="T133" s="18"/>
      <c r="U133" s="61" t="str">
        <f t="shared" si="27"/>
        <v/>
      </c>
      <c r="V133" s="18" t="str">
        <f t="shared" si="0"/>
        <v/>
      </c>
      <c r="W133" s="18" t="str">
        <f t="shared" si="1"/>
        <v/>
      </c>
      <c r="X133" s="62" t="str">
        <f t="shared" si="2"/>
        <v/>
      </c>
      <c r="Y133" s="18" t="str">
        <f t="shared" si="3"/>
        <v/>
      </c>
      <c r="Z133" s="18" t="str">
        <f t="shared" si="4"/>
        <v/>
      </c>
      <c r="AA133" s="18" t="str">
        <f t="shared" si="5"/>
        <v/>
      </c>
      <c r="AB133" s="18" t="str">
        <f t="shared" si="6"/>
        <v/>
      </c>
      <c r="AC133" s="18" t="str">
        <f t="shared" si="7"/>
        <v/>
      </c>
      <c r="AD133" s="18"/>
      <c r="AE133" s="18"/>
      <c r="AF133" s="18"/>
      <c r="AG133" s="18"/>
      <c r="AH133" s="30" t="str">
        <f t="shared" si="8"/>
        <v/>
      </c>
      <c r="AI133" s="18" t="str">
        <f t="shared" si="9"/>
        <v/>
      </c>
      <c r="AJ133" s="18" t="str">
        <f t="shared" si="10"/>
        <v/>
      </c>
      <c r="AK133" s="18" t="str">
        <f t="shared" si="11"/>
        <v/>
      </c>
      <c r="AL133" s="18" t="str">
        <f t="shared" si="12"/>
        <v/>
      </c>
      <c r="AM133" s="18" t="str">
        <f t="shared" si="13"/>
        <v/>
      </c>
      <c r="AN133" s="18" t="str">
        <f t="shared" si="14"/>
        <v/>
      </c>
      <c r="AO133" s="18" t="str">
        <f t="shared" si="15"/>
        <v/>
      </c>
      <c r="AP133" s="18" t="str">
        <f t="shared" si="16"/>
        <v/>
      </c>
      <c r="AS133" s="63" t="str">
        <f t="shared" si="17"/>
        <v/>
      </c>
      <c r="AT133" s="23" t="str">
        <f t="shared" si="18"/>
        <v xml:space="preserve">Mencapai kompetensi dengan sangat baik dalam </v>
      </c>
      <c r="AU133" s="23" t="str">
        <f t="shared" si="19"/>
        <v xml:space="preserve">Perlu peningkatan dalam hal </v>
      </c>
      <c r="AV133" s="23" t="str">
        <f t="shared" si="20"/>
        <v/>
      </c>
      <c r="AW133" s="23" t="str">
        <f t="shared" si="21"/>
        <v/>
      </c>
      <c r="BF133" s="197"/>
    </row>
    <row r="134" spans="1:58" ht="15.75" customHeight="1">
      <c r="A134" s="57">
        <v>128</v>
      </c>
      <c r="B134" s="18" t="s">
        <v>182</v>
      </c>
      <c r="C134" s="58">
        <v>7030</v>
      </c>
      <c r="D134" s="18">
        <f t="shared" si="25"/>
        <v>7030</v>
      </c>
      <c r="E134" s="58" t="s">
        <v>151</v>
      </c>
      <c r="F134" s="59"/>
      <c r="G134" s="59"/>
      <c r="H134" s="59"/>
      <c r="I134" s="59"/>
      <c r="J134" s="59"/>
      <c r="K134" s="59"/>
      <c r="L134" s="59"/>
      <c r="M134" s="59"/>
      <c r="N134" s="18"/>
      <c r="O134" s="60"/>
      <c r="P134" s="175">
        <f t="shared" si="26"/>
        <v>80</v>
      </c>
      <c r="Q134" s="18"/>
      <c r="R134" s="18"/>
      <c r="S134" s="18"/>
      <c r="T134" s="18"/>
      <c r="U134" s="61" t="str">
        <f t="shared" si="27"/>
        <v/>
      </c>
      <c r="V134" s="18" t="str">
        <f t="shared" si="0"/>
        <v/>
      </c>
      <c r="W134" s="18" t="str">
        <f t="shared" si="1"/>
        <v/>
      </c>
      <c r="X134" s="62" t="str">
        <f t="shared" si="2"/>
        <v/>
      </c>
      <c r="Y134" s="18" t="str">
        <f t="shared" si="3"/>
        <v/>
      </c>
      <c r="Z134" s="18" t="str">
        <f t="shared" si="4"/>
        <v/>
      </c>
      <c r="AA134" s="18" t="str">
        <f t="shared" si="5"/>
        <v/>
      </c>
      <c r="AB134" s="18" t="str">
        <f t="shared" si="6"/>
        <v/>
      </c>
      <c r="AC134" s="18" t="str">
        <f t="shared" si="7"/>
        <v/>
      </c>
      <c r="AD134" s="18"/>
      <c r="AE134" s="18"/>
      <c r="AF134" s="18"/>
      <c r="AG134" s="18"/>
      <c r="AH134" s="30" t="str">
        <f t="shared" si="8"/>
        <v/>
      </c>
      <c r="AI134" s="18" t="str">
        <f t="shared" si="9"/>
        <v/>
      </c>
      <c r="AJ134" s="18" t="str">
        <f t="shared" si="10"/>
        <v/>
      </c>
      <c r="AK134" s="18" t="str">
        <f t="shared" si="11"/>
        <v/>
      </c>
      <c r="AL134" s="18" t="str">
        <f t="shared" si="12"/>
        <v/>
      </c>
      <c r="AM134" s="18" t="str">
        <f t="shared" si="13"/>
        <v/>
      </c>
      <c r="AN134" s="18" t="str">
        <f t="shared" si="14"/>
        <v/>
      </c>
      <c r="AO134" s="18" t="str">
        <f t="shared" si="15"/>
        <v/>
      </c>
      <c r="AP134" s="18" t="str">
        <f t="shared" si="16"/>
        <v/>
      </c>
      <c r="AS134" s="63" t="str">
        <f t="shared" si="17"/>
        <v/>
      </c>
      <c r="AT134" s="23" t="str">
        <f t="shared" si="18"/>
        <v xml:space="preserve">Mencapai kompetensi dengan sangat baik dalam </v>
      </c>
      <c r="AU134" s="23" t="str">
        <f t="shared" si="19"/>
        <v xml:space="preserve">Perlu peningkatan dalam hal </v>
      </c>
      <c r="AV134" s="23" t="str">
        <f t="shared" si="20"/>
        <v/>
      </c>
      <c r="AW134" s="23" t="str">
        <f t="shared" si="21"/>
        <v/>
      </c>
      <c r="BF134" s="197"/>
    </row>
    <row r="135" spans="1:58" ht="15.75" customHeight="1">
      <c r="A135" s="57">
        <v>129</v>
      </c>
      <c r="B135" s="18" t="s">
        <v>183</v>
      </c>
      <c r="C135" s="58">
        <v>7031</v>
      </c>
      <c r="D135" s="18">
        <f t="shared" si="25"/>
        <v>7031</v>
      </c>
      <c r="E135" s="58" t="s">
        <v>184</v>
      </c>
      <c r="F135" s="59"/>
      <c r="G135" s="59"/>
      <c r="H135" s="59"/>
      <c r="I135" s="59"/>
      <c r="J135" s="59"/>
      <c r="K135" s="59"/>
      <c r="L135" s="59"/>
      <c r="M135" s="59"/>
      <c r="N135" s="18"/>
      <c r="O135" s="60"/>
      <c r="P135" s="175">
        <f t="shared" si="26"/>
        <v>80</v>
      </c>
      <c r="Q135" s="18"/>
      <c r="R135" s="18"/>
      <c r="S135" s="18"/>
      <c r="T135" s="18"/>
      <c r="U135" s="61" t="str">
        <f t="shared" si="27"/>
        <v/>
      </c>
      <c r="V135" s="18" t="str">
        <f t="shared" si="0"/>
        <v/>
      </c>
      <c r="W135" s="18" t="str">
        <f t="shared" si="1"/>
        <v/>
      </c>
      <c r="X135" s="62" t="str">
        <f t="shared" si="2"/>
        <v/>
      </c>
      <c r="Y135" s="18" t="str">
        <f t="shared" si="3"/>
        <v/>
      </c>
      <c r="Z135" s="18" t="str">
        <f t="shared" si="4"/>
        <v/>
      </c>
      <c r="AA135" s="18" t="str">
        <f t="shared" si="5"/>
        <v/>
      </c>
      <c r="AB135" s="18" t="str">
        <f t="shared" si="6"/>
        <v/>
      </c>
      <c r="AC135" s="18" t="str">
        <f t="shared" si="7"/>
        <v/>
      </c>
      <c r="AD135" s="18"/>
      <c r="AE135" s="18"/>
      <c r="AF135" s="18"/>
      <c r="AG135" s="18"/>
      <c r="AH135" s="30" t="str">
        <f t="shared" si="8"/>
        <v/>
      </c>
      <c r="AI135" s="18" t="str">
        <f t="shared" si="9"/>
        <v/>
      </c>
      <c r="AJ135" s="18" t="str">
        <f t="shared" si="10"/>
        <v/>
      </c>
      <c r="AK135" s="18" t="str">
        <f t="shared" si="11"/>
        <v/>
      </c>
      <c r="AL135" s="18" t="str">
        <f t="shared" si="12"/>
        <v/>
      </c>
      <c r="AM135" s="18" t="str">
        <f t="shared" si="13"/>
        <v/>
      </c>
      <c r="AN135" s="18" t="str">
        <f t="shared" si="14"/>
        <v/>
      </c>
      <c r="AO135" s="18" t="str">
        <f t="shared" si="15"/>
        <v/>
      </c>
      <c r="AP135" s="18" t="str">
        <f t="shared" si="16"/>
        <v/>
      </c>
      <c r="AS135" s="63" t="str">
        <f t="shared" si="17"/>
        <v/>
      </c>
      <c r="AT135" s="23" t="str">
        <f t="shared" si="18"/>
        <v xml:space="preserve">Mencapai kompetensi dengan sangat baik dalam </v>
      </c>
      <c r="AU135" s="23" t="str">
        <f t="shared" si="19"/>
        <v xml:space="preserve">Perlu peningkatan dalam hal </v>
      </c>
      <c r="AV135" s="23" t="str">
        <f t="shared" si="20"/>
        <v/>
      </c>
      <c r="AW135" s="23" t="str">
        <f t="shared" si="21"/>
        <v/>
      </c>
      <c r="BF135" s="197"/>
    </row>
    <row r="136" spans="1:58" ht="15.75" customHeight="1">
      <c r="A136" s="57">
        <v>130</v>
      </c>
      <c r="B136" s="18" t="s">
        <v>185</v>
      </c>
      <c r="C136" s="58">
        <v>7032</v>
      </c>
      <c r="D136" s="18">
        <f t="shared" ref="D136:D199" si="28">C136</f>
        <v>7032</v>
      </c>
      <c r="E136" s="58" t="s">
        <v>184</v>
      </c>
      <c r="F136" s="59"/>
      <c r="G136" s="59"/>
      <c r="H136" s="59"/>
      <c r="I136" s="59"/>
      <c r="J136" s="59"/>
      <c r="K136" s="59"/>
      <c r="L136" s="59"/>
      <c r="M136" s="59"/>
      <c r="N136" s="18"/>
      <c r="O136" s="60"/>
      <c r="P136" s="175">
        <f t="shared" ref="P136:P199" si="29">$P$1</f>
        <v>80</v>
      </c>
      <c r="Q136" s="18"/>
      <c r="R136" s="18"/>
      <c r="S136" s="18"/>
      <c r="T136" s="18"/>
      <c r="U136" s="61" t="str">
        <f t="shared" ref="U136:U199" si="30">IFERROR(AVERAGE(F136:O136),"")</f>
        <v/>
      </c>
      <c r="V136" s="18" t="str">
        <f t="shared" si="0"/>
        <v/>
      </c>
      <c r="W136" s="18" t="str">
        <f t="shared" si="1"/>
        <v/>
      </c>
      <c r="X136" s="62" t="str">
        <f t="shared" si="2"/>
        <v/>
      </c>
      <c r="Y136" s="18" t="str">
        <f t="shared" si="3"/>
        <v/>
      </c>
      <c r="Z136" s="18" t="str">
        <f t="shared" si="4"/>
        <v/>
      </c>
      <c r="AA136" s="18" t="str">
        <f t="shared" si="5"/>
        <v/>
      </c>
      <c r="AB136" s="18" t="str">
        <f t="shared" si="6"/>
        <v/>
      </c>
      <c r="AC136" s="18" t="str">
        <f t="shared" si="7"/>
        <v/>
      </c>
      <c r="AD136" s="18"/>
      <c r="AE136" s="18"/>
      <c r="AF136" s="18"/>
      <c r="AG136" s="18"/>
      <c r="AH136" s="30" t="str">
        <f t="shared" si="8"/>
        <v/>
      </c>
      <c r="AI136" s="18" t="str">
        <f t="shared" si="9"/>
        <v/>
      </c>
      <c r="AJ136" s="18" t="str">
        <f t="shared" si="10"/>
        <v/>
      </c>
      <c r="AK136" s="18" t="str">
        <f t="shared" si="11"/>
        <v/>
      </c>
      <c r="AL136" s="18" t="str">
        <f t="shared" si="12"/>
        <v/>
      </c>
      <c r="AM136" s="18" t="str">
        <f t="shared" si="13"/>
        <v/>
      </c>
      <c r="AN136" s="18" t="str">
        <f t="shared" si="14"/>
        <v/>
      </c>
      <c r="AO136" s="18" t="str">
        <f t="shared" si="15"/>
        <v/>
      </c>
      <c r="AP136" s="18" t="str">
        <f t="shared" si="16"/>
        <v/>
      </c>
      <c r="AS136" s="63" t="str">
        <f t="shared" si="17"/>
        <v/>
      </c>
      <c r="AT136" s="23" t="str">
        <f t="shared" si="18"/>
        <v xml:space="preserve">Mencapai kompetensi dengan sangat baik dalam </v>
      </c>
      <c r="AU136" s="23" t="str">
        <f t="shared" si="19"/>
        <v xml:space="preserve">Perlu peningkatan dalam hal </v>
      </c>
      <c r="AV136" s="23" t="str">
        <f t="shared" si="20"/>
        <v/>
      </c>
      <c r="AW136" s="23" t="str">
        <f t="shared" si="21"/>
        <v/>
      </c>
      <c r="BF136" s="197"/>
    </row>
    <row r="137" spans="1:58" ht="15.75" customHeight="1">
      <c r="A137" s="57">
        <v>131</v>
      </c>
      <c r="B137" s="18" t="s">
        <v>186</v>
      </c>
      <c r="C137" s="58">
        <v>7033</v>
      </c>
      <c r="D137" s="18">
        <f t="shared" si="28"/>
        <v>7033</v>
      </c>
      <c r="E137" s="58" t="s">
        <v>184</v>
      </c>
      <c r="F137" s="59"/>
      <c r="G137" s="59"/>
      <c r="H137" s="59"/>
      <c r="I137" s="59"/>
      <c r="J137" s="59"/>
      <c r="K137" s="59"/>
      <c r="L137" s="59"/>
      <c r="M137" s="59"/>
      <c r="N137" s="18"/>
      <c r="O137" s="60"/>
      <c r="P137" s="175">
        <f t="shared" si="29"/>
        <v>80</v>
      </c>
      <c r="Q137" s="18"/>
      <c r="R137" s="18"/>
      <c r="S137" s="18"/>
      <c r="T137" s="18"/>
      <c r="U137" s="61" t="str">
        <f t="shared" si="30"/>
        <v/>
      </c>
      <c r="V137" s="18" t="str">
        <f t="shared" si="0"/>
        <v/>
      </c>
      <c r="W137" s="18" t="str">
        <f t="shared" si="1"/>
        <v/>
      </c>
      <c r="X137" s="62" t="str">
        <f t="shared" si="2"/>
        <v/>
      </c>
      <c r="Y137" s="18" t="str">
        <f t="shared" si="3"/>
        <v/>
      </c>
      <c r="Z137" s="18" t="str">
        <f t="shared" si="4"/>
        <v/>
      </c>
      <c r="AA137" s="18" t="str">
        <f t="shared" si="5"/>
        <v/>
      </c>
      <c r="AB137" s="18" t="str">
        <f t="shared" si="6"/>
        <v/>
      </c>
      <c r="AC137" s="18" t="str">
        <f t="shared" si="7"/>
        <v/>
      </c>
      <c r="AD137" s="18"/>
      <c r="AE137" s="18"/>
      <c r="AF137" s="18"/>
      <c r="AG137" s="18"/>
      <c r="AH137" s="30" t="str">
        <f t="shared" si="8"/>
        <v/>
      </c>
      <c r="AI137" s="18" t="str">
        <f t="shared" si="9"/>
        <v/>
      </c>
      <c r="AJ137" s="18" t="str">
        <f t="shared" si="10"/>
        <v/>
      </c>
      <c r="AK137" s="18" t="str">
        <f t="shared" si="11"/>
        <v/>
      </c>
      <c r="AL137" s="18" t="str">
        <f t="shared" si="12"/>
        <v/>
      </c>
      <c r="AM137" s="18" t="str">
        <f t="shared" si="13"/>
        <v/>
      </c>
      <c r="AN137" s="18" t="str">
        <f t="shared" si="14"/>
        <v/>
      </c>
      <c r="AO137" s="18" t="str">
        <f t="shared" si="15"/>
        <v/>
      </c>
      <c r="AP137" s="18" t="str">
        <f t="shared" si="16"/>
        <v/>
      </c>
      <c r="AS137" s="63" t="str">
        <f t="shared" si="17"/>
        <v/>
      </c>
      <c r="AT137" s="23" t="str">
        <f t="shared" si="18"/>
        <v xml:space="preserve">Mencapai kompetensi dengan sangat baik dalam </v>
      </c>
      <c r="AU137" s="23" t="str">
        <f t="shared" si="19"/>
        <v xml:space="preserve">Perlu peningkatan dalam hal </v>
      </c>
      <c r="AV137" s="23" t="str">
        <f t="shared" si="20"/>
        <v/>
      </c>
      <c r="AW137" s="23" t="str">
        <f t="shared" si="21"/>
        <v/>
      </c>
      <c r="BF137" s="197"/>
    </row>
    <row r="138" spans="1:58" ht="15.75" customHeight="1">
      <c r="A138" s="57">
        <v>132</v>
      </c>
      <c r="B138" s="18" t="s">
        <v>187</v>
      </c>
      <c r="C138" s="59">
        <v>7034</v>
      </c>
      <c r="D138" s="18">
        <f t="shared" si="28"/>
        <v>7034</v>
      </c>
      <c r="E138" s="58" t="s">
        <v>184</v>
      </c>
      <c r="F138" s="59"/>
      <c r="G138" s="59"/>
      <c r="H138" s="59"/>
      <c r="I138" s="59"/>
      <c r="J138" s="59"/>
      <c r="K138" s="59"/>
      <c r="L138" s="59"/>
      <c r="M138" s="59"/>
      <c r="N138" s="18"/>
      <c r="O138" s="60"/>
      <c r="P138" s="175">
        <f t="shared" si="29"/>
        <v>80</v>
      </c>
      <c r="Q138" s="18"/>
      <c r="R138" s="18"/>
      <c r="S138" s="18"/>
      <c r="T138" s="18"/>
      <c r="U138" s="61" t="str">
        <f t="shared" si="30"/>
        <v/>
      </c>
      <c r="V138" s="18" t="str">
        <f t="shared" si="0"/>
        <v/>
      </c>
      <c r="W138" s="18" t="str">
        <f t="shared" si="1"/>
        <v/>
      </c>
      <c r="X138" s="62" t="str">
        <f t="shared" si="2"/>
        <v/>
      </c>
      <c r="Y138" s="18" t="str">
        <f t="shared" si="3"/>
        <v/>
      </c>
      <c r="Z138" s="18" t="str">
        <f t="shared" si="4"/>
        <v/>
      </c>
      <c r="AA138" s="18" t="str">
        <f t="shared" si="5"/>
        <v/>
      </c>
      <c r="AB138" s="18" t="str">
        <f t="shared" si="6"/>
        <v/>
      </c>
      <c r="AC138" s="18" t="str">
        <f t="shared" si="7"/>
        <v/>
      </c>
      <c r="AD138" s="18"/>
      <c r="AE138" s="18"/>
      <c r="AF138" s="18"/>
      <c r="AG138" s="18"/>
      <c r="AH138" s="30" t="str">
        <f t="shared" si="8"/>
        <v/>
      </c>
      <c r="AI138" s="18" t="str">
        <f t="shared" si="9"/>
        <v/>
      </c>
      <c r="AJ138" s="18" t="str">
        <f t="shared" si="10"/>
        <v/>
      </c>
      <c r="AK138" s="18" t="str">
        <f t="shared" si="11"/>
        <v/>
      </c>
      <c r="AL138" s="18" t="str">
        <f t="shared" si="12"/>
        <v/>
      </c>
      <c r="AM138" s="18" t="str">
        <f t="shared" si="13"/>
        <v/>
      </c>
      <c r="AN138" s="18" t="str">
        <f t="shared" si="14"/>
        <v/>
      </c>
      <c r="AO138" s="18" t="str">
        <f t="shared" si="15"/>
        <v/>
      </c>
      <c r="AP138" s="18" t="str">
        <f t="shared" si="16"/>
        <v/>
      </c>
      <c r="AS138" s="63" t="str">
        <f t="shared" si="17"/>
        <v/>
      </c>
      <c r="AT138" s="23" t="str">
        <f t="shared" si="18"/>
        <v xml:space="preserve">Mencapai kompetensi dengan sangat baik dalam </v>
      </c>
      <c r="AU138" s="23" t="str">
        <f t="shared" si="19"/>
        <v xml:space="preserve">Perlu peningkatan dalam hal </v>
      </c>
      <c r="AV138" s="23" t="str">
        <f t="shared" si="20"/>
        <v/>
      </c>
      <c r="AW138" s="23" t="str">
        <f t="shared" si="21"/>
        <v/>
      </c>
      <c r="BF138" s="197"/>
    </row>
    <row r="139" spans="1:58" ht="15.75" customHeight="1">
      <c r="A139" s="57">
        <v>133</v>
      </c>
      <c r="B139" s="18" t="s">
        <v>188</v>
      </c>
      <c r="C139" s="58">
        <v>7035</v>
      </c>
      <c r="D139" s="18">
        <f t="shared" si="28"/>
        <v>7035</v>
      </c>
      <c r="E139" s="58" t="s">
        <v>184</v>
      </c>
      <c r="F139" s="59"/>
      <c r="G139" s="59"/>
      <c r="H139" s="59"/>
      <c r="I139" s="59"/>
      <c r="J139" s="59"/>
      <c r="K139" s="59"/>
      <c r="L139" s="59"/>
      <c r="M139" s="59"/>
      <c r="N139" s="18"/>
      <c r="O139" s="60"/>
      <c r="P139" s="175">
        <f t="shared" si="29"/>
        <v>80</v>
      </c>
      <c r="Q139" s="18"/>
      <c r="R139" s="18"/>
      <c r="S139" s="18"/>
      <c r="T139" s="18"/>
      <c r="U139" s="61" t="str">
        <f t="shared" si="30"/>
        <v/>
      </c>
      <c r="V139" s="18" t="str">
        <f t="shared" si="0"/>
        <v/>
      </c>
      <c r="W139" s="18" t="str">
        <f t="shared" si="1"/>
        <v/>
      </c>
      <c r="X139" s="62" t="str">
        <f t="shared" si="2"/>
        <v/>
      </c>
      <c r="Y139" s="18" t="str">
        <f t="shared" si="3"/>
        <v/>
      </c>
      <c r="Z139" s="18" t="str">
        <f t="shared" si="4"/>
        <v/>
      </c>
      <c r="AA139" s="18" t="str">
        <f t="shared" si="5"/>
        <v/>
      </c>
      <c r="AB139" s="18" t="str">
        <f t="shared" si="6"/>
        <v/>
      </c>
      <c r="AC139" s="18" t="str">
        <f t="shared" si="7"/>
        <v/>
      </c>
      <c r="AD139" s="18"/>
      <c r="AE139" s="18"/>
      <c r="AF139" s="18"/>
      <c r="AG139" s="18"/>
      <c r="AH139" s="30" t="str">
        <f t="shared" si="8"/>
        <v/>
      </c>
      <c r="AI139" s="18" t="str">
        <f t="shared" si="9"/>
        <v/>
      </c>
      <c r="AJ139" s="18" t="str">
        <f t="shared" si="10"/>
        <v/>
      </c>
      <c r="AK139" s="18" t="str">
        <f t="shared" si="11"/>
        <v/>
      </c>
      <c r="AL139" s="18" t="str">
        <f t="shared" si="12"/>
        <v/>
      </c>
      <c r="AM139" s="18" t="str">
        <f t="shared" si="13"/>
        <v/>
      </c>
      <c r="AN139" s="18" t="str">
        <f t="shared" si="14"/>
        <v/>
      </c>
      <c r="AO139" s="18" t="str">
        <f t="shared" si="15"/>
        <v/>
      </c>
      <c r="AP139" s="18" t="str">
        <f t="shared" si="16"/>
        <v/>
      </c>
      <c r="AS139" s="63" t="str">
        <f t="shared" si="17"/>
        <v/>
      </c>
      <c r="AT139" s="23" t="str">
        <f t="shared" si="18"/>
        <v xml:space="preserve">Mencapai kompetensi dengan sangat baik dalam </v>
      </c>
      <c r="AU139" s="23" t="str">
        <f t="shared" si="19"/>
        <v xml:space="preserve">Perlu peningkatan dalam hal </v>
      </c>
      <c r="AV139" s="23" t="str">
        <f t="shared" si="20"/>
        <v/>
      </c>
      <c r="AW139" s="23" t="str">
        <f t="shared" si="21"/>
        <v/>
      </c>
      <c r="BF139" s="197"/>
    </row>
    <row r="140" spans="1:58" ht="15.75" customHeight="1">
      <c r="A140" s="57">
        <v>134</v>
      </c>
      <c r="B140" s="18" t="s">
        <v>189</v>
      </c>
      <c r="C140" s="58">
        <v>7036</v>
      </c>
      <c r="D140" s="18">
        <f t="shared" si="28"/>
        <v>7036</v>
      </c>
      <c r="E140" s="58" t="s">
        <v>184</v>
      </c>
      <c r="F140" s="59"/>
      <c r="G140" s="59"/>
      <c r="H140" s="59"/>
      <c r="I140" s="59"/>
      <c r="J140" s="59"/>
      <c r="K140" s="59"/>
      <c r="L140" s="59"/>
      <c r="M140" s="59"/>
      <c r="N140" s="18"/>
      <c r="O140" s="60"/>
      <c r="P140" s="175">
        <f t="shared" si="29"/>
        <v>80</v>
      </c>
      <c r="Q140" s="18"/>
      <c r="R140" s="18"/>
      <c r="S140" s="18"/>
      <c r="T140" s="18"/>
      <c r="U140" s="61" t="str">
        <f t="shared" si="30"/>
        <v/>
      </c>
      <c r="V140" s="18" t="str">
        <f t="shared" si="0"/>
        <v/>
      </c>
      <c r="W140" s="18" t="str">
        <f t="shared" si="1"/>
        <v/>
      </c>
      <c r="X140" s="62" t="str">
        <f t="shared" si="2"/>
        <v/>
      </c>
      <c r="Y140" s="18" t="str">
        <f t="shared" si="3"/>
        <v/>
      </c>
      <c r="Z140" s="18" t="str">
        <f t="shared" si="4"/>
        <v/>
      </c>
      <c r="AA140" s="18" t="str">
        <f t="shared" si="5"/>
        <v/>
      </c>
      <c r="AB140" s="18" t="str">
        <f t="shared" si="6"/>
        <v/>
      </c>
      <c r="AC140" s="18" t="str">
        <f t="shared" si="7"/>
        <v/>
      </c>
      <c r="AD140" s="18"/>
      <c r="AE140" s="18"/>
      <c r="AF140" s="18"/>
      <c r="AG140" s="18"/>
      <c r="AH140" s="30" t="str">
        <f t="shared" si="8"/>
        <v/>
      </c>
      <c r="AI140" s="18" t="str">
        <f t="shared" si="9"/>
        <v/>
      </c>
      <c r="AJ140" s="18" t="str">
        <f t="shared" si="10"/>
        <v/>
      </c>
      <c r="AK140" s="18" t="str">
        <f t="shared" si="11"/>
        <v/>
      </c>
      <c r="AL140" s="18" t="str">
        <f t="shared" si="12"/>
        <v/>
      </c>
      <c r="AM140" s="18" t="str">
        <f t="shared" si="13"/>
        <v/>
      </c>
      <c r="AN140" s="18" t="str">
        <f t="shared" si="14"/>
        <v/>
      </c>
      <c r="AO140" s="18" t="str">
        <f t="shared" si="15"/>
        <v/>
      </c>
      <c r="AP140" s="18" t="str">
        <f t="shared" si="16"/>
        <v/>
      </c>
      <c r="AS140" s="63" t="str">
        <f t="shared" si="17"/>
        <v/>
      </c>
      <c r="AT140" s="23" t="str">
        <f t="shared" si="18"/>
        <v xml:space="preserve">Mencapai kompetensi dengan sangat baik dalam </v>
      </c>
      <c r="AU140" s="23" t="str">
        <f t="shared" si="19"/>
        <v xml:space="preserve">Perlu peningkatan dalam hal </v>
      </c>
      <c r="AV140" s="23" t="str">
        <f t="shared" si="20"/>
        <v/>
      </c>
      <c r="AW140" s="23" t="str">
        <f t="shared" si="21"/>
        <v/>
      </c>
      <c r="BF140" s="197"/>
    </row>
    <row r="141" spans="1:58" ht="15.75" customHeight="1">
      <c r="A141" s="57">
        <v>135</v>
      </c>
      <c r="B141" s="18" t="s">
        <v>190</v>
      </c>
      <c r="C141" s="58">
        <v>7037</v>
      </c>
      <c r="D141" s="18">
        <f t="shared" si="28"/>
        <v>7037</v>
      </c>
      <c r="E141" s="58" t="s">
        <v>184</v>
      </c>
      <c r="F141" s="59"/>
      <c r="G141" s="59"/>
      <c r="H141" s="59"/>
      <c r="I141" s="59"/>
      <c r="J141" s="59"/>
      <c r="K141" s="59"/>
      <c r="L141" s="59"/>
      <c r="M141" s="59"/>
      <c r="N141" s="18"/>
      <c r="O141" s="60"/>
      <c r="P141" s="175">
        <f t="shared" si="29"/>
        <v>80</v>
      </c>
      <c r="Q141" s="18"/>
      <c r="R141" s="18"/>
      <c r="S141" s="18"/>
      <c r="T141" s="18"/>
      <c r="U141" s="61" t="str">
        <f t="shared" si="30"/>
        <v/>
      </c>
      <c r="V141" s="18" t="str">
        <f t="shared" si="0"/>
        <v/>
      </c>
      <c r="W141" s="18" t="str">
        <f t="shared" si="1"/>
        <v/>
      </c>
      <c r="X141" s="62" t="str">
        <f t="shared" si="2"/>
        <v/>
      </c>
      <c r="Y141" s="18" t="str">
        <f t="shared" si="3"/>
        <v/>
      </c>
      <c r="Z141" s="18" t="str">
        <f t="shared" si="4"/>
        <v/>
      </c>
      <c r="AA141" s="18" t="str">
        <f t="shared" si="5"/>
        <v/>
      </c>
      <c r="AB141" s="18" t="str">
        <f t="shared" si="6"/>
        <v/>
      </c>
      <c r="AC141" s="18" t="str">
        <f t="shared" si="7"/>
        <v/>
      </c>
      <c r="AD141" s="18"/>
      <c r="AE141" s="18"/>
      <c r="AF141" s="18"/>
      <c r="AG141" s="18"/>
      <c r="AH141" s="30" t="str">
        <f t="shared" si="8"/>
        <v/>
      </c>
      <c r="AI141" s="18" t="str">
        <f t="shared" si="9"/>
        <v/>
      </c>
      <c r="AJ141" s="18" t="str">
        <f t="shared" si="10"/>
        <v/>
      </c>
      <c r="AK141" s="18" t="str">
        <f t="shared" si="11"/>
        <v/>
      </c>
      <c r="AL141" s="18" t="str">
        <f t="shared" si="12"/>
        <v/>
      </c>
      <c r="AM141" s="18" t="str">
        <f t="shared" si="13"/>
        <v/>
      </c>
      <c r="AN141" s="18" t="str">
        <f t="shared" si="14"/>
        <v/>
      </c>
      <c r="AO141" s="18" t="str">
        <f t="shared" si="15"/>
        <v/>
      </c>
      <c r="AP141" s="18" t="str">
        <f t="shared" si="16"/>
        <v/>
      </c>
      <c r="AS141" s="63" t="str">
        <f t="shared" si="17"/>
        <v/>
      </c>
      <c r="AT141" s="23" t="str">
        <f t="shared" si="18"/>
        <v xml:space="preserve">Mencapai kompetensi dengan sangat baik dalam </v>
      </c>
      <c r="AU141" s="23" t="str">
        <f t="shared" si="19"/>
        <v xml:space="preserve">Perlu peningkatan dalam hal </v>
      </c>
      <c r="AV141" s="23" t="str">
        <f t="shared" si="20"/>
        <v/>
      </c>
      <c r="AW141" s="23" t="str">
        <f t="shared" si="21"/>
        <v/>
      </c>
      <c r="BF141" s="197"/>
    </row>
    <row r="142" spans="1:58" ht="15.75" customHeight="1">
      <c r="A142" s="57">
        <v>136</v>
      </c>
      <c r="B142" s="18" t="s">
        <v>191</v>
      </c>
      <c r="C142" s="58">
        <v>7038</v>
      </c>
      <c r="D142" s="18">
        <f t="shared" si="28"/>
        <v>7038</v>
      </c>
      <c r="E142" s="58" t="s">
        <v>184</v>
      </c>
      <c r="F142" s="59"/>
      <c r="G142" s="59"/>
      <c r="H142" s="59"/>
      <c r="I142" s="59"/>
      <c r="J142" s="59"/>
      <c r="K142" s="59"/>
      <c r="L142" s="59"/>
      <c r="M142" s="59"/>
      <c r="N142" s="18"/>
      <c r="O142" s="60"/>
      <c r="P142" s="175">
        <f t="shared" si="29"/>
        <v>80</v>
      </c>
      <c r="Q142" s="18"/>
      <c r="R142" s="18"/>
      <c r="S142" s="18"/>
      <c r="T142" s="18"/>
      <c r="U142" s="61" t="str">
        <f t="shared" si="30"/>
        <v/>
      </c>
      <c r="V142" s="18" t="str">
        <f t="shared" si="0"/>
        <v/>
      </c>
      <c r="W142" s="18" t="str">
        <f t="shared" si="1"/>
        <v/>
      </c>
      <c r="X142" s="62" t="str">
        <f t="shared" si="2"/>
        <v/>
      </c>
      <c r="Y142" s="18" t="str">
        <f t="shared" si="3"/>
        <v/>
      </c>
      <c r="Z142" s="18" t="str">
        <f t="shared" si="4"/>
        <v/>
      </c>
      <c r="AA142" s="18" t="str">
        <f t="shared" si="5"/>
        <v/>
      </c>
      <c r="AB142" s="18" t="str">
        <f t="shared" si="6"/>
        <v/>
      </c>
      <c r="AC142" s="18" t="str">
        <f t="shared" si="7"/>
        <v/>
      </c>
      <c r="AD142" s="18"/>
      <c r="AE142" s="18"/>
      <c r="AF142" s="18"/>
      <c r="AG142" s="18"/>
      <c r="AH142" s="30" t="str">
        <f t="shared" si="8"/>
        <v/>
      </c>
      <c r="AI142" s="18" t="str">
        <f t="shared" si="9"/>
        <v/>
      </c>
      <c r="AJ142" s="18" t="str">
        <f t="shared" si="10"/>
        <v/>
      </c>
      <c r="AK142" s="18" t="str">
        <f t="shared" si="11"/>
        <v/>
      </c>
      <c r="AL142" s="18" t="str">
        <f t="shared" si="12"/>
        <v/>
      </c>
      <c r="AM142" s="18" t="str">
        <f t="shared" si="13"/>
        <v/>
      </c>
      <c r="AN142" s="18" t="str">
        <f t="shared" si="14"/>
        <v/>
      </c>
      <c r="AO142" s="18" t="str">
        <f t="shared" si="15"/>
        <v/>
      </c>
      <c r="AP142" s="18" t="str">
        <f t="shared" si="16"/>
        <v/>
      </c>
      <c r="AS142" s="63" t="str">
        <f t="shared" si="17"/>
        <v/>
      </c>
      <c r="AT142" s="23" t="str">
        <f t="shared" si="18"/>
        <v xml:space="preserve">Mencapai kompetensi dengan sangat baik dalam </v>
      </c>
      <c r="AU142" s="23" t="str">
        <f t="shared" si="19"/>
        <v xml:space="preserve">Perlu peningkatan dalam hal </v>
      </c>
      <c r="AV142" s="23" t="str">
        <f t="shared" si="20"/>
        <v/>
      </c>
      <c r="AW142" s="23" t="str">
        <f t="shared" si="21"/>
        <v/>
      </c>
      <c r="BF142" s="197"/>
    </row>
    <row r="143" spans="1:58" ht="15.75" customHeight="1">
      <c r="A143" s="57">
        <v>137</v>
      </c>
      <c r="B143" s="18" t="s">
        <v>192</v>
      </c>
      <c r="C143" s="58">
        <v>7039</v>
      </c>
      <c r="D143" s="18">
        <f t="shared" si="28"/>
        <v>7039</v>
      </c>
      <c r="E143" s="58" t="s">
        <v>184</v>
      </c>
      <c r="F143" s="59"/>
      <c r="G143" s="59"/>
      <c r="H143" s="59"/>
      <c r="I143" s="59"/>
      <c r="J143" s="59"/>
      <c r="K143" s="59"/>
      <c r="L143" s="59"/>
      <c r="M143" s="59"/>
      <c r="N143" s="18"/>
      <c r="O143" s="60"/>
      <c r="P143" s="175">
        <f t="shared" si="29"/>
        <v>80</v>
      </c>
      <c r="Q143" s="18"/>
      <c r="R143" s="18"/>
      <c r="S143" s="18"/>
      <c r="T143" s="18"/>
      <c r="U143" s="61" t="str">
        <f t="shared" si="30"/>
        <v/>
      </c>
      <c r="V143" s="18" t="str">
        <f t="shared" si="0"/>
        <v/>
      </c>
      <c r="W143" s="18" t="str">
        <f t="shared" si="1"/>
        <v/>
      </c>
      <c r="X143" s="62" t="str">
        <f t="shared" si="2"/>
        <v/>
      </c>
      <c r="Y143" s="18" t="str">
        <f t="shared" si="3"/>
        <v/>
      </c>
      <c r="Z143" s="18" t="str">
        <f t="shared" si="4"/>
        <v/>
      </c>
      <c r="AA143" s="18" t="str">
        <f t="shared" si="5"/>
        <v/>
      </c>
      <c r="AB143" s="18" t="str">
        <f t="shared" si="6"/>
        <v/>
      </c>
      <c r="AC143" s="18" t="str">
        <f t="shared" si="7"/>
        <v/>
      </c>
      <c r="AD143" s="18"/>
      <c r="AE143" s="18"/>
      <c r="AF143" s="18"/>
      <c r="AG143" s="18"/>
      <c r="AH143" s="30" t="str">
        <f t="shared" si="8"/>
        <v/>
      </c>
      <c r="AI143" s="18" t="str">
        <f t="shared" si="9"/>
        <v/>
      </c>
      <c r="AJ143" s="18" t="str">
        <f t="shared" si="10"/>
        <v/>
      </c>
      <c r="AK143" s="18" t="str">
        <f t="shared" si="11"/>
        <v/>
      </c>
      <c r="AL143" s="18" t="str">
        <f t="shared" si="12"/>
        <v/>
      </c>
      <c r="AM143" s="18" t="str">
        <f t="shared" si="13"/>
        <v/>
      </c>
      <c r="AN143" s="18" t="str">
        <f t="shared" si="14"/>
        <v/>
      </c>
      <c r="AO143" s="18" t="str">
        <f t="shared" si="15"/>
        <v/>
      </c>
      <c r="AP143" s="18" t="str">
        <f t="shared" si="16"/>
        <v/>
      </c>
      <c r="AS143" s="63" t="str">
        <f t="shared" si="17"/>
        <v/>
      </c>
      <c r="AT143" s="23" t="str">
        <f t="shared" si="18"/>
        <v xml:space="preserve">Mencapai kompetensi dengan sangat baik dalam </v>
      </c>
      <c r="AU143" s="23" t="str">
        <f t="shared" si="19"/>
        <v xml:space="preserve">Perlu peningkatan dalam hal </v>
      </c>
      <c r="AV143" s="23" t="str">
        <f t="shared" si="20"/>
        <v/>
      </c>
      <c r="AW143" s="23" t="str">
        <f t="shared" si="21"/>
        <v/>
      </c>
      <c r="BF143" s="197"/>
    </row>
    <row r="144" spans="1:58" ht="15.75" customHeight="1">
      <c r="A144" s="57">
        <v>138</v>
      </c>
      <c r="B144" s="18" t="s">
        <v>193</v>
      </c>
      <c r="C144" s="58">
        <v>7040</v>
      </c>
      <c r="D144" s="18">
        <f t="shared" si="28"/>
        <v>7040</v>
      </c>
      <c r="E144" s="58" t="s">
        <v>184</v>
      </c>
      <c r="F144" s="59"/>
      <c r="G144" s="59"/>
      <c r="H144" s="59"/>
      <c r="I144" s="59"/>
      <c r="J144" s="59"/>
      <c r="K144" s="59"/>
      <c r="L144" s="59"/>
      <c r="M144" s="59"/>
      <c r="N144" s="18"/>
      <c r="O144" s="60"/>
      <c r="P144" s="175">
        <f t="shared" si="29"/>
        <v>80</v>
      </c>
      <c r="Q144" s="18"/>
      <c r="R144" s="18"/>
      <c r="S144" s="18"/>
      <c r="T144" s="18"/>
      <c r="U144" s="61" t="str">
        <f t="shared" si="30"/>
        <v/>
      </c>
      <c r="V144" s="18" t="str">
        <f t="shared" si="0"/>
        <v/>
      </c>
      <c r="W144" s="18" t="str">
        <f t="shared" si="1"/>
        <v/>
      </c>
      <c r="X144" s="62" t="str">
        <f t="shared" si="2"/>
        <v/>
      </c>
      <c r="Y144" s="18" t="str">
        <f t="shared" si="3"/>
        <v/>
      </c>
      <c r="Z144" s="18" t="str">
        <f t="shared" si="4"/>
        <v/>
      </c>
      <c r="AA144" s="18" t="str">
        <f t="shared" si="5"/>
        <v/>
      </c>
      <c r="AB144" s="18" t="str">
        <f t="shared" si="6"/>
        <v/>
      </c>
      <c r="AC144" s="18" t="str">
        <f t="shared" si="7"/>
        <v/>
      </c>
      <c r="AD144" s="18"/>
      <c r="AE144" s="18"/>
      <c r="AF144" s="18"/>
      <c r="AG144" s="18"/>
      <c r="AH144" s="30" t="str">
        <f t="shared" si="8"/>
        <v/>
      </c>
      <c r="AI144" s="18" t="str">
        <f t="shared" si="9"/>
        <v/>
      </c>
      <c r="AJ144" s="18" t="str">
        <f t="shared" si="10"/>
        <v/>
      </c>
      <c r="AK144" s="18" t="str">
        <f t="shared" si="11"/>
        <v/>
      </c>
      <c r="AL144" s="18" t="str">
        <f t="shared" si="12"/>
        <v/>
      </c>
      <c r="AM144" s="18" t="str">
        <f t="shared" si="13"/>
        <v/>
      </c>
      <c r="AN144" s="18" t="str">
        <f t="shared" si="14"/>
        <v/>
      </c>
      <c r="AO144" s="18" t="str">
        <f t="shared" si="15"/>
        <v/>
      </c>
      <c r="AP144" s="18" t="str">
        <f t="shared" si="16"/>
        <v/>
      </c>
      <c r="AS144" s="63" t="str">
        <f t="shared" si="17"/>
        <v/>
      </c>
      <c r="AT144" s="23" t="str">
        <f t="shared" si="18"/>
        <v xml:space="preserve">Mencapai kompetensi dengan sangat baik dalam </v>
      </c>
      <c r="AU144" s="23" t="str">
        <f t="shared" si="19"/>
        <v xml:space="preserve">Perlu peningkatan dalam hal </v>
      </c>
      <c r="AV144" s="23" t="str">
        <f t="shared" si="20"/>
        <v/>
      </c>
      <c r="AW144" s="23" t="str">
        <f t="shared" si="21"/>
        <v/>
      </c>
      <c r="BF144" s="197"/>
    </row>
    <row r="145" spans="1:58" ht="15.75" customHeight="1">
      <c r="A145" s="57">
        <v>139</v>
      </c>
      <c r="B145" s="18" t="s">
        <v>194</v>
      </c>
      <c r="C145" s="58">
        <v>7041</v>
      </c>
      <c r="D145" s="18">
        <f t="shared" si="28"/>
        <v>7041</v>
      </c>
      <c r="E145" s="58" t="s">
        <v>184</v>
      </c>
      <c r="F145" s="59"/>
      <c r="G145" s="59"/>
      <c r="H145" s="59"/>
      <c r="I145" s="59"/>
      <c r="J145" s="59"/>
      <c r="K145" s="59"/>
      <c r="L145" s="59"/>
      <c r="M145" s="59"/>
      <c r="N145" s="18"/>
      <c r="O145" s="60"/>
      <c r="P145" s="175">
        <f t="shared" si="29"/>
        <v>80</v>
      </c>
      <c r="Q145" s="18"/>
      <c r="R145" s="18"/>
      <c r="S145" s="18"/>
      <c r="T145" s="18"/>
      <c r="U145" s="61" t="str">
        <f t="shared" si="30"/>
        <v/>
      </c>
      <c r="V145" s="18" t="str">
        <f t="shared" si="0"/>
        <v/>
      </c>
      <c r="W145" s="18" t="str">
        <f t="shared" si="1"/>
        <v/>
      </c>
      <c r="X145" s="62" t="str">
        <f t="shared" si="2"/>
        <v/>
      </c>
      <c r="Y145" s="18" t="str">
        <f t="shared" si="3"/>
        <v/>
      </c>
      <c r="Z145" s="18" t="str">
        <f t="shared" si="4"/>
        <v/>
      </c>
      <c r="AA145" s="18" t="str">
        <f t="shared" si="5"/>
        <v/>
      </c>
      <c r="AB145" s="18" t="str">
        <f t="shared" si="6"/>
        <v/>
      </c>
      <c r="AC145" s="18" t="str">
        <f t="shared" si="7"/>
        <v/>
      </c>
      <c r="AD145" s="18"/>
      <c r="AE145" s="18"/>
      <c r="AF145" s="18"/>
      <c r="AG145" s="18"/>
      <c r="AH145" s="30" t="str">
        <f t="shared" si="8"/>
        <v/>
      </c>
      <c r="AI145" s="18" t="str">
        <f t="shared" si="9"/>
        <v/>
      </c>
      <c r="AJ145" s="18" t="str">
        <f t="shared" si="10"/>
        <v/>
      </c>
      <c r="AK145" s="18" t="str">
        <f t="shared" si="11"/>
        <v/>
      </c>
      <c r="AL145" s="18" t="str">
        <f t="shared" si="12"/>
        <v/>
      </c>
      <c r="AM145" s="18" t="str">
        <f t="shared" si="13"/>
        <v/>
      </c>
      <c r="AN145" s="18" t="str">
        <f t="shared" si="14"/>
        <v/>
      </c>
      <c r="AO145" s="18" t="str">
        <f t="shared" si="15"/>
        <v/>
      </c>
      <c r="AP145" s="18" t="str">
        <f t="shared" si="16"/>
        <v/>
      </c>
      <c r="AS145" s="63" t="str">
        <f t="shared" si="17"/>
        <v/>
      </c>
      <c r="AT145" s="23" t="str">
        <f t="shared" si="18"/>
        <v xml:space="preserve">Mencapai kompetensi dengan sangat baik dalam </v>
      </c>
      <c r="AU145" s="23" t="str">
        <f t="shared" si="19"/>
        <v xml:space="preserve">Perlu peningkatan dalam hal </v>
      </c>
      <c r="AV145" s="23" t="str">
        <f t="shared" si="20"/>
        <v/>
      </c>
      <c r="AW145" s="23" t="str">
        <f t="shared" si="21"/>
        <v/>
      </c>
      <c r="BF145" s="197"/>
    </row>
    <row r="146" spans="1:58" ht="15.75" customHeight="1">
      <c r="A146" s="57">
        <v>140</v>
      </c>
      <c r="B146" s="18" t="s">
        <v>195</v>
      </c>
      <c r="C146" s="58">
        <v>7042</v>
      </c>
      <c r="D146" s="18">
        <f t="shared" si="28"/>
        <v>7042</v>
      </c>
      <c r="E146" s="58" t="s">
        <v>184</v>
      </c>
      <c r="F146" s="59"/>
      <c r="G146" s="59"/>
      <c r="H146" s="59"/>
      <c r="I146" s="59"/>
      <c r="J146" s="59"/>
      <c r="K146" s="59"/>
      <c r="L146" s="59"/>
      <c r="M146" s="59"/>
      <c r="N146" s="18"/>
      <c r="O146" s="60"/>
      <c r="P146" s="175">
        <f t="shared" si="29"/>
        <v>80</v>
      </c>
      <c r="Q146" s="18"/>
      <c r="R146" s="18"/>
      <c r="S146" s="18"/>
      <c r="T146" s="18"/>
      <c r="U146" s="61" t="str">
        <f t="shared" si="30"/>
        <v/>
      </c>
      <c r="V146" s="18" t="str">
        <f t="shared" si="0"/>
        <v/>
      </c>
      <c r="W146" s="18" t="str">
        <f t="shared" si="1"/>
        <v/>
      </c>
      <c r="X146" s="62" t="str">
        <f t="shared" si="2"/>
        <v/>
      </c>
      <c r="Y146" s="18" t="str">
        <f t="shared" si="3"/>
        <v/>
      </c>
      <c r="Z146" s="18" t="str">
        <f t="shared" si="4"/>
        <v/>
      </c>
      <c r="AA146" s="18" t="str">
        <f t="shared" si="5"/>
        <v/>
      </c>
      <c r="AB146" s="18" t="str">
        <f t="shared" si="6"/>
        <v/>
      </c>
      <c r="AC146" s="18" t="str">
        <f t="shared" si="7"/>
        <v/>
      </c>
      <c r="AD146" s="18"/>
      <c r="AE146" s="18"/>
      <c r="AF146" s="18"/>
      <c r="AG146" s="18"/>
      <c r="AH146" s="30" t="str">
        <f t="shared" si="8"/>
        <v/>
      </c>
      <c r="AI146" s="18" t="str">
        <f t="shared" si="9"/>
        <v/>
      </c>
      <c r="AJ146" s="18" t="str">
        <f t="shared" si="10"/>
        <v/>
      </c>
      <c r="AK146" s="18" t="str">
        <f t="shared" si="11"/>
        <v/>
      </c>
      <c r="AL146" s="18" t="str">
        <f t="shared" si="12"/>
        <v/>
      </c>
      <c r="AM146" s="18" t="str">
        <f t="shared" si="13"/>
        <v/>
      </c>
      <c r="AN146" s="18" t="str">
        <f t="shared" si="14"/>
        <v/>
      </c>
      <c r="AO146" s="18" t="str">
        <f t="shared" si="15"/>
        <v/>
      </c>
      <c r="AP146" s="18" t="str">
        <f t="shared" si="16"/>
        <v/>
      </c>
      <c r="AS146" s="63" t="str">
        <f t="shared" si="17"/>
        <v/>
      </c>
      <c r="AT146" s="23" t="str">
        <f t="shared" si="18"/>
        <v xml:space="preserve">Mencapai kompetensi dengan sangat baik dalam </v>
      </c>
      <c r="AU146" s="23" t="str">
        <f t="shared" si="19"/>
        <v xml:space="preserve">Perlu peningkatan dalam hal </v>
      </c>
      <c r="AV146" s="23" t="str">
        <f t="shared" si="20"/>
        <v/>
      </c>
      <c r="AW146" s="23" t="str">
        <f t="shared" si="21"/>
        <v/>
      </c>
      <c r="BF146" s="197"/>
    </row>
    <row r="147" spans="1:58" ht="15.75" customHeight="1">
      <c r="A147" s="57">
        <v>141</v>
      </c>
      <c r="B147" s="18" t="s">
        <v>196</v>
      </c>
      <c r="C147" s="58">
        <v>7043</v>
      </c>
      <c r="D147" s="18">
        <f t="shared" si="28"/>
        <v>7043</v>
      </c>
      <c r="E147" s="58" t="s">
        <v>184</v>
      </c>
      <c r="F147" s="59"/>
      <c r="G147" s="59"/>
      <c r="H147" s="59"/>
      <c r="I147" s="59"/>
      <c r="J147" s="59"/>
      <c r="K147" s="59"/>
      <c r="L147" s="59"/>
      <c r="M147" s="59"/>
      <c r="N147" s="18"/>
      <c r="O147" s="60"/>
      <c r="P147" s="175">
        <f t="shared" si="29"/>
        <v>80</v>
      </c>
      <c r="Q147" s="18"/>
      <c r="R147" s="18"/>
      <c r="S147" s="18"/>
      <c r="T147" s="18"/>
      <c r="U147" s="61" t="str">
        <f t="shared" si="30"/>
        <v/>
      </c>
      <c r="V147" s="18" t="str">
        <f t="shared" si="0"/>
        <v/>
      </c>
      <c r="W147" s="18" t="str">
        <f t="shared" si="1"/>
        <v/>
      </c>
      <c r="X147" s="62" t="str">
        <f t="shared" si="2"/>
        <v/>
      </c>
      <c r="Y147" s="18" t="str">
        <f t="shared" si="3"/>
        <v/>
      </c>
      <c r="Z147" s="18" t="str">
        <f t="shared" si="4"/>
        <v/>
      </c>
      <c r="AA147" s="18" t="str">
        <f t="shared" si="5"/>
        <v/>
      </c>
      <c r="AB147" s="18" t="str">
        <f t="shared" si="6"/>
        <v/>
      </c>
      <c r="AC147" s="18" t="str">
        <f t="shared" si="7"/>
        <v/>
      </c>
      <c r="AD147" s="18"/>
      <c r="AE147" s="18"/>
      <c r="AF147" s="18"/>
      <c r="AG147" s="18"/>
      <c r="AH147" s="30" t="str">
        <f t="shared" si="8"/>
        <v/>
      </c>
      <c r="AI147" s="18" t="str">
        <f t="shared" si="9"/>
        <v/>
      </c>
      <c r="AJ147" s="18" t="str">
        <f t="shared" si="10"/>
        <v/>
      </c>
      <c r="AK147" s="18" t="str">
        <f t="shared" si="11"/>
        <v/>
      </c>
      <c r="AL147" s="18" t="str">
        <f t="shared" si="12"/>
        <v/>
      </c>
      <c r="AM147" s="18" t="str">
        <f t="shared" si="13"/>
        <v/>
      </c>
      <c r="AN147" s="18" t="str">
        <f t="shared" si="14"/>
        <v/>
      </c>
      <c r="AO147" s="18" t="str">
        <f t="shared" si="15"/>
        <v/>
      </c>
      <c r="AP147" s="18" t="str">
        <f t="shared" si="16"/>
        <v/>
      </c>
      <c r="AS147" s="63" t="str">
        <f t="shared" si="17"/>
        <v/>
      </c>
      <c r="AT147" s="23" t="str">
        <f t="shared" si="18"/>
        <v xml:space="preserve">Mencapai kompetensi dengan sangat baik dalam </v>
      </c>
      <c r="AU147" s="23" t="str">
        <f t="shared" si="19"/>
        <v xml:space="preserve">Perlu peningkatan dalam hal </v>
      </c>
      <c r="AV147" s="23" t="str">
        <f t="shared" si="20"/>
        <v/>
      </c>
      <c r="AW147" s="23" t="str">
        <f t="shared" si="21"/>
        <v/>
      </c>
      <c r="BF147" s="197"/>
    </row>
    <row r="148" spans="1:58" ht="15.75" customHeight="1">
      <c r="A148" s="57">
        <v>142</v>
      </c>
      <c r="B148" s="18" t="s">
        <v>197</v>
      </c>
      <c r="C148" s="58">
        <v>7044</v>
      </c>
      <c r="D148" s="18">
        <f t="shared" si="28"/>
        <v>7044</v>
      </c>
      <c r="E148" s="58" t="s">
        <v>184</v>
      </c>
      <c r="F148" s="59"/>
      <c r="G148" s="59"/>
      <c r="H148" s="59"/>
      <c r="I148" s="59"/>
      <c r="J148" s="59"/>
      <c r="K148" s="59"/>
      <c r="L148" s="59"/>
      <c r="M148" s="59"/>
      <c r="N148" s="18"/>
      <c r="O148" s="60"/>
      <c r="P148" s="175">
        <f t="shared" si="29"/>
        <v>80</v>
      </c>
      <c r="Q148" s="18"/>
      <c r="R148" s="18"/>
      <c r="S148" s="18"/>
      <c r="T148" s="18"/>
      <c r="U148" s="61" t="str">
        <f t="shared" si="30"/>
        <v/>
      </c>
      <c r="V148" s="18" t="str">
        <f t="shared" si="0"/>
        <v/>
      </c>
      <c r="W148" s="18" t="str">
        <f t="shared" si="1"/>
        <v/>
      </c>
      <c r="X148" s="62" t="str">
        <f t="shared" si="2"/>
        <v/>
      </c>
      <c r="Y148" s="18" t="str">
        <f t="shared" si="3"/>
        <v/>
      </c>
      <c r="Z148" s="18" t="str">
        <f t="shared" si="4"/>
        <v/>
      </c>
      <c r="AA148" s="18" t="str">
        <f t="shared" si="5"/>
        <v/>
      </c>
      <c r="AB148" s="18" t="str">
        <f t="shared" si="6"/>
        <v/>
      </c>
      <c r="AC148" s="18" t="str">
        <f t="shared" si="7"/>
        <v/>
      </c>
      <c r="AD148" s="18"/>
      <c r="AE148" s="18"/>
      <c r="AF148" s="18"/>
      <c r="AG148" s="18"/>
      <c r="AH148" s="30" t="str">
        <f t="shared" si="8"/>
        <v/>
      </c>
      <c r="AI148" s="18" t="str">
        <f t="shared" si="9"/>
        <v/>
      </c>
      <c r="AJ148" s="18" t="str">
        <f t="shared" si="10"/>
        <v/>
      </c>
      <c r="AK148" s="18" t="str">
        <f t="shared" si="11"/>
        <v/>
      </c>
      <c r="AL148" s="18" t="str">
        <f t="shared" si="12"/>
        <v/>
      </c>
      <c r="AM148" s="18" t="str">
        <f t="shared" si="13"/>
        <v/>
      </c>
      <c r="AN148" s="18" t="str">
        <f t="shared" si="14"/>
        <v/>
      </c>
      <c r="AO148" s="18" t="str">
        <f t="shared" si="15"/>
        <v/>
      </c>
      <c r="AP148" s="18" t="str">
        <f t="shared" si="16"/>
        <v/>
      </c>
      <c r="AS148" s="63" t="str">
        <f t="shared" si="17"/>
        <v/>
      </c>
      <c r="AT148" s="23" t="str">
        <f t="shared" si="18"/>
        <v xml:space="preserve">Mencapai kompetensi dengan sangat baik dalam </v>
      </c>
      <c r="AU148" s="23" t="str">
        <f t="shared" si="19"/>
        <v xml:space="preserve">Perlu peningkatan dalam hal </v>
      </c>
      <c r="AV148" s="23" t="str">
        <f t="shared" si="20"/>
        <v/>
      </c>
      <c r="AW148" s="23" t="str">
        <f t="shared" si="21"/>
        <v/>
      </c>
      <c r="BF148" s="197"/>
    </row>
    <row r="149" spans="1:58" ht="15.75" customHeight="1">
      <c r="A149" s="57">
        <v>143</v>
      </c>
      <c r="B149" s="18" t="s">
        <v>198</v>
      </c>
      <c r="C149" s="58">
        <v>7045</v>
      </c>
      <c r="D149" s="18">
        <f t="shared" si="28"/>
        <v>7045</v>
      </c>
      <c r="E149" s="58" t="s">
        <v>184</v>
      </c>
      <c r="F149" s="59"/>
      <c r="G149" s="59"/>
      <c r="H149" s="59"/>
      <c r="I149" s="59"/>
      <c r="J149" s="59"/>
      <c r="K149" s="59"/>
      <c r="L149" s="59"/>
      <c r="M149" s="59"/>
      <c r="N149" s="18"/>
      <c r="O149" s="60"/>
      <c r="P149" s="175">
        <f t="shared" si="29"/>
        <v>80</v>
      </c>
      <c r="Q149" s="18"/>
      <c r="R149" s="18"/>
      <c r="S149" s="18"/>
      <c r="T149" s="18"/>
      <c r="U149" s="61" t="str">
        <f t="shared" si="30"/>
        <v/>
      </c>
      <c r="V149" s="18" t="str">
        <f t="shared" si="0"/>
        <v/>
      </c>
      <c r="W149" s="18" t="str">
        <f t="shared" si="1"/>
        <v/>
      </c>
      <c r="X149" s="62" t="str">
        <f t="shared" si="2"/>
        <v/>
      </c>
      <c r="Y149" s="18" t="str">
        <f t="shared" si="3"/>
        <v/>
      </c>
      <c r="Z149" s="18" t="str">
        <f t="shared" si="4"/>
        <v/>
      </c>
      <c r="AA149" s="18" t="str">
        <f t="shared" si="5"/>
        <v/>
      </c>
      <c r="AB149" s="18" t="str">
        <f t="shared" si="6"/>
        <v/>
      </c>
      <c r="AC149" s="18" t="str">
        <f t="shared" si="7"/>
        <v/>
      </c>
      <c r="AD149" s="18"/>
      <c r="AE149" s="18"/>
      <c r="AF149" s="18"/>
      <c r="AG149" s="18"/>
      <c r="AH149" s="30" t="str">
        <f t="shared" si="8"/>
        <v/>
      </c>
      <c r="AI149" s="18" t="str">
        <f t="shared" si="9"/>
        <v/>
      </c>
      <c r="AJ149" s="18" t="str">
        <f t="shared" si="10"/>
        <v/>
      </c>
      <c r="AK149" s="18" t="str">
        <f t="shared" si="11"/>
        <v/>
      </c>
      <c r="AL149" s="18" t="str">
        <f t="shared" si="12"/>
        <v/>
      </c>
      <c r="AM149" s="18" t="str">
        <f t="shared" si="13"/>
        <v/>
      </c>
      <c r="AN149" s="18" t="str">
        <f t="shared" si="14"/>
        <v/>
      </c>
      <c r="AO149" s="18" t="str">
        <f t="shared" si="15"/>
        <v/>
      </c>
      <c r="AP149" s="18" t="str">
        <f t="shared" si="16"/>
        <v/>
      </c>
      <c r="AS149" s="63" t="str">
        <f t="shared" si="17"/>
        <v/>
      </c>
      <c r="AT149" s="23" t="str">
        <f t="shared" si="18"/>
        <v xml:space="preserve">Mencapai kompetensi dengan sangat baik dalam </v>
      </c>
      <c r="AU149" s="23" t="str">
        <f t="shared" si="19"/>
        <v xml:space="preserve">Perlu peningkatan dalam hal </v>
      </c>
      <c r="AV149" s="23" t="str">
        <f t="shared" si="20"/>
        <v/>
      </c>
      <c r="AW149" s="23" t="str">
        <f t="shared" si="21"/>
        <v/>
      </c>
      <c r="BF149" s="197"/>
    </row>
    <row r="150" spans="1:58" ht="15.75" customHeight="1">
      <c r="A150" s="57">
        <v>144</v>
      </c>
      <c r="B150" s="18" t="s">
        <v>199</v>
      </c>
      <c r="C150" s="58">
        <v>7046</v>
      </c>
      <c r="D150" s="18">
        <f t="shared" si="28"/>
        <v>7046</v>
      </c>
      <c r="E150" s="58" t="s">
        <v>184</v>
      </c>
      <c r="F150" s="59"/>
      <c r="G150" s="59"/>
      <c r="H150" s="59"/>
      <c r="I150" s="59"/>
      <c r="J150" s="59"/>
      <c r="K150" s="59"/>
      <c r="L150" s="59"/>
      <c r="M150" s="59"/>
      <c r="N150" s="18"/>
      <c r="O150" s="60"/>
      <c r="P150" s="175">
        <f t="shared" si="29"/>
        <v>80</v>
      </c>
      <c r="Q150" s="18"/>
      <c r="R150" s="18"/>
      <c r="S150" s="18"/>
      <c r="T150" s="18"/>
      <c r="U150" s="61" t="str">
        <f t="shared" si="30"/>
        <v/>
      </c>
      <c r="V150" s="18" t="str">
        <f t="shared" si="0"/>
        <v/>
      </c>
      <c r="W150" s="18" t="str">
        <f t="shared" si="1"/>
        <v/>
      </c>
      <c r="X150" s="62" t="str">
        <f t="shared" si="2"/>
        <v/>
      </c>
      <c r="Y150" s="18" t="str">
        <f t="shared" si="3"/>
        <v/>
      </c>
      <c r="Z150" s="18" t="str">
        <f t="shared" si="4"/>
        <v/>
      </c>
      <c r="AA150" s="18" t="str">
        <f t="shared" si="5"/>
        <v/>
      </c>
      <c r="AB150" s="18" t="str">
        <f t="shared" si="6"/>
        <v/>
      </c>
      <c r="AC150" s="18" t="str">
        <f t="shared" si="7"/>
        <v/>
      </c>
      <c r="AD150" s="18"/>
      <c r="AE150" s="18"/>
      <c r="AF150" s="18"/>
      <c r="AG150" s="18"/>
      <c r="AH150" s="30" t="str">
        <f t="shared" si="8"/>
        <v/>
      </c>
      <c r="AI150" s="18" t="str">
        <f t="shared" si="9"/>
        <v/>
      </c>
      <c r="AJ150" s="18" t="str">
        <f t="shared" si="10"/>
        <v/>
      </c>
      <c r="AK150" s="18" t="str">
        <f t="shared" si="11"/>
        <v/>
      </c>
      <c r="AL150" s="18" t="str">
        <f t="shared" si="12"/>
        <v/>
      </c>
      <c r="AM150" s="18" t="str">
        <f t="shared" si="13"/>
        <v/>
      </c>
      <c r="AN150" s="18" t="str">
        <f t="shared" si="14"/>
        <v/>
      </c>
      <c r="AO150" s="18" t="str">
        <f t="shared" si="15"/>
        <v/>
      </c>
      <c r="AP150" s="18" t="str">
        <f t="shared" si="16"/>
        <v/>
      </c>
      <c r="AS150" s="63" t="str">
        <f t="shared" si="17"/>
        <v/>
      </c>
      <c r="AT150" s="23" t="str">
        <f t="shared" si="18"/>
        <v xml:space="preserve">Mencapai kompetensi dengan sangat baik dalam </v>
      </c>
      <c r="AU150" s="23" t="str">
        <f t="shared" si="19"/>
        <v xml:space="preserve">Perlu peningkatan dalam hal </v>
      </c>
      <c r="AV150" s="23" t="str">
        <f t="shared" si="20"/>
        <v/>
      </c>
      <c r="AW150" s="23" t="str">
        <f t="shared" si="21"/>
        <v/>
      </c>
      <c r="BF150" s="197"/>
    </row>
    <row r="151" spans="1:58" ht="15.75" customHeight="1">
      <c r="A151" s="57">
        <v>145</v>
      </c>
      <c r="B151" s="18" t="s">
        <v>200</v>
      </c>
      <c r="C151" s="58">
        <v>7047</v>
      </c>
      <c r="D151" s="18">
        <f t="shared" si="28"/>
        <v>7047</v>
      </c>
      <c r="E151" s="58" t="s">
        <v>184</v>
      </c>
      <c r="F151" s="59"/>
      <c r="G151" s="59"/>
      <c r="H151" s="59"/>
      <c r="I151" s="59"/>
      <c r="J151" s="59"/>
      <c r="K151" s="59"/>
      <c r="L151" s="59"/>
      <c r="M151" s="59"/>
      <c r="N151" s="18"/>
      <c r="O151" s="60"/>
      <c r="P151" s="175">
        <f t="shared" si="29"/>
        <v>80</v>
      </c>
      <c r="Q151" s="18"/>
      <c r="R151" s="18"/>
      <c r="S151" s="18"/>
      <c r="T151" s="18"/>
      <c r="U151" s="61" t="str">
        <f t="shared" si="30"/>
        <v/>
      </c>
      <c r="V151" s="18" t="str">
        <f t="shared" si="0"/>
        <v/>
      </c>
      <c r="W151" s="18" t="str">
        <f t="shared" si="1"/>
        <v/>
      </c>
      <c r="X151" s="62" t="str">
        <f t="shared" si="2"/>
        <v/>
      </c>
      <c r="Y151" s="18" t="str">
        <f t="shared" si="3"/>
        <v/>
      </c>
      <c r="Z151" s="18" t="str">
        <f t="shared" si="4"/>
        <v/>
      </c>
      <c r="AA151" s="18" t="str">
        <f t="shared" si="5"/>
        <v/>
      </c>
      <c r="AB151" s="18" t="str">
        <f t="shared" si="6"/>
        <v/>
      </c>
      <c r="AC151" s="18" t="str">
        <f t="shared" si="7"/>
        <v/>
      </c>
      <c r="AD151" s="18"/>
      <c r="AE151" s="18"/>
      <c r="AF151" s="18"/>
      <c r="AG151" s="18"/>
      <c r="AH151" s="30" t="str">
        <f t="shared" si="8"/>
        <v/>
      </c>
      <c r="AI151" s="18" t="str">
        <f t="shared" si="9"/>
        <v/>
      </c>
      <c r="AJ151" s="18" t="str">
        <f t="shared" si="10"/>
        <v/>
      </c>
      <c r="AK151" s="18" t="str">
        <f t="shared" si="11"/>
        <v/>
      </c>
      <c r="AL151" s="18" t="str">
        <f t="shared" si="12"/>
        <v/>
      </c>
      <c r="AM151" s="18" t="str">
        <f t="shared" si="13"/>
        <v/>
      </c>
      <c r="AN151" s="18" t="str">
        <f t="shared" si="14"/>
        <v/>
      </c>
      <c r="AO151" s="18" t="str">
        <f t="shared" si="15"/>
        <v/>
      </c>
      <c r="AP151" s="18" t="str">
        <f t="shared" si="16"/>
        <v/>
      </c>
      <c r="AS151" s="63" t="str">
        <f t="shared" si="17"/>
        <v/>
      </c>
      <c r="AT151" s="23" t="str">
        <f t="shared" si="18"/>
        <v xml:space="preserve">Mencapai kompetensi dengan sangat baik dalam </v>
      </c>
      <c r="AU151" s="23" t="str">
        <f t="shared" si="19"/>
        <v xml:space="preserve">Perlu peningkatan dalam hal </v>
      </c>
      <c r="AV151" s="23" t="str">
        <f t="shared" si="20"/>
        <v/>
      </c>
      <c r="AW151" s="23" t="str">
        <f t="shared" si="21"/>
        <v/>
      </c>
      <c r="BF151" s="197"/>
    </row>
    <row r="152" spans="1:58" ht="15.75" customHeight="1">
      <c r="A152" s="57">
        <v>146</v>
      </c>
      <c r="B152" s="18" t="s">
        <v>201</v>
      </c>
      <c r="C152" s="58">
        <v>7048</v>
      </c>
      <c r="D152" s="18">
        <f t="shared" si="28"/>
        <v>7048</v>
      </c>
      <c r="E152" s="58" t="s">
        <v>184</v>
      </c>
      <c r="F152" s="59"/>
      <c r="G152" s="59"/>
      <c r="H152" s="59"/>
      <c r="I152" s="59"/>
      <c r="J152" s="59"/>
      <c r="K152" s="59"/>
      <c r="L152" s="59"/>
      <c r="M152" s="59"/>
      <c r="N152" s="18"/>
      <c r="O152" s="60"/>
      <c r="P152" s="175">
        <f t="shared" si="29"/>
        <v>80</v>
      </c>
      <c r="Q152" s="18"/>
      <c r="R152" s="18"/>
      <c r="S152" s="18"/>
      <c r="T152" s="18"/>
      <c r="U152" s="61" t="str">
        <f t="shared" si="30"/>
        <v/>
      </c>
      <c r="V152" s="18" t="str">
        <f t="shared" si="0"/>
        <v/>
      </c>
      <c r="W152" s="18" t="str">
        <f t="shared" si="1"/>
        <v/>
      </c>
      <c r="X152" s="62" t="str">
        <f t="shared" si="2"/>
        <v/>
      </c>
      <c r="Y152" s="18" t="str">
        <f t="shared" si="3"/>
        <v/>
      </c>
      <c r="Z152" s="18" t="str">
        <f t="shared" si="4"/>
        <v/>
      </c>
      <c r="AA152" s="18" t="str">
        <f t="shared" si="5"/>
        <v/>
      </c>
      <c r="AB152" s="18" t="str">
        <f t="shared" si="6"/>
        <v/>
      </c>
      <c r="AC152" s="18" t="str">
        <f t="shared" si="7"/>
        <v/>
      </c>
      <c r="AD152" s="18"/>
      <c r="AE152" s="18"/>
      <c r="AF152" s="18"/>
      <c r="AG152" s="18"/>
      <c r="AH152" s="30" t="str">
        <f t="shared" si="8"/>
        <v/>
      </c>
      <c r="AI152" s="18" t="str">
        <f t="shared" si="9"/>
        <v/>
      </c>
      <c r="AJ152" s="18" t="str">
        <f t="shared" si="10"/>
        <v/>
      </c>
      <c r="AK152" s="18" t="str">
        <f t="shared" si="11"/>
        <v/>
      </c>
      <c r="AL152" s="18" t="str">
        <f t="shared" si="12"/>
        <v/>
      </c>
      <c r="AM152" s="18" t="str">
        <f t="shared" si="13"/>
        <v/>
      </c>
      <c r="AN152" s="18" t="str">
        <f t="shared" si="14"/>
        <v/>
      </c>
      <c r="AO152" s="18" t="str">
        <f t="shared" si="15"/>
        <v/>
      </c>
      <c r="AP152" s="18" t="str">
        <f t="shared" si="16"/>
        <v/>
      </c>
      <c r="AS152" s="63" t="str">
        <f t="shared" si="17"/>
        <v/>
      </c>
      <c r="AT152" s="23" t="str">
        <f t="shared" si="18"/>
        <v xml:space="preserve">Mencapai kompetensi dengan sangat baik dalam </v>
      </c>
      <c r="AU152" s="23" t="str">
        <f t="shared" si="19"/>
        <v xml:space="preserve">Perlu peningkatan dalam hal </v>
      </c>
      <c r="AV152" s="23" t="str">
        <f t="shared" si="20"/>
        <v/>
      </c>
      <c r="AW152" s="23" t="str">
        <f t="shared" si="21"/>
        <v/>
      </c>
      <c r="BF152" s="197"/>
    </row>
    <row r="153" spans="1:58" ht="15.75" customHeight="1">
      <c r="A153" s="57">
        <v>147</v>
      </c>
      <c r="B153" s="18" t="s">
        <v>202</v>
      </c>
      <c r="C153" s="58">
        <v>7049</v>
      </c>
      <c r="D153" s="18">
        <f t="shared" si="28"/>
        <v>7049</v>
      </c>
      <c r="E153" s="58" t="s">
        <v>184</v>
      </c>
      <c r="F153" s="59"/>
      <c r="G153" s="59"/>
      <c r="H153" s="59"/>
      <c r="I153" s="59"/>
      <c r="J153" s="59"/>
      <c r="K153" s="59"/>
      <c r="L153" s="59"/>
      <c r="M153" s="59"/>
      <c r="N153" s="18"/>
      <c r="O153" s="60"/>
      <c r="P153" s="175">
        <f t="shared" si="29"/>
        <v>80</v>
      </c>
      <c r="Q153" s="18"/>
      <c r="R153" s="18"/>
      <c r="S153" s="18"/>
      <c r="T153" s="18"/>
      <c r="U153" s="61" t="str">
        <f t="shared" si="30"/>
        <v/>
      </c>
      <c r="V153" s="18" t="str">
        <f t="shared" si="0"/>
        <v/>
      </c>
      <c r="W153" s="18" t="str">
        <f t="shared" si="1"/>
        <v/>
      </c>
      <c r="X153" s="62" t="str">
        <f t="shared" si="2"/>
        <v/>
      </c>
      <c r="Y153" s="18" t="str">
        <f t="shared" si="3"/>
        <v/>
      </c>
      <c r="Z153" s="18" t="str">
        <f t="shared" si="4"/>
        <v/>
      </c>
      <c r="AA153" s="18" t="str">
        <f t="shared" si="5"/>
        <v/>
      </c>
      <c r="AB153" s="18" t="str">
        <f t="shared" si="6"/>
        <v/>
      </c>
      <c r="AC153" s="18" t="str">
        <f t="shared" si="7"/>
        <v/>
      </c>
      <c r="AD153" s="18"/>
      <c r="AE153" s="18"/>
      <c r="AF153" s="18"/>
      <c r="AG153" s="18"/>
      <c r="AH153" s="30" t="str">
        <f t="shared" si="8"/>
        <v/>
      </c>
      <c r="AI153" s="18" t="str">
        <f t="shared" si="9"/>
        <v/>
      </c>
      <c r="AJ153" s="18" t="str">
        <f t="shared" si="10"/>
        <v/>
      </c>
      <c r="AK153" s="18" t="str">
        <f t="shared" si="11"/>
        <v/>
      </c>
      <c r="AL153" s="18" t="str">
        <f t="shared" si="12"/>
        <v/>
      </c>
      <c r="AM153" s="18" t="str">
        <f t="shared" si="13"/>
        <v/>
      </c>
      <c r="AN153" s="18" t="str">
        <f t="shared" si="14"/>
        <v/>
      </c>
      <c r="AO153" s="18" t="str">
        <f t="shared" si="15"/>
        <v/>
      </c>
      <c r="AP153" s="18" t="str">
        <f t="shared" si="16"/>
        <v/>
      </c>
      <c r="AS153" s="63" t="str">
        <f t="shared" si="17"/>
        <v/>
      </c>
      <c r="AT153" s="23" t="str">
        <f t="shared" si="18"/>
        <v xml:space="preserve">Mencapai kompetensi dengan sangat baik dalam </v>
      </c>
      <c r="AU153" s="23" t="str">
        <f t="shared" si="19"/>
        <v xml:space="preserve">Perlu peningkatan dalam hal </v>
      </c>
      <c r="AV153" s="23" t="str">
        <f t="shared" si="20"/>
        <v/>
      </c>
      <c r="AW153" s="23" t="str">
        <f t="shared" si="21"/>
        <v/>
      </c>
      <c r="BF153" s="197"/>
    </row>
    <row r="154" spans="1:58" ht="15.75" customHeight="1">
      <c r="A154" s="57">
        <v>148</v>
      </c>
      <c r="B154" s="18" t="s">
        <v>203</v>
      </c>
      <c r="C154" s="58">
        <v>7050</v>
      </c>
      <c r="D154" s="18">
        <f t="shared" si="28"/>
        <v>7050</v>
      </c>
      <c r="E154" s="58" t="s">
        <v>184</v>
      </c>
      <c r="F154" s="59"/>
      <c r="G154" s="59"/>
      <c r="H154" s="59"/>
      <c r="I154" s="59"/>
      <c r="J154" s="59"/>
      <c r="K154" s="59"/>
      <c r="L154" s="59"/>
      <c r="M154" s="59"/>
      <c r="N154" s="18"/>
      <c r="O154" s="60"/>
      <c r="P154" s="175">
        <f t="shared" si="29"/>
        <v>80</v>
      </c>
      <c r="Q154" s="18"/>
      <c r="R154" s="18"/>
      <c r="S154" s="18"/>
      <c r="T154" s="18"/>
      <c r="U154" s="61" t="str">
        <f t="shared" si="30"/>
        <v/>
      </c>
      <c r="V154" s="18" t="str">
        <f t="shared" si="0"/>
        <v/>
      </c>
      <c r="W154" s="18" t="str">
        <f t="shared" si="1"/>
        <v/>
      </c>
      <c r="X154" s="62" t="str">
        <f t="shared" si="2"/>
        <v/>
      </c>
      <c r="Y154" s="18" t="str">
        <f t="shared" si="3"/>
        <v/>
      </c>
      <c r="Z154" s="18" t="str">
        <f t="shared" si="4"/>
        <v/>
      </c>
      <c r="AA154" s="18" t="str">
        <f t="shared" si="5"/>
        <v/>
      </c>
      <c r="AB154" s="18" t="str">
        <f t="shared" si="6"/>
        <v/>
      </c>
      <c r="AC154" s="18" t="str">
        <f t="shared" si="7"/>
        <v/>
      </c>
      <c r="AD154" s="18"/>
      <c r="AE154" s="18"/>
      <c r="AF154" s="18"/>
      <c r="AG154" s="18"/>
      <c r="AH154" s="30" t="str">
        <f t="shared" si="8"/>
        <v/>
      </c>
      <c r="AI154" s="18" t="str">
        <f t="shared" si="9"/>
        <v/>
      </c>
      <c r="AJ154" s="18" t="str">
        <f t="shared" si="10"/>
        <v/>
      </c>
      <c r="AK154" s="18" t="str">
        <f t="shared" si="11"/>
        <v/>
      </c>
      <c r="AL154" s="18" t="str">
        <f t="shared" si="12"/>
        <v/>
      </c>
      <c r="AM154" s="18" t="str">
        <f t="shared" si="13"/>
        <v/>
      </c>
      <c r="AN154" s="18" t="str">
        <f t="shared" si="14"/>
        <v/>
      </c>
      <c r="AO154" s="18" t="str">
        <f t="shared" si="15"/>
        <v/>
      </c>
      <c r="AP154" s="18" t="str">
        <f t="shared" si="16"/>
        <v/>
      </c>
      <c r="AS154" s="63" t="str">
        <f t="shared" si="17"/>
        <v/>
      </c>
      <c r="AT154" s="23" t="str">
        <f t="shared" si="18"/>
        <v xml:space="preserve">Mencapai kompetensi dengan sangat baik dalam </v>
      </c>
      <c r="AU154" s="23" t="str">
        <f t="shared" si="19"/>
        <v xml:space="preserve">Perlu peningkatan dalam hal </v>
      </c>
      <c r="AV154" s="23" t="str">
        <f t="shared" si="20"/>
        <v/>
      </c>
      <c r="AW154" s="23" t="str">
        <f t="shared" si="21"/>
        <v/>
      </c>
      <c r="BF154" s="197"/>
    </row>
    <row r="155" spans="1:58" ht="15.75" customHeight="1">
      <c r="A155" s="57">
        <v>149</v>
      </c>
      <c r="B155" s="18" t="s">
        <v>204</v>
      </c>
      <c r="C155" s="58">
        <v>7051</v>
      </c>
      <c r="D155" s="18">
        <f t="shared" si="28"/>
        <v>7051</v>
      </c>
      <c r="E155" s="58" t="s">
        <v>184</v>
      </c>
      <c r="F155" s="59"/>
      <c r="G155" s="59"/>
      <c r="H155" s="59"/>
      <c r="I155" s="59"/>
      <c r="J155" s="59"/>
      <c r="K155" s="59"/>
      <c r="L155" s="59"/>
      <c r="M155" s="59"/>
      <c r="N155" s="18"/>
      <c r="O155" s="60"/>
      <c r="P155" s="175">
        <f t="shared" si="29"/>
        <v>80</v>
      </c>
      <c r="Q155" s="18"/>
      <c r="R155" s="18"/>
      <c r="S155" s="18"/>
      <c r="T155" s="18"/>
      <c r="U155" s="61" t="str">
        <f t="shared" si="30"/>
        <v/>
      </c>
      <c r="V155" s="18" t="str">
        <f t="shared" si="0"/>
        <v/>
      </c>
      <c r="W155" s="18" t="str">
        <f t="shared" si="1"/>
        <v/>
      </c>
      <c r="X155" s="62" t="str">
        <f t="shared" si="2"/>
        <v/>
      </c>
      <c r="Y155" s="18" t="str">
        <f t="shared" si="3"/>
        <v/>
      </c>
      <c r="Z155" s="18" t="str">
        <f t="shared" si="4"/>
        <v/>
      </c>
      <c r="AA155" s="18" t="str">
        <f t="shared" si="5"/>
        <v/>
      </c>
      <c r="AB155" s="18" t="str">
        <f t="shared" si="6"/>
        <v/>
      </c>
      <c r="AC155" s="18" t="str">
        <f t="shared" si="7"/>
        <v/>
      </c>
      <c r="AD155" s="18"/>
      <c r="AE155" s="18"/>
      <c r="AF155" s="18"/>
      <c r="AG155" s="18"/>
      <c r="AH155" s="30" t="str">
        <f t="shared" si="8"/>
        <v/>
      </c>
      <c r="AI155" s="18" t="str">
        <f t="shared" si="9"/>
        <v/>
      </c>
      <c r="AJ155" s="18" t="str">
        <f t="shared" si="10"/>
        <v/>
      </c>
      <c r="AK155" s="18" t="str">
        <f t="shared" si="11"/>
        <v/>
      </c>
      <c r="AL155" s="18" t="str">
        <f t="shared" si="12"/>
        <v/>
      </c>
      <c r="AM155" s="18" t="str">
        <f t="shared" si="13"/>
        <v/>
      </c>
      <c r="AN155" s="18" t="str">
        <f t="shared" si="14"/>
        <v/>
      </c>
      <c r="AO155" s="18" t="str">
        <f t="shared" si="15"/>
        <v/>
      </c>
      <c r="AP155" s="18" t="str">
        <f t="shared" si="16"/>
        <v/>
      </c>
      <c r="AS155" s="63" t="str">
        <f t="shared" si="17"/>
        <v/>
      </c>
      <c r="AT155" s="23" t="str">
        <f t="shared" si="18"/>
        <v xml:space="preserve">Mencapai kompetensi dengan sangat baik dalam </v>
      </c>
      <c r="AU155" s="23" t="str">
        <f t="shared" si="19"/>
        <v xml:space="preserve">Perlu peningkatan dalam hal </v>
      </c>
      <c r="AV155" s="23" t="str">
        <f t="shared" si="20"/>
        <v/>
      </c>
      <c r="AW155" s="23" t="str">
        <f t="shared" si="21"/>
        <v/>
      </c>
      <c r="BF155" s="197"/>
    </row>
    <row r="156" spans="1:58" ht="15.75" customHeight="1">
      <c r="A156" s="57">
        <v>150</v>
      </c>
      <c r="B156" s="18" t="s">
        <v>205</v>
      </c>
      <c r="C156" s="58">
        <v>7052</v>
      </c>
      <c r="D156" s="18">
        <f t="shared" si="28"/>
        <v>7052</v>
      </c>
      <c r="E156" s="58" t="s">
        <v>184</v>
      </c>
      <c r="F156" s="59"/>
      <c r="G156" s="59"/>
      <c r="H156" s="59"/>
      <c r="I156" s="59"/>
      <c r="J156" s="59"/>
      <c r="K156" s="59"/>
      <c r="L156" s="59"/>
      <c r="M156" s="59"/>
      <c r="N156" s="18"/>
      <c r="O156" s="60"/>
      <c r="P156" s="175">
        <f t="shared" si="29"/>
        <v>80</v>
      </c>
      <c r="Q156" s="18"/>
      <c r="R156" s="18"/>
      <c r="S156" s="18"/>
      <c r="T156" s="18"/>
      <c r="U156" s="61" t="str">
        <f t="shared" si="30"/>
        <v/>
      </c>
      <c r="V156" s="18" t="str">
        <f t="shared" si="0"/>
        <v/>
      </c>
      <c r="W156" s="18" t="str">
        <f t="shared" si="1"/>
        <v/>
      </c>
      <c r="X156" s="62" t="str">
        <f t="shared" si="2"/>
        <v/>
      </c>
      <c r="Y156" s="18" t="str">
        <f t="shared" si="3"/>
        <v/>
      </c>
      <c r="Z156" s="18" t="str">
        <f t="shared" si="4"/>
        <v/>
      </c>
      <c r="AA156" s="18" t="str">
        <f t="shared" si="5"/>
        <v/>
      </c>
      <c r="AB156" s="18" t="str">
        <f t="shared" si="6"/>
        <v/>
      </c>
      <c r="AC156" s="18" t="str">
        <f t="shared" si="7"/>
        <v/>
      </c>
      <c r="AD156" s="18"/>
      <c r="AE156" s="18"/>
      <c r="AF156" s="18"/>
      <c r="AG156" s="18"/>
      <c r="AH156" s="30" t="str">
        <f t="shared" si="8"/>
        <v/>
      </c>
      <c r="AI156" s="18" t="str">
        <f t="shared" si="9"/>
        <v/>
      </c>
      <c r="AJ156" s="18" t="str">
        <f t="shared" si="10"/>
        <v/>
      </c>
      <c r="AK156" s="18" t="str">
        <f t="shared" si="11"/>
        <v/>
      </c>
      <c r="AL156" s="18" t="str">
        <f t="shared" si="12"/>
        <v/>
      </c>
      <c r="AM156" s="18" t="str">
        <f t="shared" si="13"/>
        <v/>
      </c>
      <c r="AN156" s="18" t="str">
        <f t="shared" si="14"/>
        <v/>
      </c>
      <c r="AO156" s="18" t="str">
        <f t="shared" si="15"/>
        <v/>
      </c>
      <c r="AP156" s="18" t="str">
        <f t="shared" si="16"/>
        <v/>
      </c>
      <c r="AS156" s="63" t="str">
        <f t="shared" si="17"/>
        <v/>
      </c>
      <c r="AT156" s="23" t="str">
        <f t="shared" si="18"/>
        <v xml:space="preserve">Mencapai kompetensi dengan sangat baik dalam </v>
      </c>
      <c r="AU156" s="23" t="str">
        <f t="shared" si="19"/>
        <v xml:space="preserve">Perlu peningkatan dalam hal </v>
      </c>
      <c r="AV156" s="23" t="str">
        <f t="shared" si="20"/>
        <v/>
      </c>
      <c r="AW156" s="23" t="str">
        <f t="shared" si="21"/>
        <v/>
      </c>
      <c r="BF156" s="197"/>
    </row>
    <row r="157" spans="1:58" ht="15.75" customHeight="1">
      <c r="A157" s="57">
        <v>151</v>
      </c>
      <c r="B157" s="18" t="s">
        <v>206</v>
      </c>
      <c r="C157" s="58">
        <v>7053</v>
      </c>
      <c r="D157" s="18">
        <f t="shared" si="28"/>
        <v>7053</v>
      </c>
      <c r="E157" s="58" t="s">
        <v>184</v>
      </c>
      <c r="F157" s="59"/>
      <c r="G157" s="59"/>
      <c r="H157" s="59"/>
      <c r="I157" s="59"/>
      <c r="J157" s="59"/>
      <c r="K157" s="59"/>
      <c r="L157" s="59"/>
      <c r="M157" s="59"/>
      <c r="N157" s="18"/>
      <c r="O157" s="60"/>
      <c r="P157" s="175">
        <f t="shared" si="29"/>
        <v>80</v>
      </c>
      <c r="Q157" s="18"/>
      <c r="R157" s="18"/>
      <c r="S157" s="18"/>
      <c r="T157" s="18"/>
      <c r="U157" s="61" t="str">
        <f t="shared" si="30"/>
        <v/>
      </c>
      <c r="V157" s="18" t="str">
        <f t="shared" si="0"/>
        <v/>
      </c>
      <c r="W157" s="18" t="str">
        <f t="shared" si="1"/>
        <v/>
      </c>
      <c r="X157" s="62" t="str">
        <f t="shared" si="2"/>
        <v/>
      </c>
      <c r="Y157" s="18" t="str">
        <f t="shared" si="3"/>
        <v/>
      </c>
      <c r="Z157" s="18" t="str">
        <f t="shared" si="4"/>
        <v/>
      </c>
      <c r="AA157" s="18" t="str">
        <f t="shared" si="5"/>
        <v/>
      </c>
      <c r="AB157" s="18" t="str">
        <f t="shared" si="6"/>
        <v/>
      </c>
      <c r="AC157" s="18" t="str">
        <f t="shared" si="7"/>
        <v/>
      </c>
      <c r="AD157" s="18"/>
      <c r="AE157" s="18"/>
      <c r="AF157" s="18"/>
      <c r="AG157" s="18"/>
      <c r="AH157" s="30" t="str">
        <f t="shared" si="8"/>
        <v/>
      </c>
      <c r="AI157" s="18" t="str">
        <f t="shared" si="9"/>
        <v/>
      </c>
      <c r="AJ157" s="18" t="str">
        <f t="shared" si="10"/>
        <v/>
      </c>
      <c r="AK157" s="18" t="str">
        <f t="shared" si="11"/>
        <v/>
      </c>
      <c r="AL157" s="18" t="str">
        <f t="shared" si="12"/>
        <v/>
      </c>
      <c r="AM157" s="18" t="str">
        <f t="shared" si="13"/>
        <v/>
      </c>
      <c r="AN157" s="18" t="str">
        <f t="shared" si="14"/>
        <v/>
      </c>
      <c r="AO157" s="18" t="str">
        <f t="shared" si="15"/>
        <v/>
      </c>
      <c r="AP157" s="18" t="str">
        <f t="shared" si="16"/>
        <v/>
      </c>
      <c r="AS157" s="63" t="str">
        <f t="shared" si="17"/>
        <v/>
      </c>
      <c r="AT157" s="23" t="str">
        <f t="shared" si="18"/>
        <v xml:space="preserve">Mencapai kompetensi dengan sangat baik dalam </v>
      </c>
      <c r="AU157" s="23" t="str">
        <f t="shared" si="19"/>
        <v xml:space="preserve">Perlu peningkatan dalam hal </v>
      </c>
      <c r="AV157" s="23" t="str">
        <f t="shared" si="20"/>
        <v/>
      </c>
      <c r="AW157" s="23" t="str">
        <f t="shared" si="21"/>
        <v/>
      </c>
      <c r="BF157" s="197"/>
    </row>
    <row r="158" spans="1:58" ht="15.75" customHeight="1">
      <c r="A158" s="57">
        <v>152</v>
      </c>
      <c r="B158" s="18" t="s">
        <v>207</v>
      </c>
      <c r="C158" s="58">
        <v>7054</v>
      </c>
      <c r="D158" s="18">
        <f t="shared" si="28"/>
        <v>7054</v>
      </c>
      <c r="E158" s="58" t="s">
        <v>184</v>
      </c>
      <c r="F158" s="59"/>
      <c r="G158" s="59"/>
      <c r="H158" s="59"/>
      <c r="I158" s="59"/>
      <c r="J158" s="59"/>
      <c r="K158" s="59"/>
      <c r="L158" s="59"/>
      <c r="M158" s="59"/>
      <c r="N158" s="18"/>
      <c r="O158" s="60"/>
      <c r="P158" s="175">
        <f t="shared" si="29"/>
        <v>80</v>
      </c>
      <c r="Q158" s="18"/>
      <c r="R158" s="18"/>
      <c r="S158" s="18"/>
      <c r="T158" s="18"/>
      <c r="U158" s="61" t="str">
        <f t="shared" si="30"/>
        <v/>
      </c>
      <c r="V158" s="18" t="str">
        <f t="shared" si="0"/>
        <v/>
      </c>
      <c r="W158" s="18" t="str">
        <f t="shared" si="1"/>
        <v/>
      </c>
      <c r="X158" s="62" t="str">
        <f t="shared" si="2"/>
        <v/>
      </c>
      <c r="Y158" s="18" t="str">
        <f t="shared" si="3"/>
        <v/>
      </c>
      <c r="Z158" s="18" t="str">
        <f t="shared" si="4"/>
        <v/>
      </c>
      <c r="AA158" s="18" t="str">
        <f t="shared" si="5"/>
        <v/>
      </c>
      <c r="AB158" s="18" t="str">
        <f t="shared" si="6"/>
        <v/>
      </c>
      <c r="AC158" s="18" t="str">
        <f t="shared" si="7"/>
        <v/>
      </c>
      <c r="AD158" s="18"/>
      <c r="AE158" s="18"/>
      <c r="AF158" s="18"/>
      <c r="AG158" s="18"/>
      <c r="AH158" s="30" t="str">
        <f t="shared" si="8"/>
        <v/>
      </c>
      <c r="AI158" s="18" t="str">
        <f t="shared" si="9"/>
        <v/>
      </c>
      <c r="AJ158" s="18" t="str">
        <f t="shared" si="10"/>
        <v/>
      </c>
      <c r="AK158" s="18" t="str">
        <f t="shared" si="11"/>
        <v/>
      </c>
      <c r="AL158" s="18" t="str">
        <f t="shared" si="12"/>
        <v/>
      </c>
      <c r="AM158" s="18" t="str">
        <f t="shared" si="13"/>
        <v/>
      </c>
      <c r="AN158" s="18" t="str">
        <f t="shared" si="14"/>
        <v/>
      </c>
      <c r="AO158" s="18" t="str">
        <f t="shared" si="15"/>
        <v/>
      </c>
      <c r="AP158" s="18" t="str">
        <f t="shared" si="16"/>
        <v/>
      </c>
      <c r="AS158" s="63" t="str">
        <f t="shared" si="17"/>
        <v/>
      </c>
      <c r="AT158" s="23" t="str">
        <f t="shared" si="18"/>
        <v xml:space="preserve">Mencapai kompetensi dengan sangat baik dalam </v>
      </c>
      <c r="AU158" s="23" t="str">
        <f t="shared" si="19"/>
        <v xml:space="preserve">Perlu peningkatan dalam hal </v>
      </c>
      <c r="AV158" s="23" t="str">
        <f t="shared" si="20"/>
        <v/>
      </c>
      <c r="AW158" s="23" t="str">
        <f t="shared" si="21"/>
        <v/>
      </c>
      <c r="BF158" s="197"/>
    </row>
    <row r="159" spans="1:58" ht="15.75" customHeight="1">
      <c r="A159" s="57">
        <v>153</v>
      </c>
      <c r="B159" s="18" t="s">
        <v>208</v>
      </c>
      <c r="C159" s="58">
        <v>7055</v>
      </c>
      <c r="D159" s="18">
        <f t="shared" si="28"/>
        <v>7055</v>
      </c>
      <c r="E159" s="58" t="s">
        <v>184</v>
      </c>
      <c r="F159" s="59"/>
      <c r="G159" s="59"/>
      <c r="H159" s="59"/>
      <c r="I159" s="59"/>
      <c r="J159" s="59"/>
      <c r="K159" s="59"/>
      <c r="L159" s="59"/>
      <c r="M159" s="59"/>
      <c r="N159" s="18"/>
      <c r="O159" s="60"/>
      <c r="P159" s="175">
        <f t="shared" si="29"/>
        <v>80</v>
      </c>
      <c r="Q159" s="18"/>
      <c r="R159" s="18"/>
      <c r="S159" s="18"/>
      <c r="T159" s="18"/>
      <c r="U159" s="61" t="str">
        <f t="shared" si="30"/>
        <v/>
      </c>
      <c r="V159" s="18" t="str">
        <f t="shared" si="0"/>
        <v/>
      </c>
      <c r="W159" s="18" t="str">
        <f t="shared" si="1"/>
        <v/>
      </c>
      <c r="X159" s="62" t="str">
        <f t="shared" si="2"/>
        <v/>
      </c>
      <c r="Y159" s="18" t="str">
        <f t="shared" si="3"/>
        <v/>
      </c>
      <c r="Z159" s="18" t="str">
        <f t="shared" si="4"/>
        <v/>
      </c>
      <c r="AA159" s="18" t="str">
        <f t="shared" si="5"/>
        <v/>
      </c>
      <c r="AB159" s="18" t="str">
        <f t="shared" si="6"/>
        <v/>
      </c>
      <c r="AC159" s="18" t="str">
        <f t="shared" si="7"/>
        <v/>
      </c>
      <c r="AD159" s="18"/>
      <c r="AE159" s="18"/>
      <c r="AF159" s="18"/>
      <c r="AG159" s="18"/>
      <c r="AH159" s="30" t="str">
        <f t="shared" si="8"/>
        <v/>
      </c>
      <c r="AI159" s="18" t="str">
        <f t="shared" si="9"/>
        <v/>
      </c>
      <c r="AJ159" s="18" t="str">
        <f t="shared" si="10"/>
        <v/>
      </c>
      <c r="AK159" s="18" t="str">
        <f t="shared" si="11"/>
        <v/>
      </c>
      <c r="AL159" s="18" t="str">
        <f t="shared" si="12"/>
        <v/>
      </c>
      <c r="AM159" s="18" t="str">
        <f t="shared" si="13"/>
        <v/>
      </c>
      <c r="AN159" s="18" t="str">
        <f t="shared" si="14"/>
        <v/>
      </c>
      <c r="AO159" s="18" t="str">
        <f t="shared" si="15"/>
        <v/>
      </c>
      <c r="AP159" s="18" t="str">
        <f t="shared" si="16"/>
        <v/>
      </c>
      <c r="AS159" s="63" t="str">
        <f t="shared" si="17"/>
        <v/>
      </c>
      <c r="AT159" s="23" t="str">
        <f t="shared" si="18"/>
        <v xml:space="preserve">Mencapai kompetensi dengan sangat baik dalam </v>
      </c>
      <c r="AU159" s="23" t="str">
        <f t="shared" si="19"/>
        <v xml:space="preserve">Perlu peningkatan dalam hal </v>
      </c>
      <c r="AV159" s="23" t="str">
        <f t="shared" si="20"/>
        <v/>
      </c>
      <c r="AW159" s="23" t="str">
        <f t="shared" si="21"/>
        <v/>
      </c>
      <c r="BF159" s="197"/>
    </row>
    <row r="160" spans="1:58" ht="15.75" customHeight="1">
      <c r="A160" s="57">
        <v>154</v>
      </c>
      <c r="B160" s="18" t="s">
        <v>209</v>
      </c>
      <c r="C160" s="58">
        <v>7056</v>
      </c>
      <c r="D160" s="18">
        <f t="shared" si="28"/>
        <v>7056</v>
      </c>
      <c r="E160" s="58" t="s">
        <v>184</v>
      </c>
      <c r="F160" s="59"/>
      <c r="G160" s="59"/>
      <c r="H160" s="59"/>
      <c r="I160" s="59"/>
      <c r="J160" s="59"/>
      <c r="K160" s="59"/>
      <c r="L160" s="59"/>
      <c r="M160" s="59"/>
      <c r="N160" s="18"/>
      <c r="O160" s="60"/>
      <c r="P160" s="175">
        <f t="shared" si="29"/>
        <v>80</v>
      </c>
      <c r="Q160" s="18"/>
      <c r="R160" s="18"/>
      <c r="S160" s="18"/>
      <c r="T160" s="18"/>
      <c r="U160" s="61" t="str">
        <f t="shared" si="30"/>
        <v/>
      </c>
      <c r="V160" s="18" t="str">
        <f t="shared" si="0"/>
        <v/>
      </c>
      <c r="W160" s="18" t="str">
        <f t="shared" si="1"/>
        <v/>
      </c>
      <c r="X160" s="62" t="str">
        <f t="shared" si="2"/>
        <v/>
      </c>
      <c r="Y160" s="18" t="str">
        <f t="shared" si="3"/>
        <v/>
      </c>
      <c r="Z160" s="18" t="str">
        <f t="shared" si="4"/>
        <v/>
      </c>
      <c r="AA160" s="18" t="str">
        <f t="shared" si="5"/>
        <v/>
      </c>
      <c r="AB160" s="18" t="str">
        <f t="shared" si="6"/>
        <v/>
      </c>
      <c r="AC160" s="18" t="str">
        <f t="shared" si="7"/>
        <v/>
      </c>
      <c r="AD160" s="18"/>
      <c r="AE160" s="18"/>
      <c r="AF160" s="18"/>
      <c r="AG160" s="18"/>
      <c r="AH160" s="30" t="str">
        <f t="shared" si="8"/>
        <v/>
      </c>
      <c r="AI160" s="18" t="str">
        <f t="shared" si="9"/>
        <v/>
      </c>
      <c r="AJ160" s="18" t="str">
        <f t="shared" si="10"/>
        <v/>
      </c>
      <c r="AK160" s="18" t="str">
        <f t="shared" si="11"/>
        <v/>
      </c>
      <c r="AL160" s="18" t="str">
        <f t="shared" si="12"/>
        <v/>
      </c>
      <c r="AM160" s="18" t="str">
        <f t="shared" si="13"/>
        <v/>
      </c>
      <c r="AN160" s="18" t="str">
        <f t="shared" si="14"/>
        <v/>
      </c>
      <c r="AO160" s="18" t="str">
        <f t="shared" si="15"/>
        <v/>
      </c>
      <c r="AP160" s="18" t="str">
        <f t="shared" si="16"/>
        <v/>
      </c>
      <c r="AS160" s="63" t="str">
        <f t="shared" si="17"/>
        <v/>
      </c>
      <c r="AT160" s="23" t="str">
        <f t="shared" si="18"/>
        <v xml:space="preserve">Mencapai kompetensi dengan sangat baik dalam </v>
      </c>
      <c r="AU160" s="23" t="str">
        <f t="shared" si="19"/>
        <v xml:space="preserve">Perlu peningkatan dalam hal </v>
      </c>
      <c r="AV160" s="23" t="str">
        <f t="shared" si="20"/>
        <v/>
      </c>
      <c r="AW160" s="23" t="str">
        <f t="shared" si="21"/>
        <v/>
      </c>
      <c r="BF160" s="197"/>
    </row>
    <row r="161" spans="1:58" ht="15.75" customHeight="1">
      <c r="A161" s="57">
        <v>155</v>
      </c>
      <c r="B161" s="18" t="s">
        <v>210</v>
      </c>
      <c r="C161" s="58">
        <v>7057</v>
      </c>
      <c r="D161" s="18">
        <f t="shared" si="28"/>
        <v>7057</v>
      </c>
      <c r="E161" s="58" t="s">
        <v>184</v>
      </c>
      <c r="F161" s="59"/>
      <c r="G161" s="59"/>
      <c r="H161" s="59"/>
      <c r="I161" s="59"/>
      <c r="J161" s="59"/>
      <c r="K161" s="59"/>
      <c r="L161" s="59"/>
      <c r="M161" s="59"/>
      <c r="N161" s="18"/>
      <c r="O161" s="60"/>
      <c r="P161" s="175">
        <f t="shared" si="29"/>
        <v>80</v>
      </c>
      <c r="Q161" s="18"/>
      <c r="R161" s="18"/>
      <c r="S161" s="18"/>
      <c r="T161" s="18"/>
      <c r="U161" s="61" t="str">
        <f t="shared" si="30"/>
        <v/>
      </c>
      <c r="V161" s="18" t="str">
        <f t="shared" si="0"/>
        <v/>
      </c>
      <c r="W161" s="18" t="str">
        <f t="shared" si="1"/>
        <v/>
      </c>
      <c r="X161" s="62" t="str">
        <f t="shared" si="2"/>
        <v/>
      </c>
      <c r="Y161" s="18" t="str">
        <f t="shared" si="3"/>
        <v/>
      </c>
      <c r="Z161" s="18" t="str">
        <f t="shared" si="4"/>
        <v/>
      </c>
      <c r="AA161" s="18" t="str">
        <f t="shared" si="5"/>
        <v/>
      </c>
      <c r="AB161" s="18" t="str">
        <f t="shared" si="6"/>
        <v/>
      </c>
      <c r="AC161" s="18" t="str">
        <f t="shared" si="7"/>
        <v/>
      </c>
      <c r="AD161" s="18"/>
      <c r="AE161" s="18"/>
      <c r="AF161" s="18"/>
      <c r="AG161" s="18"/>
      <c r="AH161" s="30" t="str">
        <f t="shared" si="8"/>
        <v/>
      </c>
      <c r="AI161" s="18" t="str">
        <f t="shared" si="9"/>
        <v/>
      </c>
      <c r="AJ161" s="18" t="str">
        <f t="shared" si="10"/>
        <v/>
      </c>
      <c r="AK161" s="18" t="str">
        <f t="shared" si="11"/>
        <v/>
      </c>
      <c r="AL161" s="18" t="str">
        <f t="shared" si="12"/>
        <v/>
      </c>
      <c r="AM161" s="18" t="str">
        <f t="shared" si="13"/>
        <v/>
      </c>
      <c r="AN161" s="18" t="str">
        <f t="shared" si="14"/>
        <v/>
      </c>
      <c r="AO161" s="18" t="str">
        <f t="shared" si="15"/>
        <v/>
      </c>
      <c r="AP161" s="18" t="str">
        <f t="shared" si="16"/>
        <v/>
      </c>
      <c r="AS161" s="63" t="str">
        <f t="shared" si="17"/>
        <v/>
      </c>
      <c r="AT161" s="23" t="str">
        <f t="shared" si="18"/>
        <v xml:space="preserve">Mencapai kompetensi dengan sangat baik dalam </v>
      </c>
      <c r="AU161" s="23" t="str">
        <f t="shared" si="19"/>
        <v xml:space="preserve">Perlu peningkatan dalam hal </v>
      </c>
      <c r="AV161" s="23" t="str">
        <f t="shared" si="20"/>
        <v/>
      </c>
      <c r="AW161" s="23" t="str">
        <f t="shared" si="21"/>
        <v/>
      </c>
      <c r="BF161" s="197"/>
    </row>
    <row r="162" spans="1:58" ht="15.75" customHeight="1">
      <c r="A162" s="57">
        <v>156</v>
      </c>
      <c r="B162" s="18" t="s">
        <v>211</v>
      </c>
      <c r="C162" s="58">
        <v>7058</v>
      </c>
      <c r="D162" s="18">
        <f t="shared" si="28"/>
        <v>7058</v>
      </c>
      <c r="E162" s="58" t="s">
        <v>184</v>
      </c>
      <c r="F162" s="59"/>
      <c r="G162" s="59"/>
      <c r="H162" s="59"/>
      <c r="I162" s="59"/>
      <c r="J162" s="59"/>
      <c r="K162" s="59"/>
      <c r="L162" s="59"/>
      <c r="M162" s="59"/>
      <c r="N162" s="18"/>
      <c r="O162" s="60"/>
      <c r="P162" s="175">
        <f t="shared" si="29"/>
        <v>80</v>
      </c>
      <c r="Q162" s="18"/>
      <c r="R162" s="18"/>
      <c r="S162" s="18"/>
      <c r="T162" s="18"/>
      <c r="U162" s="61" t="str">
        <f t="shared" si="30"/>
        <v/>
      </c>
      <c r="V162" s="18" t="str">
        <f t="shared" si="0"/>
        <v/>
      </c>
      <c r="W162" s="18" t="str">
        <f t="shared" si="1"/>
        <v/>
      </c>
      <c r="X162" s="62" t="str">
        <f t="shared" si="2"/>
        <v/>
      </c>
      <c r="Y162" s="18" t="str">
        <f t="shared" si="3"/>
        <v/>
      </c>
      <c r="Z162" s="18" t="str">
        <f t="shared" si="4"/>
        <v/>
      </c>
      <c r="AA162" s="18" t="str">
        <f t="shared" si="5"/>
        <v/>
      </c>
      <c r="AB162" s="18" t="str">
        <f t="shared" si="6"/>
        <v/>
      </c>
      <c r="AC162" s="18" t="str">
        <f t="shared" si="7"/>
        <v/>
      </c>
      <c r="AD162" s="18"/>
      <c r="AE162" s="18"/>
      <c r="AF162" s="18"/>
      <c r="AG162" s="18"/>
      <c r="AH162" s="30" t="str">
        <f t="shared" si="8"/>
        <v/>
      </c>
      <c r="AI162" s="18" t="str">
        <f t="shared" si="9"/>
        <v/>
      </c>
      <c r="AJ162" s="18" t="str">
        <f t="shared" si="10"/>
        <v/>
      </c>
      <c r="AK162" s="18" t="str">
        <f t="shared" si="11"/>
        <v/>
      </c>
      <c r="AL162" s="18" t="str">
        <f t="shared" si="12"/>
        <v/>
      </c>
      <c r="AM162" s="18" t="str">
        <f t="shared" si="13"/>
        <v/>
      </c>
      <c r="AN162" s="18" t="str">
        <f t="shared" si="14"/>
        <v/>
      </c>
      <c r="AO162" s="18" t="str">
        <f t="shared" si="15"/>
        <v/>
      </c>
      <c r="AP162" s="18" t="str">
        <f t="shared" si="16"/>
        <v/>
      </c>
      <c r="AS162" s="63" t="str">
        <f t="shared" si="17"/>
        <v/>
      </c>
      <c r="AT162" s="23" t="str">
        <f t="shared" si="18"/>
        <v xml:space="preserve">Mencapai kompetensi dengan sangat baik dalam </v>
      </c>
      <c r="AU162" s="23" t="str">
        <f t="shared" si="19"/>
        <v xml:space="preserve">Perlu peningkatan dalam hal </v>
      </c>
      <c r="AV162" s="23" t="str">
        <f t="shared" si="20"/>
        <v/>
      </c>
      <c r="AW162" s="23" t="str">
        <f t="shared" si="21"/>
        <v/>
      </c>
      <c r="BF162" s="197"/>
    </row>
    <row r="163" spans="1:58" ht="15.75" customHeight="1">
      <c r="A163" s="57">
        <v>157</v>
      </c>
      <c r="B163" s="18" t="s">
        <v>212</v>
      </c>
      <c r="C163" s="58">
        <v>7059</v>
      </c>
      <c r="D163" s="18">
        <f t="shared" si="28"/>
        <v>7059</v>
      </c>
      <c r="E163" s="58" t="s">
        <v>184</v>
      </c>
      <c r="F163" s="59"/>
      <c r="G163" s="59"/>
      <c r="H163" s="59"/>
      <c r="I163" s="59"/>
      <c r="J163" s="59"/>
      <c r="K163" s="59"/>
      <c r="L163" s="59"/>
      <c r="M163" s="59"/>
      <c r="N163" s="18"/>
      <c r="O163" s="60"/>
      <c r="P163" s="175">
        <f t="shared" si="29"/>
        <v>80</v>
      </c>
      <c r="Q163" s="18"/>
      <c r="R163" s="18"/>
      <c r="S163" s="18"/>
      <c r="T163" s="18"/>
      <c r="U163" s="61" t="str">
        <f t="shared" si="30"/>
        <v/>
      </c>
      <c r="V163" s="18" t="str">
        <f t="shared" si="0"/>
        <v/>
      </c>
      <c r="W163" s="18" t="str">
        <f t="shared" si="1"/>
        <v/>
      </c>
      <c r="X163" s="62" t="str">
        <f t="shared" si="2"/>
        <v/>
      </c>
      <c r="Y163" s="18" t="str">
        <f t="shared" si="3"/>
        <v/>
      </c>
      <c r="Z163" s="18" t="str">
        <f t="shared" si="4"/>
        <v/>
      </c>
      <c r="AA163" s="18" t="str">
        <f t="shared" si="5"/>
        <v/>
      </c>
      <c r="AB163" s="18" t="str">
        <f t="shared" si="6"/>
        <v/>
      </c>
      <c r="AC163" s="18" t="str">
        <f t="shared" si="7"/>
        <v/>
      </c>
      <c r="AD163" s="18"/>
      <c r="AE163" s="18"/>
      <c r="AF163" s="18"/>
      <c r="AG163" s="18"/>
      <c r="AH163" s="30" t="str">
        <f t="shared" si="8"/>
        <v/>
      </c>
      <c r="AI163" s="18" t="str">
        <f t="shared" si="9"/>
        <v/>
      </c>
      <c r="AJ163" s="18" t="str">
        <f t="shared" si="10"/>
        <v/>
      </c>
      <c r="AK163" s="18" t="str">
        <f t="shared" si="11"/>
        <v/>
      </c>
      <c r="AL163" s="18" t="str">
        <f t="shared" si="12"/>
        <v/>
      </c>
      <c r="AM163" s="18" t="str">
        <f t="shared" si="13"/>
        <v/>
      </c>
      <c r="AN163" s="18" t="str">
        <f t="shared" si="14"/>
        <v/>
      </c>
      <c r="AO163" s="18" t="str">
        <f t="shared" si="15"/>
        <v/>
      </c>
      <c r="AP163" s="18" t="str">
        <f t="shared" si="16"/>
        <v/>
      </c>
      <c r="AS163" s="63" t="str">
        <f t="shared" si="17"/>
        <v/>
      </c>
      <c r="AT163" s="23" t="str">
        <f t="shared" si="18"/>
        <v xml:space="preserve">Mencapai kompetensi dengan sangat baik dalam </v>
      </c>
      <c r="AU163" s="23" t="str">
        <f t="shared" si="19"/>
        <v xml:space="preserve">Perlu peningkatan dalam hal </v>
      </c>
      <c r="AV163" s="23" t="str">
        <f t="shared" si="20"/>
        <v/>
      </c>
      <c r="AW163" s="23" t="str">
        <f t="shared" si="21"/>
        <v/>
      </c>
      <c r="BF163" s="197"/>
    </row>
    <row r="164" spans="1:58" ht="15.75" customHeight="1">
      <c r="A164" s="57">
        <v>158</v>
      </c>
      <c r="B164" s="18" t="s">
        <v>213</v>
      </c>
      <c r="C164" s="58">
        <v>7060</v>
      </c>
      <c r="D164" s="18">
        <f t="shared" si="28"/>
        <v>7060</v>
      </c>
      <c r="E164" s="58" t="s">
        <v>184</v>
      </c>
      <c r="F164" s="59"/>
      <c r="G164" s="59"/>
      <c r="H164" s="59"/>
      <c r="I164" s="59"/>
      <c r="J164" s="59"/>
      <c r="K164" s="59"/>
      <c r="L164" s="59"/>
      <c r="M164" s="59"/>
      <c r="N164" s="18"/>
      <c r="O164" s="60"/>
      <c r="P164" s="175">
        <f t="shared" si="29"/>
        <v>80</v>
      </c>
      <c r="Q164" s="18"/>
      <c r="R164" s="18"/>
      <c r="S164" s="18"/>
      <c r="T164" s="18"/>
      <c r="U164" s="61" t="str">
        <f t="shared" si="30"/>
        <v/>
      </c>
      <c r="V164" s="18" t="str">
        <f t="shared" si="0"/>
        <v/>
      </c>
      <c r="W164" s="18" t="str">
        <f t="shared" si="1"/>
        <v/>
      </c>
      <c r="X164" s="62" t="str">
        <f t="shared" si="2"/>
        <v/>
      </c>
      <c r="Y164" s="18" t="str">
        <f t="shared" si="3"/>
        <v/>
      </c>
      <c r="Z164" s="18" t="str">
        <f t="shared" si="4"/>
        <v/>
      </c>
      <c r="AA164" s="18" t="str">
        <f t="shared" si="5"/>
        <v/>
      </c>
      <c r="AB164" s="18" t="str">
        <f t="shared" si="6"/>
        <v/>
      </c>
      <c r="AC164" s="18" t="str">
        <f t="shared" si="7"/>
        <v/>
      </c>
      <c r="AD164" s="18"/>
      <c r="AE164" s="18"/>
      <c r="AF164" s="18"/>
      <c r="AG164" s="18"/>
      <c r="AH164" s="30" t="str">
        <f t="shared" si="8"/>
        <v/>
      </c>
      <c r="AI164" s="18" t="str">
        <f t="shared" si="9"/>
        <v/>
      </c>
      <c r="AJ164" s="18" t="str">
        <f t="shared" si="10"/>
        <v/>
      </c>
      <c r="AK164" s="18" t="str">
        <f t="shared" si="11"/>
        <v/>
      </c>
      <c r="AL164" s="18" t="str">
        <f t="shared" si="12"/>
        <v/>
      </c>
      <c r="AM164" s="18" t="str">
        <f t="shared" si="13"/>
        <v/>
      </c>
      <c r="AN164" s="18" t="str">
        <f t="shared" si="14"/>
        <v/>
      </c>
      <c r="AO164" s="18" t="str">
        <f t="shared" si="15"/>
        <v/>
      </c>
      <c r="AP164" s="18" t="str">
        <f t="shared" si="16"/>
        <v/>
      </c>
      <c r="AS164" s="63" t="str">
        <f t="shared" si="17"/>
        <v/>
      </c>
      <c r="AT164" s="23" t="str">
        <f t="shared" si="18"/>
        <v xml:space="preserve">Mencapai kompetensi dengan sangat baik dalam </v>
      </c>
      <c r="AU164" s="23" t="str">
        <f t="shared" si="19"/>
        <v xml:space="preserve">Perlu peningkatan dalam hal </v>
      </c>
      <c r="AV164" s="23" t="str">
        <f t="shared" si="20"/>
        <v/>
      </c>
      <c r="AW164" s="23" t="str">
        <f t="shared" si="21"/>
        <v/>
      </c>
      <c r="BF164" s="197"/>
    </row>
    <row r="165" spans="1:58" ht="15.75" customHeight="1">
      <c r="A165" s="57">
        <v>159</v>
      </c>
      <c r="B165" s="18" t="s">
        <v>214</v>
      </c>
      <c r="C165" s="58">
        <v>7061</v>
      </c>
      <c r="D165" s="18">
        <f t="shared" si="28"/>
        <v>7061</v>
      </c>
      <c r="E165" s="58" t="s">
        <v>184</v>
      </c>
      <c r="F165" s="59"/>
      <c r="G165" s="59"/>
      <c r="H165" s="59"/>
      <c r="I165" s="59"/>
      <c r="J165" s="59"/>
      <c r="K165" s="59"/>
      <c r="L165" s="59"/>
      <c r="M165" s="59"/>
      <c r="N165" s="18"/>
      <c r="O165" s="60"/>
      <c r="P165" s="175">
        <f t="shared" si="29"/>
        <v>80</v>
      </c>
      <c r="Q165" s="18"/>
      <c r="R165" s="18"/>
      <c r="S165" s="18"/>
      <c r="T165" s="18"/>
      <c r="U165" s="61" t="str">
        <f t="shared" si="30"/>
        <v/>
      </c>
      <c r="V165" s="18" t="str">
        <f t="shared" si="0"/>
        <v/>
      </c>
      <c r="W165" s="18" t="str">
        <f t="shared" si="1"/>
        <v/>
      </c>
      <c r="X165" s="62" t="str">
        <f t="shared" si="2"/>
        <v/>
      </c>
      <c r="Y165" s="18" t="str">
        <f t="shared" si="3"/>
        <v/>
      </c>
      <c r="Z165" s="18" t="str">
        <f t="shared" si="4"/>
        <v/>
      </c>
      <c r="AA165" s="18" t="str">
        <f t="shared" si="5"/>
        <v/>
      </c>
      <c r="AB165" s="18" t="str">
        <f t="shared" si="6"/>
        <v/>
      </c>
      <c r="AC165" s="18" t="str">
        <f t="shared" si="7"/>
        <v/>
      </c>
      <c r="AD165" s="18"/>
      <c r="AE165" s="18"/>
      <c r="AF165" s="18"/>
      <c r="AG165" s="18"/>
      <c r="AH165" s="30" t="str">
        <f t="shared" si="8"/>
        <v/>
      </c>
      <c r="AI165" s="18" t="str">
        <f t="shared" si="9"/>
        <v/>
      </c>
      <c r="AJ165" s="18" t="str">
        <f t="shared" si="10"/>
        <v/>
      </c>
      <c r="AK165" s="18" t="str">
        <f t="shared" si="11"/>
        <v/>
      </c>
      <c r="AL165" s="18" t="str">
        <f t="shared" si="12"/>
        <v/>
      </c>
      <c r="AM165" s="18" t="str">
        <f t="shared" si="13"/>
        <v/>
      </c>
      <c r="AN165" s="18" t="str">
        <f t="shared" si="14"/>
        <v/>
      </c>
      <c r="AO165" s="18" t="str">
        <f t="shared" si="15"/>
        <v/>
      </c>
      <c r="AP165" s="18" t="str">
        <f t="shared" si="16"/>
        <v/>
      </c>
      <c r="AS165" s="63" t="str">
        <f t="shared" si="17"/>
        <v/>
      </c>
      <c r="AT165" s="23" t="str">
        <f t="shared" si="18"/>
        <v xml:space="preserve">Mencapai kompetensi dengan sangat baik dalam </v>
      </c>
      <c r="AU165" s="23" t="str">
        <f t="shared" si="19"/>
        <v xml:space="preserve">Perlu peningkatan dalam hal </v>
      </c>
      <c r="AV165" s="23" t="str">
        <f t="shared" si="20"/>
        <v/>
      </c>
      <c r="AW165" s="23" t="str">
        <f t="shared" si="21"/>
        <v/>
      </c>
      <c r="BF165" s="197"/>
    </row>
    <row r="166" spans="1:58" ht="15.75" customHeight="1">
      <c r="A166" s="57">
        <v>160</v>
      </c>
      <c r="B166" s="18" t="s">
        <v>215</v>
      </c>
      <c r="C166" s="58">
        <v>7062</v>
      </c>
      <c r="D166" s="18">
        <f t="shared" si="28"/>
        <v>7062</v>
      </c>
      <c r="E166" s="58" t="s">
        <v>184</v>
      </c>
      <c r="F166" s="59"/>
      <c r="G166" s="59"/>
      <c r="H166" s="59"/>
      <c r="I166" s="59"/>
      <c r="J166" s="59"/>
      <c r="K166" s="59"/>
      <c r="L166" s="59"/>
      <c r="M166" s="59"/>
      <c r="N166" s="18"/>
      <c r="O166" s="60"/>
      <c r="P166" s="175">
        <f t="shared" si="29"/>
        <v>80</v>
      </c>
      <c r="Q166" s="18"/>
      <c r="R166" s="18"/>
      <c r="S166" s="18"/>
      <c r="T166" s="18"/>
      <c r="U166" s="61" t="str">
        <f t="shared" si="30"/>
        <v/>
      </c>
      <c r="V166" s="18" t="str">
        <f t="shared" si="0"/>
        <v/>
      </c>
      <c r="W166" s="18" t="str">
        <f t="shared" si="1"/>
        <v/>
      </c>
      <c r="X166" s="62" t="str">
        <f t="shared" si="2"/>
        <v/>
      </c>
      <c r="Y166" s="18" t="str">
        <f t="shared" si="3"/>
        <v/>
      </c>
      <c r="Z166" s="18" t="str">
        <f t="shared" si="4"/>
        <v/>
      </c>
      <c r="AA166" s="18" t="str">
        <f t="shared" si="5"/>
        <v/>
      </c>
      <c r="AB166" s="18" t="str">
        <f t="shared" si="6"/>
        <v/>
      </c>
      <c r="AC166" s="18" t="str">
        <f t="shared" si="7"/>
        <v/>
      </c>
      <c r="AD166" s="18"/>
      <c r="AE166" s="18"/>
      <c r="AF166" s="18"/>
      <c r="AG166" s="18"/>
      <c r="AH166" s="30" t="str">
        <f t="shared" si="8"/>
        <v/>
      </c>
      <c r="AI166" s="18" t="str">
        <f t="shared" si="9"/>
        <v/>
      </c>
      <c r="AJ166" s="18" t="str">
        <f t="shared" si="10"/>
        <v/>
      </c>
      <c r="AK166" s="18" t="str">
        <f t="shared" si="11"/>
        <v/>
      </c>
      <c r="AL166" s="18" t="str">
        <f t="shared" si="12"/>
        <v/>
      </c>
      <c r="AM166" s="18" t="str">
        <f t="shared" si="13"/>
        <v/>
      </c>
      <c r="AN166" s="18" t="str">
        <f t="shared" si="14"/>
        <v/>
      </c>
      <c r="AO166" s="18" t="str">
        <f t="shared" si="15"/>
        <v/>
      </c>
      <c r="AP166" s="18" t="str">
        <f t="shared" si="16"/>
        <v/>
      </c>
      <c r="AS166" s="63" t="str">
        <f t="shared" si="17"/>
        <v/>
      </c>
      <c r="AT166" s="23" t="str">
        <f t="shared" si="18"/>
        <v xml:space="preserve">Mencapai kompetensi dengan sangat baik dalam </v>
      </c>
      <c r="AU166" s="23" t="str">
        <f t="shared" si="19"/>
        <v xml:space="preserve">Perlu peningkatan dalam hal </v>
      </c>
      <c r="AV166" s="23" t="str">
        <f t="shared" si="20"/>
        <v/>
      </c>
      <c r="AW166" s="23" t="str">
        <f t="shared" si="21"/>
        <v/>
      </c>
      <c r="BF166" s="197"/>
    </row>
    <row r="167" spans="1:58" ht="15.75" customHeight="1">
      <c r="A167" s="57">
        <v>161</v>
      </c>
      <c r="B167" s="18" t="s">
        <v>216</v>
      </c>
      <c r="C167" s="58">
        <v>7063</v>
      </c>
      <c r="D167" s="18">
        <f t="shared" si="28"/>
        <v>7063</v>
      </c>
      <c r="E167" s="58" t="s">
        <v>217</v>
      </c>
      <c r="F167" s="59"/>
      <c r="G167" s="59"/>
      <c r="H167" s="59"/>
      <c r="I167" s="59"/>
      <c r="J167" s="59"/>
      <c r="K167" s="59"/>
      <c r="L167" s="59"/>
      <c r="M167" s="59"/>
      <c r="N167" s="18"/>
      <c r="O167" s="60"/>
      <c r="P167" s="175">
        <f t="shared" si="29"/>
        <v>80</v>
      </c>
      <c r="Q167" s="18"/>
      <c r="R167" s="18"/>
      <c r="S167" s="18"/>
      <c r="T167" s="18"/>
      <c r="U167" s="61" t="str">
        <f t="shared" si="30"/>
        <v/>
      </c>
      <c r="V167" s="18" t="str">
        <f t="shared" si="0"/>
        <v/>
      </c>
      <c r="W167" s="18" t="str">
        <f t="shared" si="1"/>
        <v/>
      </c>
      <c r="X167" s="62" t="str">
        <f t="shared" si="2"/>
        <v/>
      </c>
      <c r="Y167" s="18" t="str">
        <f t="shared" si="3"/>
        <v/>
      </c>
      <c r="Z167" s="18" t="str">
        <f t="shared" si="4"/>
        <v/>
      </c>
      <c r="AA167" s="18" t="str">
        <f t="shared" si="5"/>
        <v/>
      </c>
      <c r="AB167" s="18" t="str">
        <f t="shared" si="6"/>
        <v/>
      </c>
      <c r="AC167" s="18" t="str">
        <f t="shared" si="7"/>
        <v/>
      </c>
      <c r="AD167" s="18"/>
      <c r="AE167" s="18"/>
      <c r="AF167" s="18"/>
      <c r="AG167" s="18"/>
      <c r="AH167" s="30" t="str">
        <f t="shared" si="8"/>
        <v/>
      </c>
      <c r="AI167" s="18" t="str">
        <f t="shared" si="9"/>
        <v/>
      </c>
      <c r="AJ167" s="18" t="str">
        <f t="shared" si="10"/>
        <v/>
      </c>
      <c r="AK167" s="18" t="str">
        <f t="shared" si="11"/>
        <v/>
      </c>
      <c r="AL167" s="18" t="str">
        <f t="shared" si="12"/>
        <v/>
      </c>
      <c r="AM167" s="18" t="str">
        <f t="shared" si="13"/>
        <v/>
      </c>
      <c r="AN167" s="18" t="str">
        <f t="shared" si="14"/>
        <v/>
      </c>
      <c r="AO167" s="18" t="str">
        <f t="shared" si="15"/>
        <v/>
      </c>
      <c r="AP167" s="18" t="str">
        <f t="shared" si="16"/>
        <v/>
      </c>
      <c r="AS167" s="63" t="str">
        <f t="shared" si="17"/>
        <v/>
      </c>
      <c r="AT167" s="23" t="str">
        <f t="shared" si="18"/>
        <v xml:space="preserve">Mencapai kompetensi dengan sangat baik dalam </v>
      </c>
      <c r="AU167" s="23" t="str">
        <f t="shared" si="19"/>
        <v xml:space="preserve">Perlu peningkatan dalam hal </v>
      </c>
      <c r="AV167" s="23" t="str">
        <f t="shared" si="20"/>
        <v/>
      </c>
      <c r="AW167" s="23" t="str">
        <f t="shared" si="21"/>
        <v/>
      </c>
      <c r="BF167" s="197"/>
    </row>
    <row r="168" spans="1:58" ht="15.75" customHeight="1">
      <c r="A168" s="57">
        <v>162</v>
      </c>
      <c r="B168" s="18" t="s">
        <v>218</v>
      </c>
      <c r="C168" s="58">
        <v>7064</v>
      </c>
      <c r="D168" s="18">
        <f t="shared" si="28"/>
        <v>7064</v>
      </c>
      <c r="E168" s="58" t="s">
        <v>217</v>
      </c>
      <c r="F168" s="59"/>
      <c r="G168" s="59"/>
      <c r="H168" s="59"/>
      <c r="I168" s="59"/>
      <c r="J168" s="59"/>
      <c r="K168" s="59"/>
      <c r="L168" s="59"/>
      <c r="M168" s="59"/>
      <c r="N168" s="18"/>
      <c r="O168" s="60"/>
      <c r="P168" s="175">
        <f t="shared" si="29"/>
        <v>80</v>
      </c>
      <c r="Q168" s="18"/>
      <c r="R168" s="18"/>
      <c r="S168" s="18"/>
      <c r="T168" s="18"/>
      <c r="U168" s="61" t="str">
        <f t="shared" si="30"/>
        <v/>
      </c>
      <c r="V168" s="18" t="str">
        <f t="shared" si="0"/>
        <v/>
      </c>
      <c r="W168" s="18" t="str">
        <f t="shared" si="1"/>
        <v/>
      </c>
      <c r="X168" s="62" t="str">
        <f t="shared" si="2"/>
        <v/>
      </c>
      <c r="Y168" s="18" t="str">
        <f t="shared" si="3"/>
        <v/>
      </c>
      <c r="Z168" s="18" t="str">
        <f t="shared" si="4"/>
        <v/>
      </c>
      <c r="AA168" s="18" t="str">
        <f t="shared" si="5"/>
        <v/>
      </c>
      <c r="AB168" s="18" t="str">
        <f t="shared" si="6"/>
        <v/>
      </c>
      <c r="AC168" s="18" t="str">
        <f t="shared" si="7"/>
        <v/>
      </c>
      <c r="AD168" s="18"/>
      <c r="AE168" s="18"/>
      <c r="AF168" s="18"/>
      <c r="AG168" s="18"/>
      <c r="AH168" s="30" t="str">
        <f t="shared" si="8"/>
        <v/>
      </c>
      <c r="AI168" s="18" t="str">
        <f t="shared" si="9"/>
        <v/>
      </c>
      <c r="AJ168" s="18" t="str">
        <f t="shared" si="10"/>
        <v/>
      </c>
      <c r="AK168" s="18" t="str">
        <f t="shared" si="11"/>
        <v/>
      </c>
      <c r="AL168" s="18" t="str">
        <f t="shared" si="12"/>
        <v/>
      </c>
      <c r="AM168" s="18" t="str">
        <f t="shared" si="13"/>
        <v/>
      </c>
      <c r="AN168" s="18" t="str">
        <f t="shared" si="14"/>
        <v/>
      </c>
      <c r="AO168" s="18" t="str">
        <f t="shared" si="15"/>
        <v/>
      </c>
      <c r="AP168" s="18" t="str">
        <f t="shared" si="16"/>
        <v/>
      </c>
      <c r="AS168" s="63" t="str">
        <f t="shared" si="17"/>
        <v/>
      </c>
      <c r="AT168" s="23" t="str">
        <f t="shared" si="18"/>
        <v xml:space="preserve">Mencapai kompetensi dengan sangat baik dalam </v>
      </c>
      <c r="AU168" s="23" t="str">
        <f t="shared" si="19"/>
        <v xml:space="preserve">Perlu peningkatan dalam hal </v>
      </c>
      <c r="AV168" s="23" t="str">
        <f t="shared" si="20"/>
        <v/>
      </c>
      <c r="AW168" s="23" t="str">
        <f t="shared" si="21"/>
        <v/>
      </c>
      <c r="BF168" s="197"/>
    </row>
    <row r="169" spans="1:58" ht="15.75" customHeight="1">
      <c r="A169" s="57">
        <v>163</v>
      </c>
      <c r="B169" s="18" t="s">
        <v>219</v>
      </c>
      <c r="C169" s="58">
        <v>7065</v>
      </c>
      <c r="D169" s="18">
        <f t="shared" si="28"/>
        <v>7065</v>
      </c>
      <c r="E169" s="58" t="s">
        <v>217</v>
      </c>
      <c r="F169" s="59"/>
      <c r="G169" s="59"/>
      <c r="H169" s="59"/>
      <c r="I169" s="59"/>
      <c r="J169" s="59"/>
      <c r="K169" s="59"/>
      <c r="L169" s="59"/>
      <c r="M169" s="59"/>
      <c r="N169" s="18"/>
      <c r="O169" s="60"/>
      <c r="P169" s="175">
        <f t="shared" si="29"/>
        <v>80</v>
      </c>
      <c r="Q169" s="18"/>
      <c r="R169" s="18"/>
      <c r="S169" s="18"/>
      <c r="T169" s="18"/>
      <c r="U169" s="61" t="str">
        <f t="shared" si="30"/>
        <v/>
      </c>
      <c r="V169" s="18" t="str">
        <f t="shared" si="0"/>
        <v/>
      </c>
      <c r="W169" s="18" t="str">
        <f t="shared" si="1"/>
        <v/>
      </c>
      <c r="X169" s="62" t="str">
        <f t="shared" si="2"/>
        <v/>
      </c>
      <c r="Y169" s="18" t="str">
        <f t="shared" si="3"/>
        <v/>
      </c>
      <c r="Z169" s="18" t="str">
        <f t="shared" si="4"/>
        <v/>
      </c>
      <c r="AA169" s="18" t="str">
        <f t="shared" si="5"/>
        <v/>
      </c>
      <c r="AB169" s="18" t="str">
        <f t="shared" si="6"/>
        <v/>
      </c>
      <c r="AC169" s="18" t="str">
        <f t="shared" si="7"/>
        <v/>
      </c>
      <c r="AD169" s="18"/>
      <c r="AE169" s="18"/>
      <c r="AF169" s="18"/>
      <c r="AG169" s="18"/>
      <c r="AH169" s="30" t="str">
        <f t="shared" si="8"/>
        <v/>
      </c>
      <c r="AI169" s="18" t="str">
        <f t="shared" si="9"/>
        <v/>
      </c>
      <c r="AJ169" s="18" t="str">
        <f t="shared" si="10"/>
        <v/>
      </c>
      <c r="AK169" s="18" t="str">
        <f t="shared" si="11"/>
        <v/>
      </c>
      <c r="AL169" s="18" t="str">
        <f t="shared" si="12"/>
        <v/>
      </c>
      <c r="AM169" s="18" t="str">
        <f t="shared" si="13"/>
        <v/>
      </c>
      <c r="AN169" s="18" t="str">
        <f t="shared" si="14"/>
        <v/>
      </c>
      <c r="AO169" s="18" t="str">
        <f t="shared" si="15"/>
        <v/>
      </c>
      <c r="AP169" s="18" t="str">
        <f t="shared" si="16"/>
        <v/>
      </c>
      <c r="AS169" s="63" t="str">
        <f t="shared" si="17"/>
        <v/>
      </c>
      <c r="AT169" s="23" t="str">
        <f t="shared" si="18"/>
        <v xml:space="preserve">Mencapai kompetensi dengan sangat baik dalam </v>
      </c>
      <c r="AU169" s="23" t="str">
        <f t="shared" si="19"/>
        <v xml:space="preserve">Perlu peningkatan dalam hal </v>
      </c>
      <c r="AV169" s="23" t="str">
        <f t="shared" si="20"/>
        <v/>
      </c>
      <c r="AW169" s="23" t="str">
        <f t="shared" si="21"/>
        <v/>
      </c>
      <c r="BF169" s="197"/>
    </row>
    <row r="170" spans="1:58" ht="15.75" customHeight="1">
      <c r="A170" s="57">
        <v>164</v>
      </c>
      <c r="B170" s="18" t="s">
        <v>220</v>
      </c>
      <c r="C170" s="58">
        <v>7066</v>
      </c>
      <c r="D170" s="18">
        <f t="shared" si="28"/>
        <v>7066</v>
      </c>
      <c r="E170" s="58" t="s">
        <v>217</v>
      </c>
      <c r="F170" s="59"/>
      <c r="G170" s="59"/>
      <c r="H170" s="59"/>
      <c r="I170" s="59"/>
      <c r="J170" s="59"/>
      <c r="K170" s="59"/>
      <c r="L170" s="59"/>
      <c r="M170" s="59"/>
      <c r="N170" s="18"/>
      <c r="O170" s="60"/>
      <c r="P170" s="175">
        <f t="shared" si="29"/>
        <v>80</v>
      </c>
      <c r="Q170" s="18"/>
      <c r="R170" s="18"/>
      <c r="S170" s="18"/>
      <c r="T170" s="18"/>
      <c r="U170" s="61" t="str">
        <f t="shared" si="30"/>
        <v/>
      </c>
      <c r="V170" s="18" t="str">
        <f t="shared" si="0"/>
        <v/>
      </c>
      <c r="W170" s="18" t="str">
        <f t="shared" si="1"/>
        <v/>
      </c>
      <c r="X170" s="62" t="str">
        <f t="shared" si="2"/>
        <v/>
      </c>
      <c r="Y170" s="18" t="str">
        <f t="shared" si="3"/>
        <v/>
      </c>
      <c r="Z170" s="18" t="str">
        <f t="shared" si="4"/>
        <v/>
      </c>
      <c r="AA170" s="18" t="str">
        <f t="shared" si="5"/>
        <v/>
      </c>
      <c r="AB170" s="18" t="str">
        <f t="shared" si="6"/>
        <v/>
      </c>
      <c r="AC170" s="18" t="str">
        <f t="shared" si="7"/>
        <v/>
      </c>
      <c r="AD170" s="18"/>
      <c r="AE170" s="18"/>
      <c r="AF170" s="18"/>
      <c r="AG170" s="18"/>
      <c r="AH170" s="30" t="str">
        <f t="shared" si="8"/>
        <v/>
      </c>
      <c r="AI170" s="18" t="str">
        <f t="shared" si="9"/>
        <v/>
      </c>
      <c r="AJ170" s="18" t="str">
        <f t="shared" si="10"/>
        <v/>
      </c>
      <c r="AK170" s="18" t="str">
        <f t="shared" si="11"/>
        <v/>
      </c>
      <c r="AL170" s="18" t="str">
        <f t="shared" si="12"/>
        <v/>
      </c>
      <c r="AM170" s="18" t="str">
        <f t="shared" si="13"/>
        <v/>
      </c>
      <c r="AN170" s="18" t="str">
        <f t="shared" si="14"/>
        <v/>
      </c>
      <c r="AO170" s="18" t="str">
        <f t="shared" si="15"/>
        <v/>
      </c>
      <c r="AP170" s="18" t="str">
        <f t="shared" si="16"/>
        <v/>
      </c>
      <c r="AS170" s="63" t="str">
        <f t="shared" si="17"/>
        <v/>
      </c>
      <c r="AT170" s="23" t="str">
        <f t="shared" si="18"/>
        <v xml:space="preserve">Mencapai kompetensi dengan sangat baik dalam </v>
      </c>
      <c r="AU170" s="23" t="str">
        <f t="shared" si="19"/>
        <v xml:space="preserve">Perlu peningkatan dalam hal </v>
      </c>
      <c r="AV170" s="23" t="str">
        <f t="shared" si="20"/>
        <v/>
      </c>
      <c r="AW170" s="23" t="str">
        <f t="shared" si="21"/>
        <v/>
      </c>
      <c r="BF170" s="197"/>
    </row>
    <row r="171" spans="1:58" ht="15.75" customHeight="1">
      <c r="A171" s="57">
        <v>165</v>
      </c>
      <c r="B171" s="18" t="s">
        <v>221</v>
      </c>
      <c r="C171" s="59">
        <v>7067</v>
      </c>
      <c r="D171" s="18">
        <f t="shared" si="28"/>
        <v>7067</v>
      </c>
      <c r="E171" s="58" t="s">
        <v>217</v>
      </c>
      <c r="F171" s="59"/>
      <c r="G171" s="59"/>
      <c r="H171" s="59"/>
      <c r="I171" s="59"/>
      <c r="J171" s="59"/>
      <c r="K171" s="59"/>
      <c r="L171" s="59"/>
      <c r="M171" s="59"/>
      <c r="N171" s="18"/>
      <c r="O171" s="60"/>
      <c r="P171" s="175">
        <f t="shared" si="29"/>
        <v>80</v>
      </c>
      <c r="Q171" s="18"/>
      <c r="R171" s="18"/>
      <c r="S171" s="18"/>
      <c r="T171" s="18"/>
      <c r="U171" s="61" t="str">
        <f t="shared" si="30"/>
        <v/>
      </c>
      <c r="V171" s="18" t="str">
        <f t="shared" si="0"/>
        <v/>
      </c>
      <c r="W171" s="18" t="str">
        <f t="shared" si="1"/>
        <v/>
      </c>
      <c r="X171" s="62" t="str">
        <f t="shared" si="2"/>
        <v/>
      </c>
      <c r="Y171" s="18" t="str">
        <f t="shared" si="3"/>
        <v/>
      </c>
      <c r="Z171" s="18" t="str">
        <f t="shared" si="4"/>
        <v/>
      </c>
      <c r="AA171" s="18" t="str">
        <f t="shared" si="5"/>
        <v/>
      </c>
      <c r="AB171" s="18" t="str">
        <f t="shared" si="6"/>
        <v/>
      </c>
      <c r="AC171" s="18" t="str">
        <f t="shared" si="7"/>
        <v/>
      </c>
      <c r="AD171" s="18"/>
      <c r="AE171" s="18"/>
      <c r="AF171" s="18"/>
      <c r="AG171" s="18"/>
      <c r="AH171" s="30" t="str">
        <f t="shared" si="8"/>
        <v/>
      </c>
      <c r="AI171" s="18" t="str">
        <f t="shared" si="9"/>
        <v/>
      </c>
      <c r="AJ171" s="18" t="str">
        <f t="shared" si="10"/>
        <v/>
      </c>
      <c r="AK171" s="18" t="str">
        <f t="shared" si="11"/>
        <v/>
      </c>
      <c r="AL171" s="18" t="str">
        <f t="shared" si="12"/>
        <v/>
      </c>
      <c r="AM171" s="18" t="str">
        <f t="shared" si="13"/>
        <v/>
      </c>
      <c r="AN171" s="18" t="str">
        <f t="shared" si="14"/>
        <v/>
      </c>
      <c r="AO171" s="18" t="str">
        <f t="shared" si="15"/>
        <v/>
      </c>
      <c r="AP171" s="18" t="str">
        <f t="shared" si="16"/>
        <v/>
      </c>
      <c r="AS171" s="63" t="str">
        <f t="shared" si="17"/>
        <v/>
      </c>
      <c r="AT171" s="23" t="str">
        <f t="shared" si="18"/>
        <v xml:space="preserve">Mencapai kompetensi dengan sangat baik dalam </v>
      </c>
      <c r="AU171" s="23" t="str">
        <f t="shared" si="19"/>
        <v xml:space="preserve">Perlu peningkatan dalam hal </v>
      </c>
      <c r="AV171" s="23" t="str">
        <f t="shared" si="20"/>
        <v/>
      </c>
      <c r="AW171" s="23" t="str">
        <f t="shared" si="21"/>
        <v/>
      </c>
      <c r="BF171" s="197"/>
    </row>
    <row r="172" spans="1:58" ht="15.75" customHeight="1">
      <c r="A172" s="57">
        <v>166</v>
      </c>
      <c r="B172" s="18" t="s">
        <v>222</v>
      </c>
      <c r="C172" s="58">
        <v>7068</v>
      </c>
      <c r="D172" s="18">
        <f t="shared" si="28"/>
        <v>7068</v>
      </c>
      <c r="E172" s="58" t="s">
        <v>217</v>
      </c>
      <c r="F172" s="59"/>
      <c r="G172" s="59"/>
      <c r="H172" s="59"/>
      <c r="I172" s="59"/>
      <c r="J172" s="59"/>
      <c r="K172" s="59"/>
      <c r="L172" s="59"/>
      <c r="M172" s="59"/>
      <c r="N172" s="18"/>
      <c r="O172" s="60"/>
      <c r="P172" s="175">
        <f t="shared" si="29"/>
        <v>80</v>
      </c>
      <c r="Q172" s="18"/>
      <c r="R172" s="18"/>
      <c r="S172" s="18"/>
      <c r="T172" s="18"/>
      <c r="U172" s="61" t="str">
        <f t="shared" si="30"/>
        <v/>
      </c>
      <c r="V172" s="18" t="str">
        <f t="shared" si="0"/>
        <v/>
      </c>
      <c r="W172" s="18" t="str">
        <f t="shared" si="1"/>
        <v/>
      </c>
      <c r="X172" s="62" t="str">
        <f t="shared" si="2"/>
        <v/>
      </c>
      <c r="Y172" s="18" t="str">
        <f t="shared" si="3"/>
        <v/>
      </c>
      <c r="Z172" s="18" t="str">
        <f t="shared" si="4"/>
        <v/>
      </c>
      <c r="AA172" s="18" t="str">
        <f t="shared" si="5"/>
        <v/>
      </c>
      <c r="AB172" s="18" t="str">
        <f t="shared" si="6"/>
        <v/>
      </c>
      <c r="AC172" s="18" t="str">
        <f t="shared" si="7"/>
        <v/>
      </c>
      <c r="AD172" s="18"/>
      <c r="AE172" s="18"/>
      <c r="AF172" s="18"/>
      <c r="AG172" s="18"/>
      <c r="AH172" s="30" t="str">
        <f t="shared" si="8"/>
        <v/>
      </c>
      <c r="AI172" s="18" t="str">
        <f t="shared" si="9"/>
        <v/>
      </c>
      <c r="AJ172" s="18" t="str">
        <f t="shared" si="10"/>
        <v/>
      </c>
      <c r="AK172" s="18" t="str">
        <f t="shared" si="11"/>
        <v/>
      </c>
      <c r="AL172" s="18" t="str">
        <f t="shared" si="12"/>
        <v/>
      </c>
      <c r="AM172" s="18" t="str">
        <f t="shared" si="13"/>
        <v/>
      </c>
      <c r="AN172" s="18" t="str">
        <f t="shared" si="14"/>
        <v/>
      </c>
      <c r="AO172" s="18" t="str">
        <f t="shared" si="15"/>
        <v/>
      </c>
      <c r="AP172" s="18" t="str">
        <f t="shared" si="16"/>
        <v/>
      </c>
      <c r="AS172" s="63" t="str">
        <f t="shared" si="17"/>
        <v/>
      </c>
      <c r="AT172" s="23" t="str">
        <f t="shared" si="18"/>
        <v xml:space="preserve">Mencapai kompetensi dengan sangat baik dalam </v>
      </c>
      <c r="AU172" s="23" t="str">
        <f t="shared" si="19"/>
        <v xml:space="preserve">Perlu peningkatan dalam hal </v>
      </c>
      <c r="AV172" s="23" t="str">
        <f t="shared" si="20"/>
        <v/>
      </c>
      <c r="AW172" s="23" t="str">
        <f t="shared" si="21"/>
        <v/>
      </c>
      <c r="BF172" s="197"/>
    </row>
    <row r="173" spans="1:58" ht="15.75" customHeight="1">
      <c r="A173" s="57">
        <v>167</v>
      </c>
      <c r="B173" s="18" t="s">
        <v>223</v>
      </c>
      <c r="C173" s="58">
        <v>7069</v>
      </c>
      <c r="D173" s="18">
        <f t="shared" si="28"/>
        <v>7069</v>
      </c>
      <c r="E173" s="58" t="s">
        <v>217</v>
      </c>
      <c r="F173" s="59"/>
      <c r="G173" s="59"/>
      <c r="H173" s="59"/>
      <c r="I173" s="59"/>
      <c r="J173" s="59"/>
      <c r="K173" s="59"/>
      <c r="L173" s="59"/>
      <c r="M173" s="59"/>
      <c r="N173" s="18"/>
      <c r="O173" s="60"/>
      <c r="P173" s="175">
        <f t="shared" si="29"/>
        <v>80</v>
      </c>
      <c r="Q173" s="18"/>
      <c r="R173" s="18"/>
      <c r="S173" s="18"/>
      <c r="T173" s="18"/>
      <c r="U173" s="61" t="str">
        <f t="shared" si="30"/>
        <v/>
      </c>
      <c r="V173" s="18" t="str">
        <f t="shared" si="0"/>
        <v/>
      </c>
      <c r="W173" s="18" t="str">
        <f t="shared" si="1"/>
        <v/>
      </c>
      <c r="X173" s="62" t="str">
        <f t="shared" si="2"/>
        <v/>
      </c>
      <c r="Y173" s="18" t="str">
        <f t="shared" si="3"/>
        <v/>
      </c>
      <c r="Z173" s="18" t="str">
        <f t="shared" si="4"/>
        <v/>
      </c>
      <c r="AA173" s="18" t="str">
        <f t="shared" si="5"/>
        <v/>
      </c>
      <c r="AB173" s="18" t="str">
        <f t="shared" si="6"/>
        <v/>
      </c>
      <c r="AC173" s="18" t="str">
        <f t="shared" si="7"/>
        <v/>
      </c>
      <c r="AD173" s="18"/>
      <c r="AE173" s="18"/>
      <c r="AF173" s="18"/>
      <c r="AG173" s="18"/>
      <c r="AH173" s="30" t="str">
        <f t="shared" si="8"/>
        <v/>
      </c>
      <c r="AI173" s="18" t="str">
        <f t="shared" si="9"/>
        <v/>
      </c>
      <c r="AJ173" s="18" t="str">
        <f t="shared" si="10"/>
        <v/>
      </c>
      <c r="AK173" s="18" t="str">
        <f t="shared" si="11"/>
        <v/>
      </c>
      <c r="AL173" s="18" t="str">
        <f t="shared" si="12"/>
        <v/>
      </c>
      <c r="AM173" s="18" t="str">
        <f t="shared" si="13"/>
        <v/>
      </c>
      <c r="AN173" s="18" t="str">
        <f t="shared" si="14"/>
        <v/>
      </c>
      <c r="AO173" s="18" t="str">
        <f t="shared" si="15"/>
        <v/>
      </c>
      <c r="AP173" s="18" t="str">
        <f t="shared" si="16"/>
        <v/>
      </c>
      <c r="AS173" s="63" t="str">
        <f t="shared" si="17"/>
        <v/>
      </c>
      <c r="AT173" s="23" t="str">
        <f t="shared" si="18"/>
        <v xml:space="preserve">Mencapai kompetensi dengan sangat baik dalam </v>
      </c>
      <c r="AU173" s="23" t="str">
        <f t="shared" si="19"/>
        <v xml:space="preserve">Perlu peningkatan dalam hal </v>
      </c>
      <c r="AV173" s="23" t="str">
        <f t="shared" si="20"/>
        <v/>
      </c>
      <c r="AW173" s="23" t="str">
        <f t="shared" si="21"/>
        <v/>
      </c>
      <c r="BF173" s="197"/>
    </row>
    <row r="174" spans="1:58" ht="15.75" customHeight="1">
      <c r="A174" s="57">
        <v>168</v>
      </c>
      <c r="B174" s="18" t="s">
        <v>224</v>
      </c>
      <c r="C174" s="58">
        <v>7070</v>
      </c>
      <c r="D174" s="18">
        <f t="shared" si="28"/>
        <v>7070</v>
      </c>
      <c r="E174" s="58" t="s">
        <v>217</v>
      </c>
      <c r="F174" s="59"/>
      <c r="G174" s="59"/>
      <c r="H174" s="59"/>
      <c r="I174" s="59"/>
      <c r="J174" s="59"/>
      <c r="K174" s="59"/>
      <c r="L174" s="59"/>
      <c r="M174" s="59"/>
      <c r="N174" s="18"/>
      <c r="O174" s="60"/>
      <c r="P174" s="175">
        <f t="shared" si="29"/>
        <v>80</v>
      </c>
      <c r="Q174" s="18"/>
      <c r="R174" s="18"/>
      <c r="S174" s="18"/>
      <c r="T174" s="18"/>
      <c r="U174" s="61" t="str">
        <f t="shared" si="30"/>
        <v/>
      </c>
      <c r="V174" s="18" t="str">
        <f t="shared" si="0"/>
        <v/>
      </c>
      <c r="W174" s="18" t="str">
        <f t="shared" si="1"/>
        <v/>
      </c>
      <c r="X174" s="62" t="str">
        <f t="shared" si="2"/>
        <v/>
      </c>
      <c r="Y174" s="18" t="str">
        <f t="shared" si="3"/>
        <v/>
      </c>
      <c r="Z174" s="18" t="str">
        <f t="shared" si="4"/>
        <v/>
      </c>
      <c r="AA174" s="18" t="str">
        <f t="shared" si="5"/>
        <v/>
      </c>
      <c r="AB174" s="18" t="str">
        <f t="shared" si="6"/>
        <v/>
      </c>
      <c r="AC174" s="18" t="str">
        <f t="shared" si="7"/>
        <v/>
      </c>
      <c r="AD174" s="18"/>
      <c r="AE174" s="18"/>
      <c r="AF174" s="18"/>
      <c r="AG174" s="18"/>
      <c r="AH174" s="30" t="str">
        <f t="shared" si="8"/>
        <v/>
      </c>
      <c r="AI174" s="18" t="str">
        <f t="shared" si="9"/>
        <v/>
      </c>
      <c r="AJ174" s="18" t="str">
        <f t="shared" si="10"/>
        <v/>
      </c>
      <c r="AK174" s="18" t="str">
        <f t="shared" si="11"/>
        <v/>
      </c>
      <c r="AL174" s="18" t="str">
        <f t="shared" si="12"/>
        <v/>
      </c>
      <c r="AM174" s="18" t="str">
        <f t="shared" si="13"/>
        <v/>
      </c>
      <c r="AN174" s="18" t="str">
        <f t="shared" si="14"/>
        <v/>
      </c>
      <c r="AO174" s="18" t="str">
        <f t="shared" si="15"/>
        <v/>
      </c>
      <c r="AP174" s="18" t="str">
        <f t="shared" si="16"/>
        <v/>
      </c>
      <c r="AS174" s="63" t="str">
        <f t="shared" si="17"/>
        <v/>
      </c>
      <c r="AT174" s="23" t="str">
        <f t="shared" si="18"/>
        <v xml:space="preserve">Mencapai kompetensi dengan sangat baik dalam </v>
      </c>
      <c r="AU174" s="23" t="str">
        <f t="shared" si="19"/>
        <v xml:space="preserve">Perlu peningkatan dalam hal </v>
      </c>
      <c r="AV174" s="23" t="str">
        <f t="shared" si="20"/>
        <v/>
      </c>
      <c r="AW174" s="23" t="str">
        <f t="shared" si="21"/>
        <v/>
      </c>
      <c r="BF174" s="197"/>
    </row>
    <row r="175" spans="1:58" ht="15.75" customHeight="1">
      <c r="A175" s="57">
        <v>169</v>
      </c>
      <c r="B175" s="18" t="s">
        <v>225</v>
      </c>
      <c r="C175" s="58">
        <v>7071</v>
      </c>
      <c r="D175" s="18">
        <f t="shared" si="28"/>
        <v>7071</v>
      </c>
      <c r="E175" s="58" t="s">
        <v>217</v>
      </c>
      <c r="F175" s="59"/>
      <c r="G175" s="59"/>
      <c r="H175" s="59"/>
      <c r="I175" s="59"/>
      <c r="J175" s="59"/>
      <c r="K175" s="59"/>
      <c r="L175" s="59"/>
      <c r="M175" s="59"/>
      <c r="N175" s="18"/>
      <c r="O175" s="60"/>
      <c r="P175" s="175">
        <f t="shared" si="29"/>
        <v>80</v>
      </c>
      <c r="Q175" s="18"/>
      <c r="R175" s="18"/>
      <c r="S175" s="18"/>
      <c r="T175" s="18"/>
      <c r="U175" s="61" t="str">
        <f t="shared" si="30"/>
        <v/>
      </c>
      <c r="V175" s="18" t="str">
        <f t="shared" si="0"/>
        <v/>
      </c>
      <c r="W175" s="18" t="str">
        <f t="shared" si="1"/>
        <v/>
      </c>
      <c r="X175" s="62" t="str">
        <f t="shared" si="2"/>
        <v/>
      </c>
      <c r="Y175" s="18" t="str">
        <f t="shared" si="3"/>
        <v/>
      </c>
      <c r="Z175" s="18" t="str">
        <f t="shared" si="4"/>
        <v/>
      </c>
      <c r="AA175" s="18" t="str">
        <f t="shared" si="5"/>
        <v/>
      </c>
      <c r="AB175" s="18" t="str">
        <f t="shared" si="6"/>
        <v/>
      </c>
      <c r="AC175" s="18" t="str">
        <f t="shared" si="7"/>
        <v/>
      </c>
      <c r="AD175" s="18"/>
      <c r="AE175" s="18"/>
      <c r="AF175" s="18"/>
      <c r="AG175" s="18"/>
      <c r="AH175" s="30" t="str">
        <f t="shared" si="8"/>
        <v/>
      </c>
      <c r="AI175" s="18" t="str">
        <f t="shared" si="9"/>
        <v/>
      </c>
      <c r="AJ175" s="18" t="str">
        <f t="shared" si="10"/>
        <v/>
      </c>
      <c r="AK175" s="18" t="str">
        <f t="shared" si="11"/>
        <v/>
      </c>
      <c r="AL175" s="18" t="str">
        <f t="shared" si="12"/>
        <v/>
      </c>
      <c r="AM175" s="18" t="str">
        <f t="shared" si="13"/>
        <v/>
      </c>
      <c r="AN175" s="18" t="str">
        <f t="shared" si="14"/>
        <v/>
      </c>
      <c r="AO175" s="18" t="str">
        <f t="shared" si="15"/>
        <v/>
      </c>
      <c r="AP175" s="18" t="str">
        <f t="shared" si="16"/>
        <v/>
      </c>
      <c r="AS175" s="63" t="str">
        <f t="shared" si="17"/>
        <v/>
      </c>
      <c r="AT175" s="23" t="str">
        <f t="shared" si="18"/>
        <v xml:space="preserve">Mencapai kompetensi dengan sangat baik dalam </v>
      </c>
      <c r="AU175" s="23" t="str">
        <f t="shared" si="19"/>
        <v xml:space="preserve">Perlu peningkatan dalam hal </v>
      </c>
      <c r="AV175" s="23" t="str">
        <f t="shared" si="20"/>
        <v/>
      </c>
      <c r="AW175" s="23" t="str">
        <f t="shared" si="21"/>
        <v/>
      </c>
      <c r="BF175" s="197"/>
    </row>
    <row r="176" spans="1:58" ht="15.75" customHeight="1">
      <c r="A176" s="57">
        <v>170</v>
      </c>
      <c r="B176" s="18" t="s">
        <v>226</v>
      </c>
      <c r="C176" s="58">
        <v>7072</v>
      </c>
      <c r="D176" s="18">
        <f t="shared" si="28"/>
        <v>7072</v>
      </c>
      <c r="E176" s="58" t="s">
        <v>217</v>
      </c>
      <c r="F176" s="59"/>
      <c r="G176" s="59"/>
      <c r="H176" s="59"/>
      <c r="I176" s="59"/>
      <c r="J176" s="59"/>
      <c r="K176" s="59"/>
      <c r="L176" s="59"/>
      <c r="M176" s="59"/>
      <c r="N176" s="18"/>
      <c r="O176" s="60"/>
      <c r="P176" s="175">
        <f t="shared" si="29"/>
        <v>80</v>
      </c>
      <c r="Q176" s="18"/>
      <c r="R176" s="18"/>
      <c r="S176" s="18"/>
      <c r="T176" s="18"/>
      <c r="U176" s="61" t="str">
        <f t="shared" si="30"/>
        <v/>
      </c>
      <c r="V176" s="18" t="str">
        <f t="shared" si="0"/>
        <v/>
      </c>
      <c r="W176" s="18" t="str">
        <f t="shared" si="1"/>
        <v/>
      </c>
      <c r="X176" s="62" t="str">
        <f t="shared" si="2"/>
        <v/>
      </c>
      <c r="Y176" s="18" t="str">
        <f t="shared" si="3"/>
        <v/>
      </c>
      <c r="Z176" s="18" t="str">
        <f t="shared" si="4"/>
        <v/>
      </c>
      <c r="AA176" s="18" t="str">
        <f t="shared" si="5"/>
        <v/>
      </c>
      <c r="AB176" s="18" t="str">
        <f t="shared" si="6"/>
        <v/>
      </c>
      <c r="AC176" s="18" t="str">
        <f t="shared" si="7"/>
        <v/>
      </c>
      <c r="AD176" s="18"/>
      <c r="AE176" s="18"/>
      <c r="AF176" s="18"/>
      <c r="AG176" s="18"/>
      <c r="AH176" s="30" t="str">
        <f t="shared" si="8"/>
        <v/>
      </c>
      <c r="AI176" s="18" t="str">
        <f t="shared" si="9"/>
        <v/>
      </c>
      <c r="AJ176" s="18" t="str">
        <f t="shared" si="10"/>
        <v/>
      </c>
      <c r="AK176" s="18" t="str">
        <f t="shared" si="11"/>
        <v/>
      </c>
      <c r="AL176" s="18" t="str">
        <f t="shared" si="12"/>
        <v/>
      </c>
      <c r="AM176" s="18" t="str">
        <f t="shared" si="13"/>
        <v/>
      </c>
      <c r="AN176" s="18" t="str">
        <f t="shared" si="14"/>
        <v/>
      </c>
      <c r="AO176" s="18" t="str">
        <f t="shared" si="15"/>
        <v/>
      </c>
      <c r="AP176" s="18" t="str">
        <f t="shared" si="16"/>
        <v/>
      </c>
      <c r="AS176" s="63" t="str">
        <f t="shared" si="17"/>
        <v/>
      </c>
      <c r="AT176" s="23" t="str">
        <f t="shared" si="18"/>
        <v xml:space="preserve">Mencapai kompetensi dengan sangat baik dalam </v>
      </c>
      <c r="AU176" s="23" t="str">
        <f t="shared" si="19"/>
        <v xml:space="preserve">Perlu peningkatan dalam hal </v>
      </c>
      <c r="AV176" s="23" t="str">
        <f t="shared" si="20"/>
        <v/>
      </c>
      <c r="AW176" s="23" t="str">
        <f t="shared" si="21"/>
        <v/>
      </c>
      <c r="BF176" s="197"/>
    </row>
    <row r="177" spans="1:58" ht="15.75" customHeight="1">
      <c r="A177" s="57">
        <v>171</v>
      </c>
      <c r="B177" s="18" t="s">
        <v>227</v>
      </c>
      <c r="C177" s="58">
        <v>7073</v>
      </c>
      <c r="D177" s="18">
        <f t="shared" si="28"/>
        <v>7073</v>
      </c>
      <c r="E177" s="58" t="s">
        <v>217</v>
      </c>
      <c r="F177" s="59"/>
      <c r="G177" s="59"/>
      <c r="H177" s="59"/>
      <c r="I177" s="59"/>
      <c r="J177" s="59"/>
      <c r="K177" s="59"/>
      <c r="L177" s="59"/>
      <c r="M177" s="59"/>
      <c r="N177" s="18"/>
      <c r="O177" s="60"/>
      <c r="P177" s="175">
        <f t="shared" si="29"/>
        <v>80</v>
      </c>
      <c r="Q177" s="18"/>
      <c r="R177" s="18"/>
      <c r="S177" s="18"/>
      <c r="T177" s="18"/>
      <c r="U177" s="61" t="str">
        <f t="shared" si="30"/>
        <v/>
      </c>
      <c r="V177" s="18" t="str">
        <f t="shared" si="0"/>
        <v/>
      </c>
      <c r="W177" s="18" t="str">
        <f t="shared" si="1"/>
        <v/>
      </c>
      <c r="X177" s="62" t="str">
        <f t="shared" si="2"/>
        <v/>
      </c>
      <c r="Y177" s="18" t="str">
        <f t="shared" si="3"/>
        <v/>
      </c>
      <c r="Z177" s="18" t="str">
        <f t="shared" si="4"/>
        <v/>
      </c>
      <c r="AA177" s="18" t="str">
        <f t="shared" si="5"/>
        <v/>
      </c>
      <c r="AB177" s="18" t="str">
        <f t="shared" si="6"/>
        <v/>
      </c>
      <c r="AC177" s="18" t="str">
        <f t="shared" si="7"/>
        <v/>
      </c>
      <c r="AD177" s="18"/>
      <c r="AE177" s="18"/>
      <c r="AF177" s="18"/>
      <c r="AG177" s="18"/>
      <c r="AH177" s="30" t="str">
        <f t="shared" si="8"/>
        <v/>
      </c>
      <c r="AI177" s="18" t="str">
        <f t="shared" si="9"/>
        <v/>
      </c>
      <c r="AJ177" s="18" t="str">
        <f t="shared" si="10"/>
        <v/>
      </c>
      <c r="AK177" s="18" t="str">
        <f t="shared" si="11"/>
        <v/>
      </c>
      <c r="AL177" s="18" t="str">
        <f t="shared" si="12"/>
        <v/>
      </c>
      <c r="AM177" s="18" t="str">
        <f t="shared" si="13"/>
        <v/>
      </c>
      <c r="AN177" s="18" t="str">
        <f t="shared" si="14"/>
        <v/>
      </c>
      <c r="AO177" s="18" t="str">
        <f t="shared" si="15"/>
        <v/>
      </c>
      <c r="AP177" s="18" t="str">
        <f t="shared" si="16"/>
        <v/>
      </c>
      <c r="AS177" s="63" t="str">
        <f t="shared" si="17"/>
        <v/>
      </c>
      <c r="AT177" s="23" t="str">
        <f t="shared" si="18"/>
        <v xml:space="preserve">Mencapai kompetensi dengan sangat baik dalam </v>
      </c>
      <c r="AU177" s="23" t="str">
        <f t="shared" si="19"/>
        <v xml:space="preserve">Perlu peningkatan dalam hal </v>
      </c>
      <c r="AV177" s="23" t="str">
        <f t="shared" si="20"/>
        <v/>
      </c>
      <c r="AW177" s="23" t="str">
        <f t="shared" si="21"/>
        <v/>
      </c>
      <c r="BF177" s="197"/>
    </row>
    <row r="178" spans="1:58" ht="15.75" customHeight="1">
      <c r="A178" s="57">
        <v>172</v>
      </c>
      <c r="B178" s="18" t="s">
        <v>228</v>
      </c>
      <c r="C178" s="58">
        <v>7074</v>
      </c>
      <c r="D178" s="18">
        <f t="shared" si="28"/>
        <v>7074</v>
      </c>
      <c r="E178" s="58" t="s">
        <v>217</v>
      </c>
      <c r="F178" s="59"/>
      <c r="G178" s="59"/>
      <c r="H178" s="59"/>
      <c r="I178" s="59"/>
      <c r="J178" s="59"/>
      <c r="K178" s="59"/>
      <c r="L178" s="59"/>
      <c r="M178" s="59"/>
      <c r="N178" s="18"/>
      <c r="O178" s="60"/>
      <c r="P178" s="175">
        <f t="shared" si="29"/>
        <v>80</v>
      </c>
      <c r="Q178" s="18"/>
      <c r="R178" s="18"/>
      <c r="S178" s="18"/>
      <c r="T178" s="18"/>
      <c r="U178" s="61" t="str">
        <f t="shared" si="30"/>
        <v/>
      </c>
      <c r="V178" s="18" t="str">
        <f t="shared" si="0"/>
        <v/>
      </c>
      <c r="W178" s="18" t="str">
        <f t="shared" si="1"/>
        <v/>
      </c>
      <c r="X178" s="62" t="str">
        <f t="shared" si="2"/>
        <v/>
      </c>
      <c r="Y178" s="18" t="str">
        <f t="shared" si="3"/>
        <v/>
      </c>
      <c r="Z178" s="18" t="str">
        <f t="shared" si="4"/>
        <v/>
      </c>
      <c r="AA178" s="18" t="str">
        <f t="shared" si="5"/>
        <v/>
      </c>
      <c r="AB178" s="18" t="str">
        <f t="shared" si="6"/>
        <v/>
      </c>
      <c r="AC178" s="18" t="str">
        <f t="shared" si="7"/>
        <v/>
      </c>
      <c r="AD178" s="18"/>
      <c r="AE178" s="18"/>
      <c r="AF178" s="18"/>
      <c r="AG178" s="18"/>
      <c r="AH178" s="30" t="str">
        <f t="shared" si="8"/>
        <v/>
      </c>
      <c r="AI178" s="18" t="str">
        <f t="shared" si="9"/>
        <v/>
      </c>
      <c r="AJ178" s="18" t="str">
        <f t="shared" si="10"/>
        <v/>
      </c>
      <c r="AK178" s="18" t="str">
        <f t="shared" si="11"/>
        <v/>
      </c>
      <c r="AL178" s="18" t="str">
        <f t="shared" si="12"/>
        <v/>
      </c>
      <c r="AM178" s="18" t="str">
        <f t="shared" si="13"/>
        <v/>
      </c>
      <c r="AN178" s="18" t="str">
        <f t="shared" si="14"/>
        <v/>
      </c>
      <c r="AO178" s="18" t="str">
        <f t="shared" si="15"/>
        <v/>
      </c>
      <c r="AP178" s="18" t="str">
        <f t="shared" si="16"/>
        <v/>
      </c>
      <c r="AS178" s="63" t="str">
        <f t="shared" si="17"/>
        <v/>
      </c>
      <c r="AT178" s="23" t="str">
        <f t="shared" si="18"/>
        <v xml:space="preserve">Mencapai kompetensi dengan sangat baik dalam </v>
      </c>
      <c r="AU178" s="23" t="str">
        <f t="shared" si="19"/>
        <v xml:space="preserve">Perlu peningkatan dalam hal </v>
      </c>
      <c r="AV178" s="23" t="str">
        <f t="shared" si="20"/>
        <v/>
      </c>
      <c r="AW178" s="23" t="str">
        <f t="shared" si="21"/>
        <v/>
      </c>
      <c r="BF178" s="197"/>
    </row>
    <row r="179" spans="1:58" ht="15.75" customHeight="1">
      <c r="A179" s="57">
        <v>173</v>
      </c>
      <c r="B179" s="18" t="s">
        <v>229</v>
      </c>
      <c r="C179" s="58">
        <v>7075</v>
      </c>
      <c r="D179" s="18">
        <f t="shared" si="28"/>
        <v>7075</v>
      </c>
      <c r="E179" s="58" t="s">
        <v>217</v>
      </c>
      <c r="F179" s="59"/>
      <c r="G179" s="59"/>
      <c r="H179" s="59"/>
      <c r="I179" s="59"/>
      <c r="J179" s="59"/>
      <c r="K179" s="59"/>
      <c r="L179" s="59"/>
      <c r="M179" s="59"/>
      <c r="N179" s="18"/>
      <c r="O179" s="60"/>
      <c r="P179" s="175">
        <f t="shared" si="29"/>
        <v>80</v>
      </c>
      <c r="Q179" s="18"/>
      <c r="R179" s="18"/>
      <c r="S179" s="18"/>
      <c r="T179" s="18"/>
      <c r="U179" s="61" t="str">
        <f t="shared" si="30"/>
        <v/>
      </c>
      <c r="V179" s="18" t="str">
        <f t="shared" si="0"/>
        <v/>
      </c>
      <c r="W179" s="18" t="str">
        <f t="shared" si="1"/>
        <v/>
      </c>
      <c r="X179" s="62" t="str">
        <f t="shared" si="2"/>
        <v/>
      </c>
      <c r="Y179" s="18" t="str">
        <f t="shared" si="3"/>
        <v/>
      </c>
      <c r="Z179" s="18" t="str">
        <f t="shared" si="4"/>
        <v/>
      </c>
      <c r="AA179" s="18" t="str">
        <f t="shared" si="5"/>
        <v/>
      </c>
      <c r="AB179" s="18" t="str">
        <f t="shared" si="6"/>
        <v/>
      </c>
      <c r="AC179" s="18" t="str">
        <f t="shared" si="7"/>
        <v/>
      </c>
      <c r="AD179" s="18"/>
      <c r="AE179" s="18"/>
      <c r="AF179" s="18"/>
      <c r="AG179" s="18"/>
      <c r="AH179" s="30" t="str">
        <f t="shared" si="8"/>
        <v/>
      </c>
      <c r="AI179" s="18" t="str">
        <f t="shared" si="9"/>
        <v/>
      </c>
      <c r="AJ179" s="18" t="str">
        <f t="shared" si="10"/>
        <v/>
      </c>
      <c r="AK179" s="18" t="str">
        <f t="shared" si="11"/>
        <v/>
      </c>
      <c r="AL179" s="18" t="str">
        <f t="shared" si="12"/>
        <v/>
      </c>
      <c r="AM179" s="18" t="str">
        <f t="shared" si="13"/>
        <v/>
      </c>
      <c r="AN179" s="18" t="str">
        <f t="shared" si="14"/>
        <v/>
      </c>
      <c r="AO179" s="18" t="str">
        <f t="shared" si="15"/>
        <v/>
      </c>
      <c r="AP179" s="18" t="str">
        <f t="shared" si="16"/>
        <v/>
      </c>
      <c r="AS179" s="63" t="str">
        <f t="shared" si="17"/>
        <v/>
      </c>
      <c r="AT179" s="23" t="str">
        <f t="shared" si="18"/>
        <v xml:space="preserve">Mencapai kompetensi dengan sangat baik dalam </v>
      </c>
      <c r="AU179" s="23" t="str">
        <f t="shared" si="19"/>
        <v xml:space="preserve">Perlu peningkatan dalam hal </v>
      </c>
      <c r="AV179" s="23" t="str">
        <f t="shared" si="20"/>
        <v/>
      </c>
      <c r="AW179" s="23" t="str">
        <f t="shared" si="21"/>
        <v/>
      </c>
      <c r="BF179" s="197"/>
    </row>
    <row r="180" spans="1:58" ht="15.75" customHeight="1">
      <c r="A180" s="57">
        <v>174</v>
      </c>
      <c r="B180" s="18" t="s">
        <v>230</v>
      </c>
      <c r="C180" s="58">
        <v>7076</v>
      </c>
      <c r="D180" s="18">
        <f t="shared" si="28"/>
        <v>7076</v>
      </c>
      <c r="E180" s="58" t="s">
        <v>217</v>
      </c>
      <c r="F180" s="59"/>
      <c r="G180" s="59"/>
      <c r="H180" s="59"/>
      <c r="I180" s="59"/>
      <c r="J180" s="59"/>
      <c r="K180" s="59"/>
      <c r="L180" s="59"/>
      <c r="M180" s="59"/>
      <c r="N180" s="18"/>
      <c r="O180" s="60"/>
      <c r="P180" s="175">
        <f t="shared" si="29"/>
        <v>80</v>
      </c>
      <c r="Q180" s="18"/>
      <c r="R180" s="18"/>
      <c r="S180" s="18"/>
      <c r="T180" s="18"/>
      <c r="U180" s="61" t="str">
        <f t="shared" si="30"/>
        <v/>
      </c>
      <c r="V180" s="18" t="str">
        <f t="shared" si="0"/>
        <v/>
      </c>
      <c r="W180" s="18" t="str">
        <f t="shared" si="1"/>
        <v/>
      </c>
      <c r="X180" s="62" t="str">
        <f t="shared" si="2"/>
        <v/>
      </c>
      <c r="Y180" s="18" t="str">
        <f t="shared" si="3"/>
        <v/>
      </c>
      <c r="Z180" s="18" t="str">
        <f t="shared" si="4"/>
        <v/>
      </c>
      <c r="AA180" s="18" t="str">
        <f t="shared" si="5"/>
        <v/>
      </c>
      <c r="AB180" s="18" t="str">
        <f t="shared" si="6"/>
        <v/>
      </c>
      <c r="AC180" s="18" t="str">
        <f t="shared" si="7"/>
        <v/>
      </c>
      <c r="AD180" s="18"/>
      <c r="AE180" s="18"/>
      <c r="AF180" s="18"/>
      <c r="AG180" s="18"/>
      <c r="AH180" s="30" t="str">
        <f t="shared" si="8"/>
        <v/>
      </c>
      <c r="AI180" s="18" t="str">
        <f t="shared" si="9"/>
        <v/>
      </c>
      <c r="AJ180" s="18" t="str">
        <f t="shared" si="10"/>
        <v/>
      </c>
      <c r="AK180" s="18" t="str">
        <f t="shared" si="11"/>
        <v/>
      </c>
      <c r="AL180" s="18" t="str">
        <f t="shared" si="12"/>
        <v/>
      </c>
      <c r="AM180" s="18" t="str">
        <f t="shared" si="13"/>
        <v/>
      </c>
      <c r="AN180" s="18" t="str">
        <f t="shared" si="14"/>
        <v/>
      </c>
      <c r="AO180" s="18" t="str">
        <f t="shared" si="15"/>
        <v/>
      </c>
      <c r="AP180" s="18" t="str">
        <f t="shared" si="16"/>
        <v/>
      </c>
      <c r="AS180" s="63" t="str">
        <f t="shared" si="17"/>
        <v/>
      </c>
      <c r="AT180" s="23" t="str">
        <f t="shared" si="18"/>
        <v xml:space="preserve">Mencapai kompetensi dengan sangat baik dalam </v>
      </c>
      <c r="AU180" s="23" t="str">
        <f t="shared" si="19"/>
        <v xml:space="preserve">Perlu peningkatan dalam hal </v>
      </c>
      <c r="AV180" s="23" t="str">
        <f t="shared" si="20"/>
        <v/>
      </c>
      <c r="AW180" s="23" t="str">
        <f t="shared" si="21"/>
        <v/>
      </c>
      <c r="BF180" s="197"/>
    </row>
    <row r="181" spans="1:58" ht="15.75" customHeight="1">
      <c r="A181" s="57">
        <v>175</v>
      </c>
      <c r="B181" s="18" t="s">
        <v>231</v>
      </c>
      <c r="C181" s="58">
        <v>7077</v>
      </c>
      <c r="D181" s="18">
        <f t="shared" si="28"/>
        <v>7077</v>
      </c>
      <c r="E181" s="58" t="s">
        <v>217</v>
      </c>
      <c r="F181" s="59"/>
      <c r="G181" s="59"/>
      <c r="H181" s="59"/>
      <c r="I181" s="59"/>
      <c r="J181" s="59"/>
      <c r="K181" s="59"/>
      <c r="L181" s="59"/>
      <c r="M181" s="59"/>
      <c r="N181" s="18"/>
      <c r="O181" s="60"/>
      <c r="P181" s="175">
        <f t="shared" si="29"/>
        <v>80</v>
      </c>
      <c r="Q181" s="18"/>
      <c r="R181" s="18"/>
      <c r="S181" s="18"/>
      <c r="T181" s="18"/>
      <c r="U181" s="61" t="str">
        <f t="shared" si="30"/>
        <v/>
      </c>
      <c r="V181" s="18" t="str">
        <f t="shared" si="0"/>
        <v/>
      </c>
      <c r="W181" s="18" t="str">
        <f t="shared" si="1"/>
        <v/>
      </c>
      <c r="X181" s="62" t="str">
        <f t="shared" si="2"/>
        <v/>
      </c>
      <c r="Y181" s="18" t="str">
        <f t="shared" si="3"/>
        <v/>
      </c>
      <c r="Z181" s="18" t="str">
        <f t="shared" si="4"/>
        <v/>
      </c>
      <c r="AA181" s="18" t="str">
        <f t="shared" si="5"/>
        <v/>
      </c>
      <c r="AB181" s="18" t="str">
        <f t="shared" si="6"/>
        <v/>
      </c>
      <c r="AC181" s="18" t="str">
        <f t="shared" si="7"/>
        <v/>
      </c>
      <c r="AD181" s="18"/>
      <c r="AE181" s="18"/>
      <c r="AF181" s="18"/>
      <c r="AG181" s="18"/>
      <c r="AH181" s="30" t="str">
        <f t="shared" si="8"/>
        <v/>
      </c>
      <c r="AI181" s="18" t="str">
        <f t="shared" si="9"/>
        <v/>
      </c>
      <c r="AJ181" s="18" t="str">
        <f t="shared" si="10"/>
        <v/>
      </c>
      <c r="AK181" s="18" t="str">
        <f t="shared" si="11"/>
        <v/>
      </c>
      <c r="AL181" s="18" t="str">
        <f t="shared" si="12"/>
        <v/>
      </c>
      <c r="AM181" s="18" t="str">
        <f t="shared" si="13"/>
        <v/>
      </c>
      <c r="AN181" s="18" t="str">
        <f t="shared" si="14"/>
        <v/>
      </c>
      <c r="AO181" s="18" t="str">
        <f t="shared" si="15"/>
        <v/>
      </c>
      <c r="AP181" s="18" t="str">
        <f t="shared" si="16"/>
        <v/>
      </c>
      <c r="AS181" s="63" t="str">
        <f t="shared" si="17"/>
        <v/>
      </c>
      <c r="AT181" s="23" t="str">
        <f t="shared" si="18"/>
        <v xml:space="preserve">Mencapai kompetensi dengan sangat baik dalam </v>
      </c>
      <c r="AU181" s="23" t="str">
        <f t="shared" si="19"/>
        <v xml:space="preserve">Perlu peningkatan dalam hal </v>
      </c>
      <c r="AV181" s="23" t="str">
        <f t="shared" si="20"/>
        <v/>
      </c>
      <c r="AW181" s="23" t="str">
        <f t="shared" si="21"/>
        <v/>
      </c>
      <c r="BF181" s="197"/>
    </row>
    <row r="182" spans="1:58" ht="15.75" customHeight="1">
      <c r="A182" s="57">
        <v>176</v>
      </c>
      <c r="B182" s="18" t="s">
        <v>232</v>
      </c>
      <c r="C182" s="58">
        <v>7078</v>
      </c>
      <c r="D182" s="18">
        <f t="shared" si="28"/>
        <v>7078</v>
      </c>
      <c r="E182" s="58" t="s">
        <v>217</v>
      </c>
      <c r="F182" s="59"/>
      <c r="G182" s="59"/>
      <c r="H182" s="59"/>
      <c r="I182" s="59"/>
      <c r="J182" s="59"/>
      <c r="K182" s="59"/>
      <c r="L182" s="59"/>
      <c r="M182" s="59"/>
      <c r="N182" s="18"/>
      <c r="O182" s="60"/>
      <c r="P182" s="175">
        <f t="shared" si="29"/>
        <v>80</v>
      </c>
      <c r="Q182" s="18"/>
      <c r="R182" s="18"/>
      <c r="S182" s="18"/>
      <c r="T182" s="18"/>
      <c r="U182" s="61" t="str">
        <f t="shared" si="30"/>
        <v/>
      </c>
      <c r="V182" s="18" t="str">
        <f t="shared" si="0"/>
        <v/>
      </c>
      <c r="W182" s="18" t="str">
        <f t="shared" si="1"/>
        <v/>
      </c>
      <c r="X182" s="62" t="str">
        <f t="shared" si="2"/>
        <v/>
      </c>
      <c r="Y182" s="18" t="str">
        <f t="shared" si="3"/>
        <v/>
      </c>
      <c r="Z182" s="18" t="str">
        <f t="shared" si="4"/>
        <v/>
      </c>
      <c r="AA182" s="18" t="str">
        <f t="shared" si="5"/>
        <v/>
      </c>
      <c r="AB182" s="18" t="str">
        <f t="shared" si="6"/>
        <v/>
      </c>
      <c r="AC182" s="18" t="str">
        <f t="shared" si="7"/>
        <v/>
      </c>
      <c r="AD182" s="18"/>
      <c r="AE182" s="18"/>
      <c r="AF182" s="18"/>
      <c r="AG182" s="18"/>
      <c r="AH182" s="30" t="str">
        <f t="shared" si="8"/>
        <v/>
      </c>
      <c r="AI182" s="18" t="str">
        <f t="shared" si="9"/>
        <v/>
      </c>
      <c r="AJ182" s="18" t="str">
        <f t="shared" si="10"/>
        <v/>
      </c>
      <c r="AK182" s="18" t="str">
        <f t="shared" si="11"/>
        <v/>
      </c>
      <c r="AL182" s="18" t="str">
        <f t="shared" si="12"/>
        <v/>
      </c>
      <c r="AM182" s="18" t="str">
        <f t="shared" si="13"/>
        <v/>
      </c>
      <c r="AN182" s="18" t="str">
        <f t="shared" si="14"/>
        <v/>
      </c>
      <c r="AO182" s="18" t="str">
        <f t="shared" si="15"/>
        <v/>
      </c>
      <c r="AP182" s="18" t="str">
        <f t="shared" si="16"/>
        <v/>
      </c>
      <c r="AS182" s="63" t="str">
        <f t="shared" si="17"/>
        <v/>
      </c>
      <c r="AT182" s="23" t="str">
        <f t="shared" si="18"/>
        <v xml:space="preserve">Mencapai kompetensi dengan sangat baik dalam </v>
      </c>
      <c r="AU182" s="23" t="str">
        <f t="shared" si="19"/>
        <v xml:space="preserve">Perlu peningkatan dalam hal </v>
      </c>
      <c r="AV182" s="23" t="str">
        <f t="shared" si="20"/>
        <v/>
      </c>
      <c r="AW182" s="23" t="str">
        <f t="shared" si="21"/>
        <v/>
      </c>
      <c r="BF182" s="197"/>
    </row>
    <row r="183" spans="1:58" ht="15.75" customHeight="1">
      <c r="A183" s="57">
        <v>177</v>
      </c>
      <c r="B183" s="18" t="s">
        <v>233</v>
      </c>
      <c r="C183" s="58">
        <v>7079</v>
      </c>
      <c r="D183" s="18">
        <f t="shared" si="28"/>
        <v>7079</v>
      </c>
      <c r="E183" s="58" t="s">
        <v>217</v>
      </c>
      <c r="F183" s="59"/>
      <c r="G183" s="59"/>
      <c r="H183" s="59"/>
      <c r="I183" s="59"/>
      <c r="J183" s="59"/>
      <c r="K183" s="59"/>
      <c r="L183" s="59"/>
      <c r="M183" s="59"/>
      <c r="N183" s="18"/>
      <c r="O183" s="60"/>
      <c r="P183" s="175">
        <f t="shared" si="29"/>
        <v>80</v>
      </c>
      <c r="Q183" s="18"/>
      <c r="R183" s="18"/>
      <c r="S183" s="18"/>
      <c r="T183" s="18"/>
      <c r="U183" s="61" t="str">
        <f t="shared" si="30"/>
        <v/>
      </c>
      <c r="V183" s="18" t="str">
        <f t="shared" si="0"/>
        <v/>
      </c>
      <c r="W183" s="18" t="str">
        <f t="shared" si="1"/>
        <v/>
      </c>
      <c r="X183" s="62" t="str">
        <f t="shared" si="2"/>
        <v/>
      </c>
      <c r="Y183" s="18" t="str">
        <f t="shared" si="3"/>
        <v/>
      </c>
      <c r="Z183" s="18" t="str">
        <f t="shared" si="4"/>
        <v/>
      </c>
      <c r="AA183" s="18" t="str">
        <f t="shared" si="5"/>
        <v/>
      </c>
      <c r="AB183" s="18" t="str">
        <f t="shared" si="6"/>
        <v/>
      </c>
      <c r="AC183" s="18" t="str">
        <f t="shared" si="7"/>
        <v/>
      </c>
      <c r="AD183" s="18"/>
      <c r="AE183" s="18"/>
      <c r="AF183" s="18"/>
      <c r="AG183" s="18"/>
      <c r="AH183" s="30" t="str">
        <f t="shared" si="8"/>
        <v/>
      </c>
      <c r="AI183" s="18" t="str">
        <f t="shared" si="9"/>
        <v/>
      </c>
      <c r="AJ183" s="18" t="str">
        <f t="shared" si="10"/>
        <v/>
      </c>
      <c r="AK183" s="18" t="str">
        <f t="shared" si="11"/>
        <v/>
      </c>
      <c r="AL183" s="18" t="str">
        <f t="shared" si="12"/>
        <v/>
      </c>
      <c r="AM183" s="18" t="str">
        <f t="shared" si="13"/>
        <v/>
      </c>
      <c r="AN183" s="18" t="str">
        <f t="shared" si="14"/>
        <v/>
      </c>
      <c r="AO183" s="18" t="str">
        <f t="shared" si="15"/>
        <v/>
      </c>
      <c r="AP183" s="18" t="str">
        <f t="shared" si="16"/>
        <v/>
      </c>
      <c r="AS183" s="63" t="str">
        <f t="shared" si="17"/>
        <v/>
      </c>
      <c r="AT183" s="23" t="str">
        <f t="shared" si="18"/>
        <v xml:space="preserve">Mencapai kompetensi dengan sangat baik dalam </v>
      </c>
      <c r="AU183" s="23" t="str">
        <f t="shared" si="19"/>
        <v xml:space="preserve">Perlu peningkatan dalam hal </v>
      </c>
      <c r="AV183" s="23" t="str">
        <f t="shared" si="20"/>
        <v/>
      </c>
      <c r="AW183" s="23" t="str">
        <f t="shared" si="21"/>
        <v/>
      </c>
      <c r="BF183" s="197"/>
    </row>
    <row r="184" spans="1:58" ht="15.75" customHeight="1">
      <c r="A184" s="57">
        <v>178</v>
      </c>
      <c r="B184" s="18" t="s">
        <v>234</v>
      </c>
      <c r="C184" s="58">
        <v>7080</v>
      </c>
      <c r="D184" s="18">
        <f t="shared" si="28"/>
        <v>7080</v>
      </c>
      <c r="E184" s="58" t="s">
        <v>217</v>
      </c>
      <c r="F184" s="59"/>
      <c r="G184" s="59"/>
      <c r="H184" s="59"/>
      <c r="I184" s="59"/>
      <c r="J184" s="59"/>
      <c r="K184" s="59"/>
      <c r="L184" s="59"/>
      <c r="M184" s="59"/>
      <c r="N184" s="18"/>
      <c r="O184" s="60"/>
      <c r="P184" s="175">
        <f t="shared" si="29"/>
        <v>80</v>
      </c>
      <c r="Q184" s="18"/>
      <c r="R184" s="18"/>
      <c r="S184" s="18"/>
      <c r="T184" s="18"/>
      <c r="U184" s="61" t="str">
        <f t="shared" si="30"/>
        <v/>
      </c>
      <c r="V184" s="18" t="str">
        <f t="shared" si="0"/>
        <v/>
      </c>
      <c r="W184" s="18" t="str">
        <f t="shared" si="1"/>
        <v/>
      </c>
      <c r="X184" s="62" t="str">
        <f t="shared" si="2"/>
        <v/>
      </c>
      <c r="Y184" s="18" t="str">
        <f t="shared" si="3"/>
        <v/>
      </c>
      <c r="Z184" s="18" t="str">
        <f t="shared" si="4"/>
        <v/>
      </c>
      <c r="AA184" s="18" t="str">
        <f t="shared" si="5"/>
        <v/>
      </c>
      <c r="AB184" s="18" t="str">
        <f t="shared" si="6"/>
        <v/>
      </c>
      <c r="AC184" s="18" t="str">
        <f t="shared" si="7"/>
        <v/>
      </c>
      <c r="AD184" s="18"/>
      <c r="AE184" s="18"/>
      <c r="AF184" s="18"/>
      <c r="AG184" s="18"/>
      <c r="AH184" s="30" t="str">
        <f t="shared" si="8"/>
        <v/>
      </c>
      <c r="AI184" s="18" t="str">
        <f t="shared" si="9"/>
        <v/>
      </c>
      <c r="AJ184" s="18" t="str">
        <f t="shared" si="10"/>
        <v/>
      </c>
      <c r="AK184" s="18" t="str">
        <f t="shared" si="11"/>
        <v/>
      </c>
      <c r="AL184" s="18" t="str">
        <f t="shared" si="12"/>
        <v/>
      </c>
      <c r="AM184" s="18" t="str">
        <f t="shared" si="13"/>
        <v/>
      </c>
      <c r="AN184" s="18" t="str">
        <f t="shared" si="14"/>
        <v/>
      </c>
      <c r="AO184" s="18" t="str">
        <f t="shared" si="15"/>
        <v/>
      </c>
      <c r="AP184" s="18" t="str">
        <f t="shared" si="16"/>
        <v/>
      </c>
      <c r="AS184" s="63" t="str">
        <f t="shared" si="17"/>
        <v/>
      </c>
      <c r="AT184" s="23" t="str">
        <f t="shared" si="18"/>
        <v xml:space="preserve">Mencapai kompetensi dengan sangat baik dalam </v>
      </c>
      <c r="AU184" s="23" t="str">
        <f t="shared" si="19"/>
        <v xml:space="preserve">Perlu peningkatan dalam hal </v>
      </c>
      <c r="AV184" s="23" t="str">
        <f t="shared" si="20"/>
        <v/>
      </c>
      <c r="AW184" s="23" t="str">
        <f t="shared" si="21"/>
        <v/>
      </c>
      <c r="BF184" s="197"/>
    </row>
    <row r="185" spans="1:58" ht="15.75" customHeight="1">
      <c r="A185" s="57">
        <v>179</v>
      </c>
      <c r="B185" s="18" t="s">
        <v>235</v>
      </c>
      <c r="C185" s="58">
        <v>7081</v>
      </c>
      <c r="D185" s="18">
        <f t="shared" si="28"/>
        <v>7081</v>
      </c>
      <c r="E185" s="58" t="s">
        <v>217</v>
      </c>
      <c r="F185" s="59"/>
      <c r="G185" s="59"/>
      <c r="H185" s="59"/>
      <c r="I185" s="59"/>
      <c r="J185" s="59"/>
      <c r="K185" s="59"/>
      <c r="L185" s="59"/>
      <c r="M185" s="59"/>
      <c r="N185" s="18"/>
      <c r="O185" s="60"/>
      <c r="P185" s="175">
        <f t="shared" si="29"/>
        <v>80</v>
      </c>
      <c r="Q185" s="18"/>
      <c r="R185" s="18"/>
      <c r="S185" s="18"/>
      <c r="T185" s="18"/>
      <c r="U185" s="61" t="str">
        <f t="shared" si="30"/>
        <v/>
      </c>
      <c r="V185" s="18" t="str">
        <f t="shared" si="0"/>
        <v/>
      </c>
      <c r="W185" s="18" t="str">
        <f t="shared" si="1"/>
        <v/>
      </c>
      <c r="X185" s="62" t="str">
        <f t="shared" si="2"/>
        <v/>
      </c>
      <c r="Y185" s="18" t="str">
        <f t="shared" si="3"/>
        <v/>
      </c>
      <c r="Z185" s="18" t="str">
        <f t="shared" si="4"/>
        <v/>
      </c>
      <c r="AA185" s="18" t="str">
        <f t="shared" si="5"/>
        <v/>
      </c>
      <c r="AB185" s="18" t="str">
        <f t="shared" si="6"/>
        <v/>
      </c>
      <c r="AC185" s="18" t="str">
        <f t="shared" si="7"/>
        <v/>
      </c>
      <c r="AD185" s="18"/>
      <c r="AE185" s="18"/>
      <c r="AF185" s="18"/>
      <c r="AG185" s="18"/>
      <c r="AH185" s="30" t="str">
        <f t="shared" si="8"/>
        <v/>
      </c>
      <c r="AI185" s="18" t="str">
        <f t="shared" si="9"/>
        <v/>
      </c>
      <c r="AJ185" s="18" t="str">
        <f t="shared" si="10"/>
        <v/>
      </c>
      <c r="AK185" s="18" t="str">
        <f t="shared" si="11"/>
        <v/>
      </c>
      <c r="AL185" s="18" t="str">
        <f t="shared" si="12"/>
        <v/>
      </c>
      <c r="AM185" s="18" t="str">
        <f t="shared" si="13"/>
        <v/>
      </c>
      <c r="AN185" s="18" t="str">
        <f t="shared" si="14"/>
        <v/>
      </c>
      <c r="AO185" s="18" t="str">
        <f t="shared" si="15"/>
        <v/>
      </c>
      <c r="AP185" s="18" t="str">
        <f t="shared" si="16"/>
        <v/>
      </c>
      <c r="AS185" s="63" t="str">
        <f t="shared" si="17"/>
        <v/>
      </c>
      <c r="AT185" s="23" t="str">
        <f t="shared" si="18"/>
        <v xml:space="preserve">Mencapai kompetensi dengan sangat baik dalam </v>
      </c>
      <c r="AU185" s="23" t="str">
        <f t="shared" si="19"/>
        <v xml:space="preserve">Perlu peningkatan dalam hal </v>
      </c>
      <c r="AV185" s="23" t="str">
        <f t="shared" si="20"/>
        <v/>
      </c>
      <c r="AW185" s="23" t="str">
        <f t="shared" si="21"/>
        <v/>
      </c>
      <c r="BF185" s="197"/>
    </row>
    <row r="186" spans="1:58" ht="15.75" customHeight="1">
      <c r="A186" s="57">
        <v>180</v>
      </c>
      <c r="B186" s="18" t="s">
        <v>236</v>
      </c>
      <c r="C186" s="58">
        <v>7082</v>
      </c>
      <c r="D186" s="18">
        <f t="shared" si="28"/>
        <v>7082</v>
      </c>
      <c r="E186" s="58" t="s">
        <v>217</v>
      </c>
      <c r="F186" s="59"/>
      <c r="G186" s="59"/>
      <c r="H186" s="59"/>
      <c r="I186" s="59"/>
      <c r="J186" s="59"/>
      <c r="K186" s="59"/>
      <c r="L186" s="59"/>
      <c r="M186" s="59"/>
      <c r="N186" s="18"/>
      <c r="O186" s="60"/>
      <c r="P186" s="175">
        <f t="shared" si="29"/>
        <v>80</v>
      </c>
      <c r="Q186" s="18"/>
      <c r="R186" s="18"/>
      <c r="S186" s="18"/>
      <c r="T186" s="18"/>
      <c r="U186" s="61" t="str">
        <f t="shared" si="30"/>
        <v/>
      </c>
      <c r="V186" s="18" t="str">
        <f t="shared" si="0"/>
        <v/>
      </c>
      <c r="W186" s="18" t="str">
        <f t="shared" si="1"/>
        <v/>
      </c>
      <c r="X186" s="62" t="str">
        <f t="shared" si="2"/>
        <v/>
      </c>
      <c r="Y186" s="18" t="str">
        <f t="shared" si="3"/>
        <v/>
      </c>
      <c r="Z186" s="18" t="str">
        <f t="shared" si="4"/>
        <v/>
      </c>
      <c r="AA186" s="18" t="str">
        <f t="shared" si="5"/>
        <v/>
      </c>
      <c r="AB186" s="18" t="str">
        <f t="shared" si="6"/>
        <v/>
      </c>
      <c r="AC186" s="18" t="str">
        <f t="shared" si="7"/>
        <v/>
      </c>
      <c r="AD186" s="18"/>
      <c r="AE186" s="18"/>
      <c r="AF186" s="18"/>
      <c r="AG186" s="18"/>
      <c r="AH186" s="30" t="str">
        <f t="shared" si="8"/>
        <v/>
      </c>
      <c r="AI186" s="18" t="str">
        <f t="shared" si="9"/>
        <v/>
      </c>
      <c r="AJ186" s="18" t="str">
        <f t="shared" si="10"/>
        <v/>
      </c>
      <c r="AK186" s="18" t="str">
        <f t="shared" si="11"/>
        <v/>
      </c>
      <c r="AL186" s="18" t="str">
        <f t="shared" si="12"/>
        <v/>
      </c>
      <c r="AM186" s="18" t="str">
        <f t="shared" si="13"/>
        <v/>
      </c>
      <c r="AN186" s="18" t="str">
        <f t="shared" si="14"/>
        <v/>
      </c>
      <c r="AO186" s="18" t="str">
        <f t="shared" si="15"/>
        <v/>
      </c>
      <c r="AP186" s="18" t="str">
        <f t="shared" si="16"/>
        <v/>
      </c>
      <c r="AS186" s="63" t="str">
        <f t="shared" si="17"/>
        <v/>
      </c>
      <c r="AT186" s="23" t="str">
        <f t="shared" si="18"/>
        <v xml:space="preserve">Mencapai kompetensi dengan sangat baik dalam </v>
      </c>
      <c r="AU186" s="23" t="str">
        <f t="shared" si="19"/>
        <v xml:space="preserve">Perlu peningkatan dalam hal </v>
      </c>
      <c r="AV186" s="23" t="str">
        <f t="shared" si="20"/>
        <v/>
      </c>
      <c r="AW186" s="23" t="str">
        <f t="shared" si="21"/>
        <v/>
      </c>
      <c r="BF186" s="197"/>
    </row>
    <row r="187" spans="1:58" ht="15.75" customHeight="1">
      <c r="A187" s="57">
        <v>181</v>
      </c>
      <c r="B187" s="18" t="s">
        <v>237</v>
      </c>
      <c r="C187" s="58">
        <v>6824</v>
      </c>
      <c r="D187" s="18">
        <f t="shared" si="28"/>
        <v>6824</v>
      </c>
      <c r="E187" s="58" t="s">
        <v>217</v>
      </c>
      <c r="F187" s="59"/>
      <c r="G187" s="59"/>
      <c r="H187" s="59"/>
      <c r="I187" s="59"/>
      <c r="J187" s="59"/>
      <c r="K187" s="59"/>
      <c r="L187" s="59"/>
      <c r="M187" s="59"/>
      <c r="N187" s="18"/>
      <c r="O187" s="60"/>
      <c r="P187" s="175">
        <f t="shared" si="29"/>
        <v>80</v>
      </c>
      <c r="Q187" s="18"/>
      <c r="R187" s="18"/>
      <c r="S187" s="18"/>
      <c r="T187" s="18"/>
      <c r="U187" s="61" t="str">
        <f t="shared" si="30"/>
        <v/>
      </c>
      <c r="V187" s="18" t="str">
        <f t="shared" si="0"/>
        <v/>
      </c>
      <c r="W187" s="18" t="str">
        <f t="shared" si="1"/>
        <v/>
      </c>
      <c r="X187" s="62" t="str">
        <f t="shared" si="2"/>
        <v/>
      </c>
      <c r="Y187" s="18" t="str">
        <f t="shared" si="3"/>
        <v/>
      </c>
      <c r="Z187" s="18" t="str">
        <f t="shared" si="4"/>
        <v/>
      </c>
      <c r="AA187" s="18" t="str">
        <f t="shared" si="5"/>
        <v/>
      </c>
      <c r="AB187" s="18" t="str">
        <f t="shared" si="6"/>
        <v/>
      </c>
      <c r="AC187" s="18" t="str">
        <f t="shared" si="7"/>
        <v/>
      </c>
      <c r="AD187" s="18"/>
      <c r="AE187" s="18"/>
      <c r="AF187" s="18"/>
      <c r="AG187" s="18"/>
      <c r="AH187" s="30" t="str">
        <f t="shared" si="8"/>
        <v/>
      </c>
      <c r="AI187" s="18" t="str">
        <f t="shared" si="9"/>
        <v/>
      </c>
      <c r="AJ187" s="18" t="str">
        <f t="shared" si="10"/>
        <v/>
      </c>
      <c r="AK187" s="18" t="str">
        <f t="shared" si="11"/>
        <v/>
      </c>
      <c r="AL187" s="18" t="str">
        <f t="shared" si="12"/>
        <v/>
      </c>
      <c r="AM187" s="18" t="str">
        <f t="shared" si="13"/>
        <v/>
      </c>
      <c r="AN187" s="18" t="str">
        <f t="shared" si="14"/>
        <v/>
      </c>
      <c r="AO187" s="18" t="str">
        <f t="shared" si="15"/>
        <v/>
      </c>
      <c r="AP187" s="18" t="str">
        <f t="shared" si="16"/>
        <v/>
      </c>
      <c r="AS187" s="63" t="str">
        <f t="shared" si="17"/>
        <v/>
      </c>
      <c r="AT187" s="23" t="str">
        <f t="shared" si="18"/>
        <v xml:space="preserve">Mencapai kompetensi dengan sangat baik dalam </v>
      </c>
      <c r="AU187" s="23" t="str">
        <f t="shared" si="19"/>
        <v xml:space="preserve">Perlu peningkatan dalam hal </v>
      </c>
      <c r="AV187" s="23" t="str">
        <f t="shared" si="20"/>
        <v/>
      </c>
      <c r="AW187" s="23" t="str">
        <f t="shared" si="21"/>
        <v/>
      </c>
      <c r="BF187" s="197"/>
    </row>
    <row r="188" spans="1:58" ht="15.75" customHeight="1">
      <c r="A188" s="57">
        <v>182</v>
      </c>
      <c r="B188" s="18" t="s">
        <v>238</v>
      </c>
      <c r="C188" s="58">
        <v>7083</v>
      </c>
      <c r="D188" s="18">
        <f t="shared" si="28"/>
        <v>7083</v>
      </c>
      <c r="E188" s="58" t="s">
        <v>217</v>
      </c>
      <c r="F188" s="59"/>
      <c r="G188" s="59"/>
      <c r="H188" s="59"/>
      <c r="I188" s="59"/>
      <c r="J188" s="59"/>
      <c r="K188" s="59"/>
      <c r="L188" s="59"/>
      <c r="M188" s="59"/>
      <c r="N188" s="18"/>
      <c r="O188" s="60"/>
      <c r="P188" s="175">
        <f t="shared" si="29"/>
        <v>80</v>
      </c>
      <c r="Q188" s="18"/>
      <c r="R188" s="18"/>
      <c r="S188" s="18"/>
      <c r="T188" s="18"/>
      <c r="U188" s="61" t="str">
        <f t="shared" si="30"/>
        <v/>
      </c>
      <c r="V188" s="18" t="str">
        <f t="shared" si="0"/>
        <v/>
      </c>
      <c r="W188" s="18" t="str">
        <f t="shared" si="1"/>
        <v/>
      </c>
      <c r="X188" s="62" t="str">
        <f t="shared" si="2"/>
        <v/>
      </c>
      <c r="Y188" s="18" t="str">
        <f t="shared" si="3"/>
        <v/>
      </c>
      <c r="Z188" s="18" t="str">
        <f t="shared" si="4"/>
        <v/>
      </c>
      <c r="AA188" s="18" t="str">
        <f t="shared" si="5"/>
        <v/>
      </c>
      <c r="AB188" s="18" t="str">
        <f t="shared" si="6"/>
        <v/>
      </c>
      <c r="AC188" s="18" t="str">
        <f t="shared" si="7"/>
        <v/>
      </c>
      <c r="AD188" s="18"/>
      <c r="AE188" s="18"/>
      <c r="AF188" s="18"/>
      <c r="AG188" s="18"/>
      <c r="AH188" s="30" t="str">
        <f t="shared" si="8"/>
        <v/>
      </c>
      <c r="AI188" s="18" t="str">
        <f t="shared" si="9"/>
        <v/>
      </c>
      <c r="AJ188" s="18" t="str">
        <f t="shared" si="10"/>
        <v/>
      </c>
      <c r="AK188" s="18" t="str">
        <f t="shared" si="11"/>
        <v/>
      </c>
      <c r="AL188" s="18" t="str">
        <f t="shared" si="12"/>
        <v/>
      </c>
      <c r="AM188" s="18" t="str">
        <f t="shared" si="13"/>
        <v/>
      </c>
      <c r="AN188" s="18" t="str">
        <f t="shared" si="14"/>
        <v/>
      </c>
      <c r="AO188" s="18" t="str">
        <f t="shared" si="15"/>
        <v/>
      </c>
      <c r="AP188" s="18" t="str">
        <f t="shared" si="16"/>
        <v/>
      </c>
      <c r="AS188" s="63" t="str">
        <f t="shared" si="17"/>
        <v/>
      </c>
      <c r="AT188" s="23" t="str">
        <f t="shared" si="18"/>
        <v xml:space="preserve">Mencapai kompetensi dengan sangat baik dalam </v>
      </c>
      <c r="AU188" s="23" t="str">
        <f t="shared" si="19"/>
        <v xml:space="preserve">Perlu peningkatan dalam hal </v>
      </c>
      <c r="AV188" s="23" t="str">
        <f t="shared" si="20"/>
        <v/>
      </c>
      <c r="AW188" s="23" t="str">
        <f t="shared" si="21"/>
        <v/>
      </c>
      <c r="BF188" s="197"/>
    </row>
    <row r="189" spans="1:58" ht="15.75" customHeight="1">
      <c r="A189" s="57">
        <v>183</v>
      </c>
      <c r="B189" s="18" t="s">
        <v>239</v>
      </c>
      <c r="C189" s="58">
        <v>7084</v>
      </c>
      <c r="D189" s="18">
        <f t="shared" si="28"/>
        <v>7084</v>
      </c>
      <c r="E189" s="58" t="s">
        <v>217</v>
      </c>
      <c r="F189" s="59"/>
      <c r="G189" s="59"/>
      <c r="H189" s="59"/>
      <c r="I189" s="59"/>
      <c r="J189" s="59"/>
      <c r="K189" s="59"/>
      <c r="L189" s="59"/>
      <c r="M189" s="59"/>
      <c r="N189" s="18"/>
      <c r="O189" s="60"/>
      <c r="P189" s="175">
        <f t="shared" si="29"/>
        <v>80</v>
      </c>
      <c r="Q189" s="18"/>
      <c r="R189" s="18"/>
      <c r="S189" s="18"/>
      <c r="T189" s="18"/>
      <c r="U189" s="61" t="str">
        <f t="shared" si="30"/>
        <v/>
      </c>
      <c r="V189" s="18" t="str">
        <f t="shared" si="0"/>
        <v/>
      </c>
      <c r="W189" s="18" t="str">
        <f t="shared" si="1"/>
        <v/>
      </c>
      <c r="X189" s="62" t="str">
        <f t="shared" si="2"/>
        <v/>
      </c>
      <c r="Y189" s="18" t="str">
        <f t="shared" si="3"/>
        <v/>
      </c>
      <c r="Z189" s="18" t="str">
        <f t="shared" si="4"/>
        <v/>
      </c>
      <c r="AA189" s="18" t="str">
        <f t="shared" si="5"/>
        <v/>
      </c>
      <c r="AB189" s="18" t="str">
        <f t="shared" si="6"/>
        <v/>
      </c>
      <c r="AC189" s="18" t="str">
        <f t="shared" si="7"/>
        <v/>
      </c>
      <c r="AD189" s="18"/>
      <c r="AE189" s="18"/>
      <c r="AF189" s="18"/>
      <c r="AG189" s="18"/>
      <c r="AH189" s="30" t="str">
        <f t="shared" si="8"/>
        <v/>
      </c>
      <c r="AI189" s="18" t="str">
        <f t="shared" si="9"/>
        <v/>
      </c>
      <c r="AJ189" s="18" t="str">
        <f t="shared" si="10"/>
        <v/>
      </c>
      <c r="AK189" s="18" t="str">
        <f t="shared" si="11"/>
        <v/>
      </c>
      <c r="AL189" s="18" t="str">
        <f t="shared" si="12"/>
        <v/>
      </c>
      <c r="AM189" s="18" t="str">
        <f t="shared" si="13"/>
        <v/>
      </c>
      <c r="AN189" s="18" t="str">
        <f t="shared" si="14"/>
        <v/>
      </c>
      <c r="AO189" s="18" t="str">
        <f t="shared" si="15"/>
        <v/>
      </c>
      <c r="AP189" s="18" t="str">
        <f t="shared" si="16"/>
        <v/>
      </c>
      <c r="AS189" s="63" t="str">
        <f t="shared" si="17"/>
        <v/>
      </c>
      <c r="AT189" s="23" t="str">
        <f t="shared" si="18"/>
        <v xml:space="preserve">Mencapai kompetensi dengan sangat baik dalam </v>
      </c>
      <c r="AU189" s="23" t="str">
        <f t="shared" si="19"/>
        <v xml:space="preserve">Perlu peningkatan dalam hal </v>
      </c>
      <c r="AV189" s="23" t="str">
        <f t="shared" si="20"/>
        <v/>
      </c>
      <c r="AW189" s="23" t="str">
        <f t="shared" si="21"/>
        <v/>
      </c>
      <c r="BF189" s="197"/>
    </row>
    <row r="190" spans="1:58" ht="15.75" customHeight="1">
      <c r="A190" s="57">
        <v>184</v>
      </c>
      <c r="B190" s="18" t="s">
        <v>240</v>
      </c>
      <c r="C190" s="58">
        <v>7085</v>
      </c>
      <c r="D190" s="18">
        <f t="shared" si="28"/>
        <v>7085</v>
      </c>
      <c r="E190" s="58" t="s">
        <v>217</v>
      </c>
      <c r="F190" s="59"/>
      <c r="G190" s="59"/>
      <c r="H190" s="59"/>
      <c r="I190" s="59"/>
      <c r="J190" s="59"/>
      <c r="K190" s="59"/>
      <c r="L190" s="59"/>
      <c r="M190" s="59"/>
      <c r="N190" s="18"/>
      <c r="O190" s="60"/>
      <c r="P190" s="175">
        <f t="shared" si="29"/>
        <v>80</v>
      </c>
      <c r="Q190" s="18"/>
      <c r="R190" s="18"/>
      <c r="S190" s="18"/>
      <c r="T190" s="18"/>
      <c r="U190" s="61" t="str">
        <f t="shared" si="30"/>
        <v/>
      </c>
      <c r="V190" s="18" t="str">
        <f t="shared" si="0"/>
        <v/>
      </c>
      <c r="W190" s="18" t="str">
        <f t="shared" si="1"/>
        <v/>
      </c>
      <c r="X190" s="62" t="str">
        <f t="shared" si="2"/>
        <v/>
      </c>
      <c r="Y190" s="18" t="str">
        <f t="shared" si="3"/>
        <v/>
      </c>
      <c r="Z190" s="18" t="str">
        <f t="shared" si="4"/>
        <v/>
      </c>
      <c r="AA190" s="18" t="str">
        <f t="shared" si="5"/>
        <v/>
      </c>
      <c r="AB190" s="18" t="str">
        <f t="shared" si="6"/>
        <v/>
      </c>
      <c r="AC190" s="18" t="str">
        <f t="shared" si="7"/>
        <v/>
      </c>
      <c r="AD190" s="18"/>
      <c r="AE190" s="18"/>
      <c r="AF190" s="18"/>
      <c r="AG190" s="18"/>
      <c r="AH190" s="30" t="str">
        <f t="shared" si="8"/>
        <v/>
      </c>
      <c r="AI190" s="18" t="str">
        <f t="shared" si="9"/>
        <v/>
      </c>
      <c r="AJ190" s="18" t="str">
        <f t="shared" si="10"/>
        <v/>
      </c>
      <c r="AK190" s="18" t="str">
        <f t="shared" si="11"/>
        <v/>
      </c>
      <c r="AL190" s="18" t="str">
        <f t="shared" si="12"/>
        <v/>
      </c>
      <c r="AM190" s="18" t="str">
        <f t="shared" si="13"/>
        <v/>
      </c>
      <c r="AN190" s="18" t="str">
        <f t="shared" si="14"/>
        <v/>
      </c>
      <c r="AO190" s="18" t="str">
        <f t="shared" si="15"/>
        <v/>
      </c>
      <c r="AP190" s="18" t="str">
        <f t="shared" si="16"/>
        <v/>
      </c>
      <c r="AS190" s="63" t="str">
        <f t="shared" si="17"/>
        <v/>
      </c>
      <c r="AT190" s="23" t="str">
        <f t="shared" si="18"/>
        <v xml:space="preserve">Mencapai kompetensi dengan sangat baik dalam </v>
      </c>
      <c r="AU190" s="23" t="str">
        <f t="shared" si="19"/>
        <v xml:space="preserve">Perlu peningkatan dalam hal </v>
      </c>
      <c r="AV190" s="23" t="str">
        <f t="shared" si="20"/>
        <v/>
      </c>
      <c r="AW190" s="23" t="str">
        <f t="shared" si="21"/>
        <v/>
      </c>
      <c r="BF190" s="197"/>
    </row>
    <row r="191" spans="1:58" ht="15.75" customHeight="1">
      <c r="A191" s="57">
        <v>185</v>
      </c>
      <c r="B191" s="18" t="s">
        <v>241</v>
      </c>
      <c r="C191" s="58">
        <v>7086</v>
      </c>
      <c r="D191" s="18">
        <f t="shared" si="28"/>
        <v>7086</v>
      </c>
      <c r="E191" s="58" t="s">
        <v>217</v>
      </c>
      <c r="F191" s="59"/>
      <c r="G191" s="59"/>
      <c r="H191" s="59"/>
      <c r="I191" s="59"/>
      <c r="J191" s="59"/>
      <c r="K191" s="59"/>
      <c r="L191" s="59"/>
      <c r="M191" s="59"/>
      <c r="N191" s="18"/>
      <c r="O191" s="60"/>
      <c r="P191" s="175">
        <f t="shared" si="29"/>
        <v>80</v>
      </c>
      <c r="Q191" s="18"/>
      <c r="R191" s="18"/>
      <c r="S191" s="18"/>
      <c r="T191" s="18"/>
      <c r="U191" s="61" t="str">
        <f t="shared" si="30"/>
        <v/>
      </c>
      <c r="V191" s="18" t="str">
        <f t="shared" si="0"/>
        <v/>
      </c>
      <c r="W191" s="18" t="str">
        <f t="shared" si="1"/>
        <v/>
      </c>
      <c r="X191" s="62" t="str">
        <f t="shared" si="2"/>
        <v/>
      </c>
      <c r="Y191" s="18" t="str">
        <f t="shared" si="3"/>
        <v/>
      </c>
      <c r="Z191" s="18" t="str">
        <f t="shared" si="4"/>
        <v/>
      </c>
      <c r="AA191" s="18" t="str">
        <f t="shared" si="5"/>
        <v/>
      </c>
      <c r="AB191" s="18" t="str">
        <f t="shared" si="6"/>
        <v/>
      </c>
      <c r="AC191" s="18" t="str">
        <f t="shared" si="7"/>
        <v/>
      </c>
      <c r="AD191" s="18"/>
      <c r="AE191" s="18"/>
      <c r="AF191" s="18"/>
      <c r="AG191" s="18"/>
      <c r="AH191" s="30" t="str">
        <f t="shared" si="8"/>
        <v/>
      </c>
      <c r="AI191" s="18" t="str">
        <f t="shared" si="9"/>
        <v/>
      </c>
      <c r="AJ191" s="18" t="str">
        <f t="shared" si="10"/>
        <v/>
      </c>
      <c r="AK191" s="18" t="str">
        <f t="shared" si="11"/>
        <v/>
      </c>
      <c r="AL191" s="18" t="str">
        <f t="shared" si="12"/>
        <v/>
      </c>
      <c r="AM191" s="18" t="str">
        <f t="shared" si="13"/>
        <v/>
      </c>
      <c r="AN191" s="18" t="str">
        <f t="shared" si="14"/>
        <v/>
      </c>
      <c r="AO191" s="18" t="str">
        <f t="shared" si="15"/>
        <v/>
      </c>
      <c r="AP191" s="18" t="str">
        <f t="shared" si="16"/>
        <v/>
      </c>
      <c r="AS191" s="63" t="str">
        <f t="shared" si="17"/>
        <v/>
      </c>
      <c r="AT191" s="23" t="str">
        <f t="shared" si="18"/>
        <v xml:space="preserve">Mencapai kompetensi dengan sangat baik dalam </v>
      </c>
      <c r="AU191" s="23" t="str">
        <f t="shared" si="19"/>
        <v xml:space="preserve">Perlu peningkatan dalam hal </v>
      </c>
      <c r="AV191" s="23" t="str">
        <f t="shared" si="20"/>
        <v/>
      </c>
      <c r="AW191" s="23" t="str">
        <f t="shared" si="21"/>
        <v/>
      </c>
      <c r="BF191" s="197"/>
    </row>
    <row r="192" spans="1:58" ht="15.75" customHeight="1">
      <c r="A192" s="57">
        <v>186</v>
      </c>
      <c r="B192" s="18" t="s">
        <v>242</v>
      </c>
      <c r="C192" s="58">
        <v>7087</v>
      </c>
      <c r="D192" s="18">
        <f t="shared" si="28"/>
        <v>7087</v>
      </c>
      <c r="E192" s="58" t="s">
        <v>217</v>
      </c>
      <c r="F192" s="59"/>
      <c r="G192" s="59"/>
      <c r="H192" s="59"/>
      <c r="I192" s="59"/>
      <c r="J192" s="59"/>
      <c r="K192" s="59"/>
      <c r="L192" s="59"/>
      <c r="M192" s="59"/>
      <c r="N192" s="18"/>
      <c r="O192" s="60"/>
      <c r="P192" s="175">
        <f t="shared" si="29"/>
        <v>80</v>
      </c>
      <c r="Q192" s="18"/>
      <c r="R192" s="18"/>
      <c r="S192" s="18"/>
      <c r="T192" s="18"/>
      <c r="U192" s="61" t="str">
        <f t="shared" si="30"/>
        <v/>
      </c>
      <c r="V192" s="18" t="str">
        <f t="shared" si="0"/>
        <v/>
      </c>
      <c r="W192" s="18" t="str">
        <f t="shared" si="1"/>
        <v/>
      </c>
      <c r="X192" s="62" t="str">
        <f t="shared" si="2"/>
        <v/>
      </c>
      <c r="Y192" s="18" t="str">
        <f t="shared" si="3"/>
        <v/>
      </c>
      <c r="Z192" s="18" t="str">
        <f t="shared" si="4"/>
        <v/>
      </c>
      <c r="AA192" s="18" t="str">
        <f t="shared" si="5"/>
        <v/>
      </c>
      <c r="AB192" s="18" t="str">
        <f t="shared" si="6"/>
        <v/>
      </c>
      <c r="AC192" s="18" t="str">
        <f t="shared" si="7"/>
        <v/>
      </c>
      <c r="AD192" s="18"/>
      <c r="AE192" s="18"/>
      <c r="AF192" s="18"/>
      <c r="AG192" s="18"/>
      <c r="AH192" s="30" t="str">
        <f t="shared" si="8"/>
        <v/>
      </c>
      <c r="AI192" s="18" t="str">
        <f t="shared" si="9"/>
        <v/>
      </c>
      <c r="AJ192" s="18" t="str">
        <f t="shared" si="10"/>
        <v/>
      </c>
      <c r="AK192" s="18" t="str">
        <f t="shared" si="11"/>
        <v/>
      </c>
      <c r="AL192" s="18" t="str">
        <f t="shared" si="12"/>
        <v/>
      </c>
      <c r="AM192" s="18" t="str">
        <f t="shared" si="13"/>
        <v/>
      </c>
      <c r="AN192" s="18" t="str">
        <f t="shared" si="14"/>
        <v/>
      </c>
      <c r="AO192" s="18" t="str">
        <f t="shared" si="15"/>
        <v/>
      </c>
      <c r="AP192" s="18" t="str">
        <f t="shared" si="16"/>
        <v/>
      </c>
      <c r="AS192" s="63" t="str">
        <f t="shared" si="17"/>
        <v/>
      </c>
      <c r="AT192" s="23" t="str">
        <f t="shared" si="18"/>
        <v xml:space="preserve">Mencapai kompetensi dengan sangat baik dalam </v>
      </c>
      <c r="AU192" s="23" t="str">
        <f t="shared" si="19"/>
        <v xml:space="preserve">Perlu peningkatan dalam hal </v>
      </c>
      <c r="AV192" s="23" t="str">
        <f t="shared" si="20"/>
        <v/>
      </c>
      <c r="AW192" s="23" t="str">
        <f t="shared" si="21"/>
        <v/>
      </c>
      <c r="BF192" s="197"/>
    </row>
    <row r="193" spans="1:58" ht="15.75" customHeight="1">
      <c r="A193" s="57">
        <v>187</v>
      </c>
      <c r="B193" s="18" t="s">
        <v>243</v>
      </c>
      <c r="C193" s="58">
        <v>7088</v>
      </c>
      <c r="D193" s="18">
        <f t="shared" si="28"/>
        <v>7088</v>
      </c>
      <c r="E193" s="58" t="s">
        <v>217</v>
      </c>
      <c r="F193" s="59"/>
      <c r="G193" s="59"/>
      <c r="H193" s="59"/>
      <c r="I193" s="59"/>
      <c r="J193" s="59"/>
      <c r="K193" s="59"/>
      <c r="L193" s="59"/>
      <c r="M193" s="59"/>
      <c r="N193" s="18"/>
      <c r="O193" s="60"/>
      <c r="P193" s="175">
        <f t="shared" si="29"/>
        <v>80</v>
      </c>
      <c r="Q193" s="18"/>
      <c r="R193" s="18"/>
      <c r="S193" s="18"/>
      <c r="T193" s="18"/>
      <c r="U193" s="61" t="str">
        <f t="shared" si="30"/>
        <v/>
      </c>
      <c r="V193" s="18" t="str">
        <f t="shared" si="0"/>
        <v/>
      </c>
      <c r="W193" s="18" t="str">
        <f t="shared" si="1"/>
        <v/>
      </c>
      <c r="X193" s="62" t="str">
        <f t="shared" si="2"/>
        <v/>
      </c>
      <c r="Y193" s="18" t="str">
        <f t="shared" si="3"/>
        <v/>
      </c>
      <c r="Z193" s="18" t="str">
        <f t="shared" si="4"/>
        <v/>
      </c>
      <c r="AA193" s="18" t="str">
        <f t="shared" si="5"/>
        <v/>
      </c>
      <c r="AB193" s="18" t="str">
        <f t="shared" si="6"/>
        <v/>
      </c>
      <c r="AC193" s="18" t="str">
        <f t="shared" si="7"/>
        <v/>
      </c>
      <c r="AD193" s="18"/>
      <c r="AE193" s="18"/>
      <c r="AF193" s="18"/>
      <c r="AG193" s="18"/>
      <c r="AH193" s="30" t="str">
        <f t="shared" si="8"/>
        <v/>
      </c>
      <c r="AI193" s="18" t="str">
        <f t="shared" si="9"/>
        <v/>
      </c>
      <c r="AJ193" s="18" t="str">
        <f t="shared" si="10"/>
        <v/>
      </c>
      <c r="AK193" s="18" t="str">
        <f t="shared" si="11"/>
        <v/>
      </c>
      <c r="AL193" s="18" t="str">
        <f t="shared" si="12"/>
        <v/>
      </c>
      <c r="AM193" s="18" t="str">
        <f t="shared" si="13"/>
        <v/>
      </c>
      <c r="AN193" s="18" t="str">
        <f t="shared" si="14"/>
        <v/>
      </c>
      <c r="AO193" s="18" t="str">
        <f t="shared" si="15"/>
        <v/>
      </c>
      <c r="AP193" s="18" t="str">
        <f t="shared" si="16"/>
        <v/>
      </c>
      <c r="AS193" s="63" t="str">
        <f t="shared" si="17"/>
        <v/>
      </c>
      <c r="AT193" s="23" t="str">
        <f t="shared" si="18"/>
        <v xml:space="preserve">Mencapai kompetensi dengan sangat baik dalam </v>
      </c>
      <c r="AU193" s="23" t="str">
        <f t="shared" si="19"/>
        <v xml:space="preserve">Perlu peningkatan dalam hal </v>
      </c>
      <c r="AV193" s="23" t="str">
        <f t="shared" si="20"/>
        <v/>
      </c>
      <c r="AW193" s="23" t="str">
        <f t="shared" si="21"/>
        <v/>
      </c>
      <c r="BF193" s="197"/>
    </row>
    <row r="194" spans="1:58" ht="15.75" customHeight="1">
      <c r="A194" s="57">
        <v>188</v>
      </c>
      <c r="B194" s="18" t="s">
        <v>244</v>
      </c>
      <c r="C194" s="58">
        <v>7089</v>
      </c>
      <c r="D194" s="18">
        <f t="shared" si="28"/>
        <v>7089</v>
      </c>
      <c r="E194" s="58" t="s">
        <v>217</v>
      </c>
      <c r="F194" s="59"/>
      <c r="G194" s="59"/>
      <c r="H194" s="59"/>
      <c r="I194" s="59"/>
      <c r="J194" s="59"/>
      <c r="K194" s="59"/>
      <c r="L194" s="59"/>
      <c r="M194" s="59"/>
      <c r="N194" s="18"/>
      <c r="O194" s="60"/>
      <c r="P194" s="175">
        <f t="shared" si="29"/>
        <v>80</v>
      </c>
      <c r="Q194" s="18"/>
      <c r="R194" s="18"/>
      <c r="S194" s="18"/>
      <c r="T194" s="18"/>
      <c r="U194" s="61" t="str">
        <f t="shared" si="30"/>
        <v/>
      </c>
      <c r="V194" s="18" t="str">
        <f t="shared" si="0"/>
        <v/>
      </c>
      <c r="W194" s="18" t="str">
        <f t="shared" si="1"/>
        <v/>
      </c>
      <c r="X194" s="62" t="str">
        <f t="shared" si="2"/>
        <v/>
      </c>
      <c r="Y194" s="18" t="str">
        <f t="shared" si="3"/>
        <v/>
      </c>
      <c r="Z194" s="18" t="str">
        <f t="shared" si="4"/>
        <v/>
      </c>
      <c r="AA194" s="18" t="str">
        <f t="shared" si="5"/>
        <v/>
      </c>
      <c r="AB194" s="18" t="str">
        <f t="shared" si="6"/>
        <v/>
      </c>
      <c r="AC194" s="18" t="str">
        <f t="shared" si="7"/>
        <v/>
      </c>
      <c r="AD194" s="18"/>
      <c r="AE194" s="18"/>
      <c r="AF194" s="18"/>
      <c r="AG194" s="18"/>
      <c r="AH194" s="30" t="str">
        <f t="shared" si="8"/>
        <v/>
      </c>
      <c r="AI194" s="18" t="str">
        <f t="shared" si="9"/>
        <v/>
      </c>
      <c r="AJ194" s="18" t="str">
        <f t="shared" si="10"/>
        <v/>
      </c>
      <c r="AK194" s="18" t="str">
        <f t="shared" si="11"/>
        <v/>
      </c>
      <c r="AL194" s="18" t="str">
        <f t="shared" si="12"/>
        <v/>
      </c>
      <c r="AM194" s="18" t="str">
        <f t="shared" si="13"/>
        <v/>
      </c>
      <c r="AN194" s="18" t="str">
        <f t="shared" si="14"/>
        <v/>
      </c>
      <c r="AO194" s="18" t="str">
        <f t="shared" si="15"/>
        <v/>
      </c>
      <c r="AP194" s="18" t="str">
        <f t="shared" si="16"/>
        <v/>
      </c>
      <c r="AS194" s="63" t="str">
        <f t="shared" si="17"/>
        <v/>
      </c>
      <c r="AT194" s="23" t="str">
        <f t="shared" si="18"/>
        <v xml:space="preserve">Mencapai kompetensi dengan sangat baik dalam </v>
      </c>
      <c r="AU194" s="23" t="str">
        <f t="shared" si="19"/>
        <v xml:space="preserve">Perlu peningkatan dalam hal </v>
      </c>
      <c r="AV194" s="23" t="str">
        <f t="shared" si="20"/>
        <v/>
      </c>
      <c r="AW194" s="23" t="str">
        <f t="shared" si="21"/>
        <v/>
      </c>
      <c r="BF194" s="197"/>
    </row>
    <row r="195" spans="1:58" ht="15.75" customHeight="1">
      <c r="A195" s="57">
        <v>189</v>
      </c>
      <c r="B195" s="18" t="s">
        <v>245</v>
      </c>
      <c r="C195" s="65">
        <v>7090</v>
      </c>
      <c r="D195" s="18">
        <f t="shared" si="28"/>
        <v>7090</v>
      </c>
      <c r="E195" s="65" t="s">
        <v>217</v>
      </c>
      <c r="F195" s="59"/>
      <c r="G195" s="59"/>
      <c r="H195" s="59"/>
      <c r="I195" s="59"/>
      <c r="J195" s="59"/>
      <c r="K195" s="59"/>
      <c r="L195" s="59"/>
      <c r="M195" s="59"/>
      <c r="N195" s="18"/>
      <c r="O195" s="60"/>
      <c r="P195" s="175">
        <f t="shared" si="29"/>
        <v>80</v>
      </c>
      <c r="Q195" s="18"/>
      <c r="R195" s="18"/>
      <c r="S195" s="18"/>
      <c r="T195" s="18"/>
      <c r="U195" s="61" t="str">
        <f t="shared" si="30"/>
        <v/>
      </c>
      <c r="V195" s="18" t="str">
        <f t="shared" si="0"/>
        <v/>
      </c>
      <c r="W195" s="18" t="str">
        <f t="shared" si="1"/>
        <v/>
      </c>
      <c r="X195" s="62" t="str">
        <f t="shared" si="2"/>
        <v/>
      </c>
      <c r="Y195" s="18" t="str">
        <f t="shared" si="3"/>
        <v/>
      </c>
      <c r="Z195" s="18" t="str">
        <f t="shared" si="4"/>
        <v/>
      </c>
      <c r="AA195" s="18" t="str">
        <f t="shared" si="5"/>
        <v/>
      </c>
      <c r="AB195" s="18" t="str">
        <f t="shared" si="6"/>
        <v/>
      </c>
      <c r="AC195" s="18" t="str">
        <f t="shared" si="7"/>
        <v/>
      </c>
      <c r="AD195" s="18"/>
      <c r="AE195" s="18"/>
      <c r="AF195" s="18"/>
      <c r="AG195" s="18"/>
      <c r="AH195" s="30" t="str">
        <f t="shared" si="8"/>
        <v/>
      </c>
      <c r="AI195" s="18" t="str">
        <f t="shared" si="9"/>
        <v/>
      </c>
      <c r="AJ195" s="18" t="str">
        <f t="shared" si="10"/>
        <v/>
      </c>
      <c r="AK195" s="18" t="str">
        <f t="shared" si="11"/>
        <v/>
      </c>
      <c r="AL195" s="18" t="str">
        <f t="shared" si="12"/>
        <v/>
      </c>
      <c r="AM195" s="18" t="str">
        <f t="shared" si="13"/>
        <v/>
      </c>
      <c r="AN195" s="18" t="str">
        <f t="shared" si="14"/>
        <v/>
      </c>
      <c r="AO195" s="18" t="str">
        <f t="shared" si="15"/>
        <v/>
      </c>
      <c r="AP195" s="18" t="str">
        <f t="shared" si="16"/>
        <v/>
      </c>
      <c r="AS195" s="63" t="str">
        <f t="shared" si="17"/>
        <v/>
      </c>
      <c r="AT195" s="23" t="str">
        <f t="shared" si="18"/>
        <v xml:space="preserve">Mencapai kompetensi dengan sangat baik dalam </v>
      </c>
      <c r="AU195" s="23" t="str">
        <f t="shared" si="19"/>
        <v xml:space="preserve">Perlu peningkatan dalam hal </v>
      </c>
      <c r="AV195" s="23" t="str">
        <f t="shared" si="20"/>
        <v/>
      </c>
      <c r="AW195" s="23" t="str">
        <f t="shared" si="21"/>
        <v/>
      </c>
      <c r="BF195" s="197"/>
    </row>
    <row r="196" spans="1:58" ht="15.75" customHeight="1">
      <c r="A196" s="57">
        <v>190</v>
      </c>
      <c r="B196" s="18" t="s">
        <v>246</v>
      </c>
      <c r="C196" s="58">
        <v>7091</v>
      </c>
      <c r="D196" s="18">
        <f t="shared" si="28"/>
        <v>7091</v>
      </c>
      <c r="E196" s="58" t="s">
        <v>217</v>
      </c>
      <c r="F196" s="59"/>
      <c r="G196" s="59"/>
      <c r="H196" s="59"/>
      <c r="I196" s="59"/>
      <c r="J196" s="59"/>
      <c r="K196" s="59"/>
      <c r="L196" s="59"/>
      <c r="M196" s="59"/>
      <c r="N196" s="18"/>
      <c r="O196" s="60"/>
      <c r="P196" s="175">
        <f t="shared" si="29"/>
        <v>80</v>
      </c>
      <c r="Q196" s="18"/>
      <c r="R196" s="18"/>
      <c r="S196" s="18"/>
      <c r="T196" s="18"/>
      <c r="U196" s="61" t="str">
        <f t="shared" si="30"/>
        <v/>
      </c>
      <c r="V196" s="18" t="str">
        <f t="shared" si="0"/>
        <v/>
      </c>
      <c r="W196" s="18" t="str">
        <f t="shared" si="1"/>
        <v/>
      </c>
      <c r="X196" s="62" t="str">
        <f t="shared" si="2"/>
        <v/>
      </c>
      <c r="Y196" s="18" t="str">
        <f t="shared" si="3"/>
        <v/>
      </c>
      <c r="Z196" s="18" t="str">
        <f t="shared" si="4"/>
        <v/>
      </c>
      <c r="AA196" s="18" t="str">
        <f t="shared" si="5"/>
        <v/>
      </c>
      <c r="AB196" s="18" t="str">
        <f t="shared" si="6"/>
        <v/>
      </c>
      <c r="AC196" s="18" t="str">
        <f t="shared" si="7"/>
        <v/>
      </c>
      <c r="AD196" s="18"/>
      <c r="AE196" s="18"/>
      <c r="AF196" s="18"/>
      <c r="AG196" s="18"/>
      <c r="AH196" s="30" t="str">
        <f t="shared" si="8"/>
        <v/>
      </c>
      <c r="AI196" s="18" t="str">
        <f t="shared" si="9"/>
        <v/>
      </c>
      <c r="AJ196" s="18" t="str">
        <f t="shared" si="10"/>
        <v/>
      </c>
      <c r="AK196" s="18" t="str">
        <f t="shared" si="11"/>
        <v/>
      </c>
      <c r="AL196" s="18" t="str">
        <f t="shared" si="12"/>
        <v/>
      </c>
      <c r="AM196" s="18" t="str">
        <f t="shared" si="13"/>
        <v/>
      </c>
      <c r="AN196" s="18" t="str">
        <f t="shared" si="14"/>
        <v/>
      </c>
      <c r="AO196" s="18" t="str">
        <f t="shared" si="15"/>
        <v/>
      </c>
      <c r="AP196" s="18" t="str">
        <f t="shared" si="16"/>
        <v/>
      </c>
      <c r="AS196" s="63" t="str">
        <f t="shared" si="17"/>
        <v/>
      </c>
      <c r="AT196" s="23" t="str">
        <f t="shared" si="18"/>
        <v xml:space="preserve">Mencapai kompetensi dengan sangat baik dalam </v>
      </c>
      <c r="AU196" s="23" t="str">
        <f t="shared" si="19"/>
        <v xml:space="preserve">Perlu peningkatan dalam hal </v>
      </c>
      <c r="AV196" s="23" t="str">
        <f t="shared" si="20"/>
        <v/>
      </c>
      <c r="AW196" s="23" t="str">
        <f t="shared" si="21"/>
        <v/>
      </c>
      <c r="BF196" s="197"/>
    </row>
    <row r="197" spans="1:58" ht="15.75" customHeight="1">
      <c r="A197" s="57">
        <v>191</v>
      </c>
      <c r="B197" s="18" t="s">
        <v>247</v>
      </c>
      <c r="C197" s="58">
        <v>7092</v>
      </c>
      <c r="D197" s="18">
        <f t="shared" si="28"/>
        <v>7092</v>
      </c>
      <c r="E197" s="58" t="s">
        <v>217</v>
      </c>
      <c r="F197" s="59"/>
      <c r="G197" s="59"/>
      <c r="H197" s="59"/>
      <c r="I197" s="59"/>
      <c r="J197" s="59"/>
      <c r="K197" s="59"/>
      <c r="L197" s="59"/>
      <c r="M197" s="59"/>
      <c r="N197" s="18"/>
      <c r="O197" s="60"/>
      <c r="P197" s="175">
        <f t="shared" si="29"/>
        <v>80</v>
      </c>
      <c r="Q197" s="18"/>
      <c r="R197" s="18"/>
      <c r="S197" s="18"/>
      <c r="T197" s="18"/>
      <c r="U197" s="61" t="str">
        <f t="shared" si="30"/>
        <v/>
      </c>
      <c r="V197" s="18" t="str">
        <f t="shared" si="0"/>
        <v/>
      </c>
      <c r="W197" s="18" t="str">
        <f t="shared" si="1"/>
        <v/>
      </c>
      <c r="X197" s="62" t="str">
        <f t="shared" si="2"/>
        <v/>
      </c>
      <c r="Y197" s="18" t="str">
        <f t="shared" si="3"/>
        <v/>
      </c>
      <c r="Z197" s="18" t="str">
        <f t="shared" si="4"/>
        <v/>
      </c>
      <c r="AA197" s="18" t="str">
        <f t="shared" si="5"/>
        <v/>
      </c>
      <c r="AB197" s="18" t="str">
        <f t="shared" si="6"/>
        <v/>
      </c>
      <c r="AC197" s="18" t="str">
        <f t="shared" si="7"/>
        <v/>
      </c>
      <c r="AD197" s="18"/>
      <c r="AE197" s="18"/>
      <c r="AF197" s="18"/>
      <c r="AG197" s="18"/>
      <c r="AH197" s="30" t="str">
        <f t="shared" si="8"/>
        <v/>
      </c>
      <c r="AI197" s="18" t="str">
        <f t="shared" si="9"/>
        <v/>
      </c>
      <c r="AJ197" s="18" t="str">
        <f t="shared" si="10"/>
        <v/>
      </c>
      <c r="AK197" s="18" t="str">
        <f t="shared" si="11"/>
        <v/>
      </c>
      <c r="AL197" s="18" t="str">
        <f t="shared" si="12"/>
        <v/>
      </c>
      <c r="AM197" s="18" t="str">
        <f t="shared" si="13"/>
        <v/>
      </c>
      <c r="AN197" s="18" t="str">
        <f t="shared" si="14"/>
        <v/>
      </c>
      <c r="AO197" s="18" t="str">
        <f t="shared" si="15"/>
        <v/>
      </c>
      <c r="AP197" s="18" t="str">
        <f t="shared" si="16"/>
        <v/>
      </c>
      <c r="AS197" s="63" t="str">
        <f t="shared" si="17"/>
        <v/>
      </c>
      <c r="AT197" s="23" t="str">
        <f t="shared" si="18"/>
        <v xml:space="preserve">Mencapai kompetensi dengan sangat baik dalam </v>
      </c>
      <c r="AU197" s="23" t="str">
        <f t="shared" si="19"/>
        <v xml:space="preserve">Perlu peningkatan dalam hal </v>
      </c>
      <c r="AV197" s="23" t="str">
        <f t="shared" si="20"/>
        <v/>
      </c>
      <c r="AW197" s="23" t="str">
        <f t="shared" si="21"/>
        <v/>
      </c>
      <c r="BF197" s="197"/>
    </row>
    <row r="198" spans="1:58" ht="15.75" customHeight="1">
      <c r="A198" s="57">
        <v>192</v>
      </c>
      <c r="B198" s="18" t="s">
        <v>248</v>
      </c>
      <c r="C198" s="58">
        <v>7093</v>
      </c>
      <c r="D198" s="18">
        <f t="shared" si="28"/>
        <v>7093</v>
      </c>
      <c r="E198" s="58" t="s">
        <v>217</v>
      </c>
      <c r="F198" s="59"/>
      <c r="G198" s="59"/>
      <c r="H198" s="59"/>
      <c r="I198" s="59"/>
      <c r="J198" s="59"/>
      <c r="K198" s="59"/>
      <c r="L198" s="59"/>
      <c r="M198" s="59"/>
      <c r="N198" s="18"/>
      <c r="O198" s="60"/>
      <c r="P198" s="175">
        <f t="shared" si="29"/>
        <v>80</v>
      </c>
      <c r="Q198" s="18"/>
      <c r="R198" s="18"/>
      <c r="S198" s="18"/>
      <c r="T198" s="18"/>
      <c r="U198" s="61" t="str">
        <f t="shared" si="30"/>
        <v/>
      </c>
      <c r="V198" s="18" t="str">
        <f t="shared" si="0"/>
        <v/>
      </c>
      <c r="W198" s="18" t="str">
        <f t="shared" si="1"/>
        <v/>
      </c>
      <c r="X198" s="62" t="str">
        <f t="shared" si="2"/>
        <v/>
      </c>
      <c r="Y198" s="18" t="str">
        <f t="shared" si="3"/>
        <v/>
      </c>
      <c r="Z198" s="18" t="str">
        <f t="shared" si="4"/>
        <v/>
      </c>
      <c r="AA198" s="18" t="str">
        <f t="shared" si="5"/>
        <v/>
      </c>
      <c r="AB198" s="18" t="str">
        <f t="shared" si="6"/>
        <v/>
      </c>
      <c r="AC198" s="18" t="str">
        <f t="shared" si="7"/>
        <v/>
      </c>
      <c r="AD198" s="18"/>
      <c r="AE198" s="18"/>
      <c r="AF198" s="18"/>
      <c r="AG198" s="18"/>
      <c r="AH198" s="30" t="str">
        <f t="shared" si="8"/>
        <v/>
      </c>
      <c r="AI198" s="18" t="str">
        <f t="shared" si="9"/>
        <v/>
      </c>
      <c r="AJ198" s="18" t="str">
        <f t="shared" si="10"/>
        <v/>
      </c>
      <c r="AK198" s="18" t="str">
        <f t="shared" si="11"/>
        <v/>
      </c>
      <c r="AL198" s="18" t="str">
        <f t="shared" si="12"/>
        <v/>
      </c>
      <c r="AM198" s="18" t="str">
        <f t="shared" si="13"/>
        <v/>
      </c>
      <c r="AN198" s="18" t="str">
        <f t="shared" si="14"/>
        <v/>
      </c>
      <c r="AO198" s="18" t="str">
        <f t="shared" si="15"/>
        <v/>
      </c>
      <c r="AP198" s="18" t="str">
        <f t="shared" si="16"/>
        <v/>
      </c>
      <c r="AS198" s="63" t="str">
        <f t="shared" si="17"/>
        <v/>
      </c>
      <c r="AT198" s="23" t="str">
        <f t="shared" si="18"/>
        <v xml:space="preserve">Mencapai kompetensi dengan sangat baik dalam </v>
      </c>
      <c r="AU198" s="23" t="str">
        <f t="shared" si="19"/>
        <v xml:space="preserve">Perlu peningkatan dalam hal </v>
      </c>
      <c r="AV198" s="23" t="str">
        <f t="shared" si="20"/>
        <v/>
      </c>
      <c r="AW198" s="23" t="str">
        <f t="shared" si="21"/>
        <v/>
      </c>
      <c r="BF198" s="197"/>
    </row>
    <row r="199" spans="1:58" ht="15.75" customHeight="1">
      <c r="A199" s="57">
        <v>193</v>
      </c>
      <c r="B199" s="18" t="s">
        <v>249</v>
      </c>
      <c r="C199" s="58">
        <v>7094</v>
      </c>
      <c r="D199" s="18">
        <f t="shared" si="28"/>
        <v>7094</v>
      </c>
      <c r="E199" s="58" t="s">
        <v>250</v>
      </c>
      <c r="F199" s="59"/>
      <c r="G199" s="59"/>
      <c r="H199" s="59"/>
      <c r="I199" s="59"/>
      <c r="J199" s="59"/>
      <c r="K199" s="59"/>
      <c r="L199" s="59"/>
      <c r="M199" s="59"/>
      <c r="N199" s="18"/>
      <c r="O199" s="60"/>
      <c r="P199" s="175">
        <f t="shared" si="29"/>
        <v>80</v>
      </c>
      <c r="Q199" s="18"/>
      <c r="R199" s="18"/>
      <c r="S199" s="18"/>
      <c r="T199" s="18"/>
      <c r="U199" s="61" t="str">
        <f t="shared" si="30"/>
        <v/>
      </c>
      <c r="V199" s="18" t="str">
        <f t="shared" si="0"/>
        <v/>
      </c>
      <c r="W199" s="18" t="str">
        <f t="shared" si="1"/>
        <v/>
      </c>
      <c r="X199" s="62" t="str">
        <f t="shared" si="2"/>
        <v/>
      </c>
      <c r="Y199" s="18" t="str">
        <f t="shared" si="3"/>
        <v/>
      </c>
      <c r="Z199" s="18" t="str">
        <f t="shared" si="4"/>
        <v/>
      </c>
      <c r="AA199" s="18" t="str">
        <f t="shared" si="5"/>
        <v/>
      </c>
      <c r="AB199" s="18" t="str">
        <f t="shared" si="6"/>
        <v/>
      </c>
      <c r="AC199" s="18" t="str">
        <f t="shared" si="7"/>
        <v/>
      </c>
      <c r="AD199" s="18"/>
      <c r="AE199" s="18"/>
      <c r="AF199" s="18"/>
      <c r="AG199" s="18"/>
      <c r="AH199" s="30" t="str">
        <f t="shared" si="8"/>
        <v/>
      </c>
      <c r="AI199" s="18" t="str">
        <f t="shared" si="9"/>
        <v/>
      </c>
      <c r="AJ199" s="18" t="str">
        <f t="shared" si="10"/>
        <v/>
      </c>
      <c r="AK199" s="18" t="str">
        <f t="shared" si="11"/>
        <v/>
      </c>
      <c r="AL199" s="18" t="str">
        <f t="shared" si="12"/>
        <v/>
      </c>
      <c r="AM199" s="18" t="str">
        <f t="shared" si="13"/>
        <v/>
      </c>
      <c r="AN199" s="18" t="str">
        <f t="shared" si="14"/>
        <v/>
      </c>
      <c r="AO199" s="18" t="str">
        <f t="shared" si="15"/>
        <v/>
      </c>
      <c r="AP199" s="18" t="str">
        <f t="shared" si="16"/>
        <v/>
      </c>
      <c r="AS199" s="63" t="str">
        <f t="shared" si="17"/>
        <v/>
      </c>
      <c r="AT199" s="23" t="str">
        <f t="shared" si="18"/>
        <v xml:space="preserve">Mencapai kompetensi dengan sangat baik dalam </v>
      </c>
      <c r="AU199" s="23" t="str">
        <f t="shared" si="19"/>
        <v xml:space="preserve">Perlu peningkatan dalam hal </v>
      </c>
      <c r="AV199" s="23" t="str">
        <f t="shared" si="20"/>
        <v/>
      </c>
      <c r="AW199" s="23" t="str">
        <f t="shared" si="21"/>
        <v/>
      </c>
      <c r="BF199" s="197"/>
    </row>
    <row r="200" spans="1:58" ht="15.75" customHeight="1">
      <c r="A200" s="57">
        <v>194</v>
      </c>
      <c r="B200" s="18" t="s">
        <v>251</v>
      </c>
      <c r="C200" s="58">
        <v>7095</v>
      </c>
      <c r="D200" s="18">
        <f t="shared" ref="D200:D263" si="31">C200</f>
        <v>7095</v>
      </c>
      <c r="E200" s="58" t="s">
        <v>250</v>
      </c>
      <c r="F200" s="59"/>
      <c r="G200" s="59"/>
      <c r="H200" s="59"/>
      <c r="I200" s="59"/>
      <c r="J200" s="59"/>
      <c r="K200" s="59"/>
      <c r="L200" s="59"/>
      <c r="M200" s="59"/>
      <c r="N200" s="18"/>
      <c r="O200" s="60"/>
      <c r="P200" s="175">
        <f t="shared" ref="P200:P263" si="32">$P$1</f>
        <v>80</v>
      </c>
      <c r="Q200" s="18"/>
      <c r="R200" s="18"/>
      <c r="S200" s="18"/>
      <c r="T200" s="18"/>
      <c r="U200" s="61" t="str">
        <f t="shared" ref="U200:U263" si="33">IFERROR(AVERAGE(F200:O200),"")</f>
        <v/>
      </c>
      <c r="V200" s="18" t="str">
        <f t="shared" si="0"/>
        <v/>
      </c>
      <c r="W200" s="18" t="str">
        <f t="shared" si="1"/>
        <v/>
      </c>
      <c r="X200" s="62" t="str">
        <f t="shared" si="2"/>
        <v/>
      </c>
      <c r="Y200" s="18" t="str">
        <f t="shared" si="3"/>
        <v/>
      </c>
      <c r="Z200" s="18" t="str">
        <f t="shared" si="4"/>
        <v/>
      </c>
      <c r="AA200" s="18" t="str">
        <f t="shared" si="5"/>
        <v/>
      </c>
      <c r="AB200" s="18" t="str">
        <f t="shared" si="6"/>
        <v/>
      </c>
      <c r="AC200" s="18" t="str">
        <f t="shared" si="7"/>
        <v/>
      </c>
      <c r="AD200" s="18"/>
      <c r="AE200" s="18"/>
      <c r="AF200" s="18"/>
      <c r="AG200" s="18"/>
      <c r="AH200" s="30" t="str">
        <f t="shared" si="8"/>
        <v/>
      </c>
      <c r="AI200" s="18" t="str">
        <f t="shared" si="9"/>
        <v/>
      </c>
      <c r="AJ200" s="18" t="str">
        <f t="shared" si="10"/>
        <v/>
      </c>
      <c r="AK200" s="18" t="str">
        <f t="shared" si="11"/>
        <v/>
      </c>
      <c r="AL200" s="18" t="str">
        <f t="shared" si="12"/>
        <v/>
      </c>
      <c r="AM200" s="18" t="str">
        <f t="shared" si="13"/>
        <v/>
      </c>
      <c r="AN200" s="18" t="str">
        <f t="shared" si="14"/>
        <v/>
      </c>
      <c r="AO200" s="18" t="str">
        <f t="shared" si="15"/>
        <v/>
      </c>
      <c r="AP200" s="18" t="str">
        <f t="shared" si="16"/>
        <v/>
      </c>
      <c r="AS200" s="63" t="str">
        <f t="shared" si="17"/>
        <v/>
      </c>
      <c r="AT200" s="23" t="str">
        <f t="shared" si="18"/>
        <v xml:space="preserve">Mencapai kompetensi dengan sangat baik dalam </v>
      </c>
      <c r="AU200" s="23" t="str">
        <f t="shared" si="19"/>
        <v xml:space="preserve">Perlu peningkatan dalam hal </v>
      </c>
      <c r="AV200" s="23" t="str">
        <f t="shared" si="20"/>
        <v/>
      </c>
      <c r="AW200" s="23" t="str">
        <f t="shared" si="21"/>
        <v/>
      </c>
      <c r="BF200" s="197"/>
    </row>
    <row r="201" spans="1:58" ht="15.75" customHeight="1">
      <c r="A201" s="57">
        <v>195</v>
      </c>
      <c r="B201" s="18" t="s">
        <v>252</v>
      </c>
      <c r="C201" s="58">
        <v>7096</v>
      </c>
      <c r="D201" s="18">
        <f t="shared" si="31"/>
        <v>7096</v>
      </c>
      <c r="E201" s="58" t="s">
        <v>250</v>
      </c>
      <c r="F201" s="59"/>
      <c r="G201" s="59"/>
      <c r="H201" s="59"/>
      <c r="I201" s="59"/>
      <c r="J201" s="59"/>
      <c r="K201" s="59"/>
      <c r="L201" s="59"/>
      <c r="M201" s="59"/>
      <c r="N201" s="18"/>
      <c r="O201" s="60"/>
      <c r="P201" s="175">
        <f t="shared" si="32"/>
        <v>80</v>
      </c>
      <c r="Q201" s="18"/>
      <c r="R201" s="18"/>
      <c r="S201" s="18"/>
      <c r="T201" s="18"/>
      <c r="U201" s="61" t="str">
        <f t="shared" si="33"/>
        <v/>
      </c>
      <c r="V201" s="18" t="str">
        <f t="shared" si="0"/>
        <v/>
      </c>
      <c r="W201" s="18" t="str">
        <f t="shared" si="1"/>
        <v/>
      </c>
      <c r="X201" s="62" t="str">
        <f t="shared" si="2"/>
        <v/>
      </c>
      <c r="Y201" s="18" t="str">
        <f t="shared" si="3"/>
        <v/>
      </c>
      <c r="Z201" s="18" t="str">
        <f t="shared" si="4"/>
        <v/>
      </c>
      <c r="AA201" s="18" t="str">
        <f t="shared" si="5"/>
        <v/>
      </c>
      <c r="AB201" s="18" t="str">
        <f t="shared" si="6"/>
        <v/>
      </c>
      <c r="AC201" s="18" t="str">
        <f t="shared" si="7"/>
        <v/>
      </c>
      <c r="AD201" s="18"/>
      <c r="AE201" s="18"/>
      <c r="AF201" s="18"/>
      <c r="AG201" s="18"/>
      <c r="AH201" s="30" t="str">
        <f t="shared" si="8"/>
        <v/>
      </c>
      <c r="AI201" s="18" t="str">
        <f t="shared" si="9"/>
        <v/>
      </c>
      <c r="AJ201" s="18" t="str">
        <f t="shared" si="10"/>
        <v/>
      </c>
      <c r="AK201" s="18" t="str">
        <f t="shared" si="11"/>
        <v/>
      </c>
      <c r="AL201" s="18" t="str">
        <f t="shared" si="12"/>
        <v/>
      </c>
      <c r="AM201" s="18" t="str">
        <f t="shared" si="13"/>
        <v/>
      </c>
      <c r="AN201" s="18" t="str">
        <f t="shared" si="14"/>
        <v/>
      </c>
      <c r="AO201" s="18" t="str">
        <f t="shared" si="15"/>
        <v/>
      </c>
      <c r="AP201" s="18" t="str">
        <f t="shared" si="16"/>
        <v/>
      </c>
      <c r="AS201" s="63" t="str">
        <f t="shared" si="17"/>
        <v/>
      </c>
      <c r="AT201" s="23" t="str">
        <f t="shared" si="18"/>
        <v xml:space="preserve">Mencapai kompetensi dengan sangat baik dalam </v>
      </c>
      <c r="AU201" s="23" t="str">
        <f t="shared" si="19"/>
        <v xml:space="preserve">Perlu peningkatan dalam hal </v>
      </c>
      <c r="AV201" s="23" t="str">
        <f t="shared" si="20"/>
        <v/>
      </c>
      <c r="AW201" s="23" t="str">
        <f t="shared" si="21"/>
        <v/>
      </c>
      <c r="BF201" s="197"/>
    </row>
    <row r="202" spans="1:58" ht="15.75" customHeight="1">
      <c r="A202" s="57">
        <v>196</v>
      </c>
      <c r="B202" s="18" t="s">
        <v>253</v>
      </c>
      <c r="C202" s="58">
        <v>7097</v>
      </c>
      <c r="D202" s="18">
        <f t="shared" si="31"/>
        <v>7097</v>
      </c>
      <c r="E202" s="58" t="s">
        <v>250</v>
      </c>
      <c r="F202" s="59"/>
      <c r="G202" s="59"/>
      <c r="H202" s="59"/>
      <c r="I202" s="59"/>
      <c r="J202" s="59"/>
      <c r="K202" s="59"/>
      <c r="L202" s="59"/>
      <c r="M202" s="59"/>
      <c r="N202" s="18"/>
      <c r="O202" s="60"/>
      <c r="P202" s="175">
        <f t="shared" si="32"/>
        <v>80</v>
      </c>
      <c r="Q202" s="18"/>
      <c r="R202" s="18"/>
      <c r="S202" s="18"/>
      <c r="T202" s="18"/>
      <c r="U202" s="61" t="str">
        <f t="shared" si="33"/>
        <v/>
      </c>
      <c r="V202" s="18" t="str">
        <f t="shared" si="0"/>
        <v/>
      </c>
      <c r="W202" s="18" t="str">
        <f t="shared" si="1"/>
        <v/>
      </c>
      <c r="X202" s="62" t="str">
        <f t="shared" si="2"/>
        <v/>
      </c>
      <c r="Y202" s="18" t="str">
        <f t="shared" si="3"/>
        <v/>
      </c>
      <c r="Z202" s="18" t="str">
        <f t="shared" si="4"/>
        <v/>
      </c>
      <c r="AA202" s="18" t="str">
        <f t="shared" si="5"/>
        <v/>
      </c>
      <c r="AB202" s="18" t="str">
        <f t="shared" si="6"/>
        <v/>
      </c>
      <c r="AC202" s="18" t="str">
        <f t="shared" si="7"/>
        <v/>
      </c>
      <c r="AD202" s="18"/>
      <c r="AE202" s="18"/>
      <c r="AF202" s="18"/>
      <c r="AG202" s="18"/>
      <c r="AH202" s="30" t="str">
        <f t="shared" si="8"/>
        <v/>
      </c>
      <c r="AI202" s="18" t="str">
        <f t="shared" si="9"/>
        <v/>
      </c>
      <c r="AJ202" s="18" t="str">
        <f t="shared" si="10"/>
        <v/>
      </c>
      <c r="AK202" s="18" t="str">
        <f t="shared" si="11"/>
        <v/>
      </c>
      <c r="AL202" s="18" t="str">
        <f t="shared" si="12"/>
        <v/>
      </c>
      <c r="AM202" s="18" t="str">
        <f t="shared" si="13"/>
        <v/>
      </c>
      <c r="AN202" s="18" t="str">
        <f t="shared" si="14"/>
        <v/>
      </c>
      <c r="AO202" s="18" t="str">
        <f t="shared" si="15"/>
        <v/>
      </c>
      <c r="AP202" s="18" t="str">
        <f t="shared" si="16"/>
        <v/>
      </c>
      <c r="AS202" s="63" t="str">
        <f t="shared" si="17"/>
        <v/>
      </c>
      <c r="AT202" s="23" t="str">
        <f t="shared" si="18"/>
        <v xml:space="preserve">Mencapai kompetensi dengan sangat baik dalam </v>
      </c>
      <c r="AU202" s="23" t="str">
        <f t="shared" si="19"/>
        <v xml:space="preserve">Perlu peningkatan dalam hal </v>
      </c>
      <c r="AV202" s="23" t="str">
        <f t="shared" si="20"/>
        <v/>
      </c>
      <c r="AW202" s="23" t="str">
        <f t="shared" si="21"/>
        <v/>
      </c>
      <c r="BF202" s="197"/>
    </row>
    <row r="203" spans="1:58" ht="15.75" customHeight="1">
      <c r="A203" s="57">
        <v>197</v>
      </c>
      <c r="B203" s="18" t="s">
        <v>254</v>
      </c>
      <c r="C203" s="58">
        <v>7098</v>
      </c>
      <c r="D203" s="18">
        <f t="shared" si="31"/>
        <v>7098</v>
      </c>
      <c r="E203" s="58" t="s">
        <v>250</v>
      </c>
      <c r="F203" s="59"/>
      <c r="G203" s="59"/>
      <c r="H203" s="59"/>
      <c r="I203" s="59"/>
      <c r="J203" s="59"/>
      <c r="K203" s="59"/>
      <c r="L203" s="59"/>
      <c r="M203" s="59"/>
      <c r="N203" s="18"/>
      <c r="O203" s="60"/>
      <c r="P203" s="175">
        <f t="shared" si="32"/>
        <v>80</v>
      </c>
      <c r="Q203" s="18"/>
      <c r="R203" s="18"/>
      <c r="S203" s="18"/>
      <c r="T203" s="18"/>
      <c r="U203" s="61" t="str">
        <f t="shared" si="33"/>
        <v/>
      </c>
      <c r="V203" s="18" t="str">
        <f t="shared" si="0"/>
        <v/>
      </c>
      <c r="W203" s="18" t="str">
        <f t="shared" si="1"/>
        <v/>
      </c>
      <c r="X203" s="62" t="str">
        <f t="shared" si="2"/>
        <v/>
      </c>
      <c r="Y203" s="18" t="str">
        <f t="shared" si="3"/>
        <v/>
      </c>
      <c r="Z203" s="18" t="str">
        <f t="shared" si="4"/>
        <v/>
      </c>
      <c r="AA203" s="18" t="str">
        <f t="shared" si="5"/>
        <v/>
      </c>
      <c r="AB203" s="18" t="str">
        <f t="shared" si="6"/>
        <v/>
      </c>
      <c r="AC203" s="18" t="str">
        <f t="shared" si="7"/>
        <v/>
      </c>
      <c r="AD203" s="18"/>
      <c r="AE203" s="18"/>
      <c r="AF203" s="18"/>
      <c r="AG203" s="18"/>
      <c r="AH203" s="30" t="str">
        <f t="shared" si="8"/>
        <v/>
      </c>
      <c r="AI203" s="18" t="str">
        <f t="shared" si="9"/>
        <v/>
      </c>
      <c r="AJ203" s="18" t="str">
        <f t="shared" si="10"/>
        <v/>
      </c>
      <c r="AK203" s="18" t="str">
        <f t="shared" si="11"/>
        <v/>
      </c>
      <c r="AL203" s="18" t="str">
        <f t="shared" si="12"/>
        <v/>
      </c>
      <c r="AM203" s="18" t="str">
        <f t="shared" si="13"/>
        <v/>
      </c>
      <c r="AN203" s="18" t="str">
        <f t="shared" si="14"/>
        <v/>
      </c>
      <c r="AO203" s="18" t="str">
        <f t="shared" si="15"/>
        <v/>
      </c>
      <c r="AP203" s="18" t="str">
        <f t="shared" si="16"/>
        <v/>
      </c>
      <c r="AS203" s="63" t="str">
        <f t="shared" si="17"/>
        <v/>
      </c>
      <c r="AT203" s="23" t="str">
        <f t="shared" si="18"/>
        <v xml:space="preserve">Mencapai kompetensi dengan sangat baik dalam </v>
      </c>
      <c r="AU203" s="23" t="str">
        <f t="shared" si="19"/>
        <v xml:space="preserve">Perlu peningkatan dalam hal </v>
      </c>
      <c r="AV203" s="23" t="str">
        <f t="shared" si="20"/>
        <v/>
      </c>
      <c r="AW203" s="23" t="str">
        <f t="shared" si="21"/>
        <v/>
      </c>
      <c r="BF203" s="197"/>
    </row>
    <row r="204" spans="1:58" ht="15.75" customHeight="1">
      <c r="A204" s="57">
        <v>198</v>
      </c>
      <c r="B204" s="18" t="s">
        <v>255</v>
      </c>
      <c r="C204" s="59">
        <v>7099</v>
      </c>
      <c r="D204" s="18">
        <f t="shared" si="31"/>
        <v>7099</v>
      </c>
      <c r="E204" s="59" t="s">
        <v>250</v>
      </c>
      <c r="F204" s="59"/>
      <c r="G204" s="59"/>
      <c r="H204" s="59"/>
      <c r="I204" s="59"/>
      <c r="J204" s="59"/>
      <c r="K204" s="59"/>
      <c r="L204" s="59"/>
      <c r="M204" s="59"/>
      <c r="N204" s="18"/>
      <c r="O204" s="60"/>
      <c r="P204" s="175">
        <f t="shared" si="32"/>
        <v>80</v>
      </c>
      <c r="Q204" s="18"/>
      <c r="R204" s="18"/>
      <c r="S204" s="18"/>
      <c r="T204" s="18"/>
      <c r="U204" s="61" t="str">
        <f t="shared" si="33"/>
        <v/>
      </c>
      <c r="V204" s="18" t="str">
        <f t="shared" si="0"/>
        <v/>
      </c>
      <c r="W204" s="18" t="str">
        <f t="shared" si="1"/>
        <v/>
      </c>
      <c r="X204" s="62" t="str">
        <f t="shared" si="2"/>
        <v/>
      </c>
      <c r="Y204" s="18" t="str">
        <f t="shared" si="3"/>
        <v/>
      </c>
      <c r="Z204" s="18" t="str">
        <f t="shared" si="4"/>
        <v/>
      </c>
      <c r="AA204" s="18" t="str">
        <f t="shared" si="5"/>
        <v/>
      </c>
      <c r="AB204" s="18" t="str">
        <f t="shared" si="6"/>
        <v/>
      </c>
      <c r="AC204" s="18" t="str">
        <f t="shared" si="7"/>
        <v/>
      </c>
      <c r="AD204" s="18"/>
      <c r="AE204" s="18"/>
      <c r="AF204" s="18"/>
      <c r="AG204" s="18"/>
      <c r="AH204" s="30" t="str">
        <f t="shared" si="8"/>
        <v/>
      </c>
      <c r="AI204" s="18" t="str">
        <f t="shared" si="9"/>
        <v/>
      </c>
      <c r="AJ204" s="18" t="str">
        <f t="shared" si="10"/>
        <v/>
      </c>
      <c r="AK204" s="18" t="str">
        <f t="shared" si="11"/>
        <v/>
      </c>
      <c r="AL204" s="18" t="str">
        <f t="shared" si="12"/>
        <v/>
      </c>
      <c r="AM204" s="18" t="str">
        <f t="shared" si="13"/>
        <v/>
      </c>
      <c r="AN204" s="18" t="str">
        <f t="shared" si="14"/>
        <v/>
      </c>
      <c r="AO204" s="18" t="str">
        <f t="shared" si="15"/>
        <v/>
      </c>
      <c r="AP204" s="18" t="str">
        <f t="shared" si="16"/>
        <v/>
      </c>
      <c r="AS204" s="63" t="str">
        <f t="shared" si="17"/>
        <v/>
      </c>
      <c r="AT204" s="23" t="str">
        <f t="shared" si="18"/>
        <v xml:space="preserve">Mencapai kompetensi dengan sangat baik dalam </v>
      </c>
      <c r="AU204" s="23" t="str">
        <f t="shared" si="19"/>
        <v xml:space="preserve">Perlu peningkatan dalam hal </v>
      </c>
      <c r="AV204" s="23" t="str">
        <f t="shared" si="20"/>
        <v/>
      </c>
      <c r="AW204" s="23" t="str">
        <f t="shared" si="21"/>
        <v/>
      </c>
      <c r="BF204" s="197"/>
    </row>
    <row r="205" spans="1:58" ht="15.75" customHeight="1">
      <c r="A205" s="57">
        <v>199</v>
      </c>
      <c r="B205" s="18" t="s">
        <v>256</v>
      </c>
      <c r="C205" s="59">
        <v>7100</v>
      </c>
      <c r="D205" s="18">
        <f t="shared" si="31"/>
        <v>7100</v>
      </c>
      <c r="E205" s="59" t="s">
        <v>250</v>
      </c>
      <c r="F205" s="59"/>
      <c r="G205" s="59"/>
      <c r="H205" s="59"/>
      <c r="I205" s="59"/>
      <c r="J205" s="59"/>
      <c r="K205" s="59"/>
      <c r="L205" s="59"/>
      <c r="M205" s="59"/>
      <c r="N205" s="18"/>
      <c r="O205" s="60"/>
      <c r="P205" s="175">
        <f t="shared" si="32"/>
        <v>80</v>
      </c>
      <c r="Q205" s="18"/>
      <c r="R205" s="18"/>
      <c r="S205" s="18"/>
      <c r="T205" s="18"/>
      <c r="U205" s="61" t="str">
        <f t="shared" si="33"/>
        <v/>
      </c>
      <c r="V205" s="18" t="str">
        <f t="shared" si="0"/>
        <v/>
      </c>
      <c r="W205" s="18" t="str">
        <f t="shared" si="1"/>
        <v/>
      </c>
      <c r="X205" s="62" t="str">
        <f t="shared" si="2"/>
        <v/>
      </c>
      <c r="Y205" s="18" t="str">
        <f t="shared" si="3"/>
        <v/>
      </c>
      <c r="Z205" s="18" t="str">
        <f t="shared" si="4"/>
        <v/>
      </c>
      <c r="AA205" s="18" t="str">
        <f t="shared" si="5"/>
        <v/>
      </c>
      <c r="AB205" s="18" t="str">
        <f t="shared" si="6"/>
        <v/>
      </c>
      <c r="AC205" s="18" t="str">
        <f t="shared" si="7"/>
        <v/>
      </c>
      <c r="AD205" s="18"/>
      <c r="AE205" s="18"/>
      <c r="AF205" s="18"/>
      <c r="AG205" s="18"/>
      <c r="AH205" s="30" t="str">
        <f t="shared" si="8"/>
        <v/>
      </c>
      <c r="AI205" s="18" t="str">
        <f t="shared" si="9"/>
        <v/>
      </c>
      <c r="AJ205" s="18" t="str">
        <f t="shared" si="10"/>
        <v/>
      </c>
      <c r="AK205" s="18" t="str">
        <f t="shared" si="11"/>
        <v/>
      </c>
      <c r="AL205" s="18" t="str">
        <f t="shared" si="12"/>
        <v/>
      </c>
      <c r="AM205" s="18" t="str">
        <f t="shared" si="13"/>
        <v/>
      </c>
      <c r="AN205" s="18" t="str">
        <f t="shared" si="14"/>
        <v/>
      </c>
      <c r="AO205" s="18" t="str">
        <f t="shared" si="15"/>
        <v/>
      </c>
      <c r="AP205" s="18" t="str">
        <f t="shared" si="16"/>
        <v/>
      </c>
      <c r="AS205" s="63" t="str">
        <f t="shared" si="17"/>
        <v/>
      </c>
      <c r="AT205" s="23" t="str">
        <f t="shared" si="18"/>
        <v xml:space="preserve">Mencapai kompetensi dengan sangat baik dalam </v>
      </c>
      <c r="AU205" s="23" t="str">
        <f t="shared" si="19"/>
        <v xml:space="preserve">Perlu peningkatan dalam hal </v>
      </c>
      <c r="AV205" s="23" t="str">
        <f t="shared" si="20"/>
        <v/>
      </c>
      <c r="AW205" s="23" t="str">
        <f t="shared" si="21"/>
        <v/>
      </c>
      <c r="BF205" s="197"/>
    </row>
    <row r="206" spans="1:58" ht="15.75" customHeight="1">
      <c r="A206" s="57">
        <v>200</v>
      </c>
      <c r="B206" s="18" t="s">
        <v>257</v>
      </c>
      <c r="C206" s="59">
        <v>7101</v>
      </c>
      <c r="D206" s="18">
        <f t="shared" si="31"/>
        <v>7101</v>
      </c>
      <c r="E206" s="59" t="s">
        <v>250</v>
      </c>
      <c r="F206" s="59"/>
      <c r="G206" s="59"/>
      <c r="H206" s="59"/>
      <c r="I206" s="59"/>
      <c r="J206" s="59"/>
      <c r="K206" s="59"/>
      <c r="L206" s="59"/>
      <c r="M206" s="59"/>
      <c r="N206" s="18"/>
      <c r="O206" s="60"/>
      <c r="P206" s="175">
        <f t="shared" si="32"/>
        <v>80</v>
      </c>
      <c r="Q206" s="18"/>
      <c r="R206" s="18"/>
      <c r="S206" s="18"/>
      <c r="T206" s="18"/>
      <c r="U206" s="61" t="str">
        <f t="shared" si="33"/>
        <v/>
      </c>
      <c r="V206" s="18" t="str">
        <f t="shared" si="0"/>
        <v/>
      </c>
      <c r="W206" s="18" t="str">
        <f t="shared" si="1"/>
        <v/>
      </c>
      <c r="X206" s="62" t="str">
        <f t="shared" si="2"/>
        <v/>
      </c>
      <c r="Y206" s="18" t="str">
        <f t="shared" si="3"/>
        <v/>
      </c>
      <c r="Z206" s="18" t="str">
        <f t="shared" si="4"/>
        <v/>
      </c>
      <c r="AA206" s="18" t="str">
        <f t="shared" si="5"/>
        <v/>
      </c>
      <c r="AB206" s="18" t="str">
        <f t="shared" si="6"/>
        <v/>
      </c>
      <c r="AC206" s="18" t="str">
        <f t="shared" si="7"/>
        <v/>
      </c>
      <c r="AD206" s="18"/>
      <c r="AE206" s="18"/>
      <c r="AF206" s="18"/>
      <c r="AG206" s="18"/>
      <c r="AH206" s="30" t="str">
        <f t="shared" si="8"/>
        <v/>
      </c>
      <c r="AI206" s="18" t="str">
        <f t="shared" si="9"/>
        <v/>
      </c>
      <c r="AJ206" s="18" t="str">
        <f t="shared" si="10"/>
        <v/>
      </c>
      <c r="AK206" s="18" t="str">
        <f t="shared" si="11"/>
        <v/>
      </c>
      <c r="AL206" s="18" t="str">
        <f t="shared" si="12"/>
        <v/>
      </c>
      <c r="AM206" s="18" t="str">
        <f t="shared" si="13"/>
        <v/>
      </c>
      <c r="AN206" s="18" t="str">
        <f t="shared" si="14"/>
        <v/>
      </c>
      <c r="AO206" s="18" t="str">
        <f t="shared" si="15"/>
        <v/>
      </c>
      <c r="AP206" s="18" t="str">
        <f t="shared" si="16"/>
        <v/>
      </c>
      <c r="AS206" s="63" t="str">
        <f t="shared" si="17"/>
        <v/>
      </c>
      <c r="AT206" s="23" t="str">
        <f t="shared" si="18"/>
        <v xml:space="preserve">Mencapai kompetensi dengan sangat baik dalam </v>
      </c>
      <c r="AU206" s="23" t="str">
        <f t="shared" si="19"/>
        <v xml:space="preserve">Perlu peningkatan dalam hal </v>
      </c>
      <c r="AV206" s="23" t="str">
        <f t="shared" si="20"/>
        <v/>
      </c>
      <c r="AW206" s="23" t="str">
        <f t="shared" si="21"/>
        <v/>
      </c>
      <c r="BF206" s="197"/>
    </row>
    <row r="207" spans="1:58" ht="15.75" customHeight="1">
      <c r="A207" s="57">
        <v>201</v>
      </c>
      <c r="B207" s="18" t="s">
        <v>258</v>
      </c>
      <c r="C207" s="59">
        <v>7102</v>
      </c>
      <c r="D207" s="18">
        <f t="shared" si="31"/>
        <v>7102</v>
      </c>
      <c r="E207" s="59" t="s">
        <v>250</v>
      </c>
      <c r="F207" s="59"/>
      <c r="G207" s="59"/>
      <c r="H207" s="59"/>
      <c r="I207" s="59"/>
      <c r="J207" s="59"/>
      <c r="K207" s="59"/>
      <c r="L207" s="59"/>
      <c r="M207" s="59"/>
      <c r="N207" s="18"/>
      <c r="O207" s="60"/>
      <c r="P207" s="175">
        <f t="shared" si="32"/>
        <v>80</v>
      </c>
      <c r="Q207" s="18"/>
      <c r="R207" s="18"/>
      <c r="S207" s="18"/>
      <c r="T207" s="18"/>
      <c r="U207" s="61" t="str">
        <f t="shared" si="33"/>
        <v/>
      </c>
      <c r="V207" s="18" t="str">
        <f t="shared" si="0"/>
        <v/>
      </c>
      <c r="W207" s="18" t="str">
        <f t="shared" si="1"/>
        <v/>
      </c>
      <c r="X207" s="62" t="str">
        <f t="shared" si="2"/>
        <v/>
      </c>
      <c r="Y207" s="18" t="str">
        <f t="shared" si="3"/>
        <v/>
      </c>
      <c r="Z207" s="18" t="str">
        <f t="shared" si="4"/>
        <v/>
      </c>
      <c r="AA207" s="18" t="str">
        <f t="shared" si="5"/>
        <v/>
      </c>
      <c r="AB207" s="18" t="str">
        <f t="shared" si="6"/>
        <v/>
      </c>
      <c r="AC207" s="18" t="str">
        <f t="shared" si="7"/>
        <v/>
      </c>
      <c r="AD207" s="18"/>
      <c r="AE207" s="18"/>
      <c r="AF207" s="18"/>
      <c r="AG207" s="18"/>
      <c r="AH207" s="30" t="str">
        <f t="shared" si="8"/>
        <v/>
      </c>
      <c r="AI207" s="18" t="str">
        <f t="shared" si="9"/>
        <v/>
      </c>
      <c r="AJ207" s="18" t="str">
        <f t="shared" si="10"/>
        <v/>
      </c>
      <c r="AK207" s="18" t="str">
        <f t="shared" si="11"/>
        <v/>
      </c>
      <c r="AL207" s="18" t="str">
        <f t="shared" si="12"/>
        <v/>
      </c>
      <c r="AM207" s="18" t="str">
        <f t="shared" si="13"/>
        <v/>
      </c>
      <c r="AN207" s="18" t="str">
        <f t="shared" si="14"/>
        <v/>
      </c>
      <c r="AO207" s="18" t="str">
        <f t="shared" si="15"/>
        <v/>
      </c>
      <c r="AP207" s="18" t="str">
        <f t="shared" si="16"/>
        <v/>
      </c>
      <c r="AS207" s="63" t="str">
        <f t="shared" si="17"/>
        <v/>
      </c>
      <c r="AT207" s="23" t="str">
        <f t="shared" si="18"/>
        <v xml:space="preserve">Mencapai kompetensi dengan sangat baik dalam </v>
      </c>
      <c r="AU207" s="23" t="str">
        <f t="shared" si="19"/>
        <v xml:space="preserve">Perlu peningkatan dalam hal </v>
      </c>
      <c r="AV207" s="23" t="str">
        <f t="shared" si="20"/>
        <v/>
      </c>
      <c r="AW207" s="23" t="str">
        <f t="shared" si="21"/>
        <v/>
      </c>
      <c r="BF207" s="197"/>
    </row>
    <row r="208" spans="1:58" ht="15.75" customHeight="1">
      <c r="A208" s="57">
        <v>202</v>
      </c>
      <c r="B208" s="18" t="s">
        <v>259</v>
      </c>
      <c r="C208" s="59">
        <v>7103</v>
      </c>
      <c r="D208" s="18">
        <f t="shared" si="31"/>
        <v>7103</v>
      </c>
      <c r="E208" s="59" t="s">
        <v>250</v>
      </c>
      <c r="F208" s="59"/>
      <c r="G208" s="59"/>
      <c r="H208" s="59"/>
      <c r="I208" s="59"/>
      <c r="J208" s="59"/>
      <c r="K208" s="59"/>
      <c r="L208" s="59"/>
      <c r="M208" s="59"/>
      <c r="N208" s="18"/>
      <c r="O208" s="60"/>
      <c r="P208" s="175">
        <f t="shared" si="32"/>
        <v>80</v>
      </c>
      <c r="Q208" s="18"/>
      <c r="R208" s="18"/>
      <c r="S208" s="18"/>
      <c r="T208" s="18"/>
      <c r="U208" s="61" t="str">
        <f t="shared" si="33"/>
        <v/>
      </c>
      <c r="V208" s="18" t="str">
        <f t="shared" si="0"/>
        <v/>
      </c>
      <c r="W208" s="18" t="str">
        <f t="shared" si="1"/>
        <v/>
      </c>
      <c r="X208" s="62" t="str">
        <f t="shared" si="2"/>
        <v/>
      </c>
      <c r="Y208" s="18" t="str">
        <f t="shared" si="3"/>
        <v/>
      </c>
      <c r="Z208" s="18" t="str">
        <f t="shared" si="4"/>
        <v/>
      </c>
      <c r="AA208" s="18" t="str">
        <f t="shared" si="5"/>
        <v/>
      </c>
      <c r="AB208" s="18" t="str">
        <f t="shared" si="6"/>
        <v/>
      </c>
      <c r="AC208" s="18" t="str">
        <f t="shared" si="7"/>
        <v/>
      </c>
      <c r="AD208" s="18"/>
      <c r="AE208" s="18"/>
      <c r="AF208" s="18"/>
      <c r="AG208" s="18"/>
      <c r="AH208" s="30" t="str">
        <f t="shared" si="8"/>
        <v/>
      </c>
      <c r="AI208" s="18" t="str">
        <f t="shared" si="9"/>
        <v/>
      </c>
      <c r="AJ208" s="18" t="str">
        <f t="shared" si="10"/>
        <v/>
      </c>
      <c r="AK208" s="18" t="str">
        <f t="shared" si="11"/>
        <v/>
      </c>
      <c r="AL208" s="18" t="str">
        <f t="shared" si="12"/>
        <v/>
      </c>
      <c r="AM208" s="18" t="str">
        <f t="shared" si="13"/>
        <v/>
      </c>
      <c r="AN208" s="18" t="str">
        <f t="shared" si="14"/>
        <v/>
      </c>
      <c r="AO208" s="18" t="str">
        <f t="shared" si="15"/>
        <v/>
      </c>
      <c r="AP208" s="18" t="str">
        <f t="shared" si="16"/>
        <v/>
      </c>
      <c r="AS208" s="63" t="str">
        <f t="shared" si="17"/>
        <v/>
      </c>
      <c r="AT208" s="23" t="str">
        <f t="shared" si="18"/>
        <v xml:space="preserve">Mencapai kompetensi dengan sangat baik dalam </v>
      </c>
      <c r="AU208" s="23" t="str">
        <f t="shared" si="19"/>
        <v xml:space="preserve">Perlu peningkatan dalam hal </v>
      </c>
      <c r="AV208" s="23" t="str">
        <f t="shared" si="20"/>
        <v/>
      </c>
      <c r="AW208" s="23" t="str">
        <f t="shared" si="21"/>
        <v/>
      </c>
      <c r="BF208" s="197"/>
    </row>
    <row r="209" spans="1:58" ht="15.75" customHeight="1">
      <c r="A209" s="57">
        <v>203</v>
      </c>
      <c r="B209" s="18" t="s">
        <v>260</v>
      </c>
      <c r="C209" s="59">
        <v>7104</v>
      </c>
      <c r="D209" s="18">
        <f t="shared" si="31"/>
        <v>7104</v>
      </c>
      <c r="E209" s="59" t="s">
        <v>250</v>
      </c>
      <c r="F209" s="59"/>
      <c r="G209" s="59"/>
      <c r="H209" s="59"/>
      <c r="I209" s="59"/>
      <c r="J209" s="59"/>
      <c r="K209" s="59"/>
      <c r="L209" s="59"/>
      <c r="M209" s="59"/>
      <c r="N209" s="18"/>
      <c r="O209" s="60"/>
      <c r="P209" s="175">
        <f t="shared" si="32"/>
        <v>80</v>
      </c>
      <c r="Q209" s="18"/>
      <c r="R209" s="18"/>
      <c r="S209" s="18"/>
      <c r="T209" s="18"/>
      <c r="U209" s="61" t="str">
        <f t="shared" si="33"/>
        <v/>
      </c>
      <c r="V209" s="18" t="str">
        <f t="shared" si="0"/>
        <v/>
      </c>
      <c r="W209" s="18" t="str">
        <f t="shared" si="1"/>
        <v/>
      </c>
      <c r="X209" s="62" t="str">
        <f t="shared" si="2"/>
        <v/>
      </c>
      <c r="Y209" s="18" t="str">
        <f t="shared" si="3"/>
        <v/>
      </c>
      <c r="Z209" s="18" t="str">
        <f t="shared" si="4"/>
        <v/>
      </c>
      <c r="AA209" s="18" t="str">
        <f t="shared" si="5"/>
        <v/>
      </c>
      <c r="AB209" s="18" t="str">
        <f t="shared" si="6"/>
        <v/>
      </c>
      <c r="AC209" s="18" t="str">
        <f t="shared" si="7"/>
        <v/>
      </c>
      <c r="AD209" s="18"/>
      <c r="AE209" s="18"/>
      <c r="AF209" s="18"/>
      <c r="AG209" s="18"/>
      <c r="AH209" s="30" t="str">
        <f t="shared" si="8"/>
        <v/>
      </c>
      <c r="AI209" s="18" t="str">
        <f t="shared" si="9"/>
        <v/>
      </c>
      <c r="AJ209" s="18" t="str">
        <f t="shared" si="10"/>
        <v/>
      </c>
      <c r="AK209" s="18" t="str">
        <f t="shared" si="11"/>
        <v/>
      </c>
      <c r="AL209" s="18" t="str">
        <f t="shared" si="12"/>
        <v/>
      </c>
      <c r="AM209" s="18" t="str">
        <f t="shared" si="13"/>
        <v/>
      </c>
      <c r="AN209" s="18" t="str">
        <f t="shared" si="14"/>
        <v/>
      </c>
      <c r="AO209" s="18" t="str">
        <f t="shared" si="15"/>
        <v/>
      </c>
      <c r="AP209" s="18" t="str">
        <f t="shared" si="16"/>
        <v/>
      </c>
      <c r="AS209" s="63" t="str">
        <f t="shared" si="17"/>
        <v/>
      </c>
      <c r="AT209" s="23" t="str">
        <f t="shared" si="18"/>
        <v xml:space="preserve">Mencapai kompetensi dengan sangat baik dalam </v>
      </c>
      <c r="AU209" s="23" t="str">
        <f t="shared" si="19"/>
        <v xml:space="preserve">Perlu peningkatan dalam hal </v>
      </c>
      <c r="AV209" s="23" t="str">
        <f t="shared" si="20"/>
        <v/>
      </c>
      <c r="AW209" s="23" t="str">
        <f t="shared" si="21"/>
        <v/>
      </c>
      <c r="BF209" s="197"/>
    </row>
    <row r="210" spans="1:58" ht="15.75" customHeight="1">
      <c r="A210" s="57">
        <v>204</v>
      </c>
      <c r="B210" s="18" t="s">
        <v>261</v>
      </c>
      <c r="C210" s="59">
        <v>7105</v>
      </c>
      <c r="D210" s="18">
        <f t="shared" si="31"/>
        <v>7105</v>
      </c>
      <c r="E210" s="59" t="s">
        <v>250</v>
      </c>
      <c r="F210" s="59"/>
      <c r="G210" s="59"/>
      <c r="H210" s="59"/>
      <c r="I210" s="59"/>
      <c r="J210" s="59"/>
      <c r="K210" s="59"/>
      <c r="L210" s="59"/>
      <c r="M210" s="59"/>
      <c r="N210" s="18"/>
      <c r="O210" s="60"/>
      <c r="P210" s="175">
        <f t="shared" si="32"/>
        <v>80</v>
      </c>
      <c r="Q210" s="18"/>
      <c r="R210" s="18"/>
      <c r="S210" s="18"/>
      <c r="T210" s="18"/>
      <c r="U210" s="61" t="str">
        <f t="shared" si="33"/>
        <v/>
      </c>
      <c r="V210" s="18" t="str">
        <f t="shared" si="0"/>
        <v/>
      </c>
      <c r="W210" s="18" t="str">
        <f t="shared" si="1"/>
        <v/>
      </c>
      <c r="X210" s="62" t="str">
        <f t="shared" si="2"/>
        <v/>
      </c>
      <c r="Y210" s="18" t="str">
        <f t="shared" si="3"/>
        <v/>
      </c>
      <c r="Z210" s="18" t="str">
        <f t="shared" si="4"/>
        <v/>
      </c>
      <c r="AA210" s="18" t="str">
        <f t="shared" si="5"/>
        <v/>
      </c>
      <c r="AB210" s="18" t="str">
        <f t="shared" si="6"/>
        <v/>
      </c>
      <c r="AC210" s="18" t="str">
        <f t="shared" si="7"/>
        <v/>
      </c>
      <c r="AD210" s="18"/>
      <c r="AE210" s="18"/>
      <c r="AF210" s="18"/>
      <c r="AG210" s="18"/>
      <c r="AH210" s="30" t="str">
        <f t="shared" si="8"/>
        <v/>
      </c>
      <c r="AI210" s="18" t="str">
        <f t="shared" si="9"/>
        <v/>
      </c>
      <c r="AJ210" s="18" t="str">
        <f t="shared" si="10"/>
        <v/>
      </c>
      <c r="AK210" s="18" t="str">
        <f t="shared" si="11"/>
        <v/>
      </c>
      <c r="AL210" s="18" t="str">
        <f t="shared" si="12"/>
        <v/>
      </c>
      <c r="AM210" s="18" t="str">
        <f t="shared" si="13"/>
        <v/>
      </c>
      <c r="AN210" s="18" t="str">
        <f t="shared" si="14"/>
        <v/>
      </c>
      <c r="AO210" s="18" t="str">
        <f t="shared" si="15"/>
        <v/>
      </c>
      <c r="AP210" s="18" t="str">
        <f t="shared" si="16"/>
        <v/>
      </c>
      <c r="AS210" s="63" t="str">
        <f t="shared" si="17"/>
        <v/>
      </c>
      <c r="AT210" s="23" t="str">
        <f t="shared" si="18"/>
        <v xml:space="preserve">Mencapai kompetensi dengan sangat baik dalam </v>
      </c>
      <c r="AU210" s="23" t="str">
        <f t="shared" si="19"/>
        <v xml:space="preserve">Perlu peningkatan dalam hal </v>
      </c>
      <c r="AV210" s="23" t="str">
        <f t="shared" si="20"/>
        <v/>
      </c>
      <c r="AW210" s="23" t="str">
        <f t="shared" si="21"/>
        <v/>
      </c>
      <c r="BF210" s="197"/>
    </row>
    <row r="211" spans="1:58" ht="15.75" customHeight="1">
      <c r="A211" s="57">
        <v>205</v>
      </c>
      <c r="B211" s="18" t="s">
        <v>262</v>
      </c>
      <c r="C211" s="59">
        <v>7106</v>
      </c>
      <c r="D211" s="18">
        <f t="shared" si="31"/>
        <v>7106</v>
      </c>
      <c r="E211" s="59" t="s">
        <v>250</v>
      </c>
      <c r="F211" s="59"/>
      <c r="G211" s="59"/>
      <c r="H211" s="59"/>
      <c r="I211" s="59"/>
      <c r="J211" s="59"/>
      <c r="K211" s="59"/>
      <c r="L211" s="59"/>
      <c r="M211" s="59"/>
      <c r="N211" s="18"/>
      <c r="O211" s="60"/>
      <c r="P211" s="175">
        <f t="shared" si="32"/>
        <v>80</v>
      </c>
      <c r="Q211" s="18"/>
      <c r="R211" s="18"/>
      <c r="S211" s="18"/>
      <c r="T211" s="18"/>
      <c r="U211" s="61" t="str">
        <f t="shared" si="33"/>
        <v/>
      </c>
      <c r="V211" s="18" t="str">
        <f t="shared" si="0"/>
        <v/>
      </c>
      <c r="W211" s="18" t="str">
        <f t="shared" si="1"/>
        <v/>
      </c>
      <c r="X211" s="62" t="str">
        <f t="shared" si="2"/>
        <v/>
      </c>
      <c r="Y211" s="18" t="str">
        <f t="shared" si="3"/>
        <v/>
      </c>
      <c r="Z211" s="18" t="str">
        <f t="shared" si="4"/>
        <v/>
      </c>
      <c r="AA211" s="18" t="str">
        <f t="shared" si="5"/>
        <v/>
      </c>
      <c r="AB211" s="18" t="str">
        <f t="shared" si="6"/>
        <v/>
      </c>
      <c r="AC211" s="18" t="str">
        <f t="shared" si="7"/>
        <v/>
      </c>
      <c r="AD211" s="18"/>
      <c r="AE211" s="18"/>
      <c r="AF211" s="18"/>
      <c r="AG211" s="18"/>
      <c r="AH211" s="30" t="str">
        <f t="shared" si="8"/>
        <v/>
      </c>
      <c r="AI211" s="18" t="str">
        <f t="shared" si="9"/>
        <v/>
      </c>
      <c r="AJ211" s="18" t="str">
        <f t="shared" si="10"/>
        <v/>
      </c>
      <c r="AK211" s="18" t="str">
        <f t="shared" si="11"/>
        <v/>
      </c>
      <c r="AL211" s="18" t="str">
        <f t="shared" si="12"/>
        <v/>
      </c>
      <c r="AM211" s="18" t="str">
        <f t="shared" si="13"/>
        <v/>
      </c>
      <c r="AN211" s="18" t="str">
        <f t="shared" si="14"/>
        <v/>
      </c>
      <c r="AO211" s="18" t="str">
        <f t="shared" si="15"/>
        <v/>
      </c>
      <c r="AP211" s="18" t="str">
        <f t="shared" si="16"/>
        <v/>
      </c>
      <c r="AS211" s="63" t="str">
        <f t="shared" si="17"/>
        <v/>
      </c>
      <c r="AT211" s="23" t="str">
        <f t="shared" si="18"/>
        <v xml:space="preserve">Mencapai kompetensi dengan sangat baik dalam </v>
      </c>
      <c r="AU211" s="23" t="str">
        <f t="shared" si="19"/>
        <v xml:space="preserve">Perlu peningkatan dalam hal </v>
      </c>
      <c r="AV211" s="23" t="str">
        <f t="shared" si="20"/>
        <v/>
      </c>
      <c r="AW211" s="23" t="str">
        <f t="shared" si="21"/>
        <v/>
      </c>
      <c r="BF211" s="197"/>
    </row>
    <row r="212" spans="1:58" ht="15.75" customHeight="1">
      <c r="A212" s="57">
        <v>206</v>
      </c>
      <c r="B212" s="18" t="s">
        <v>263</v>
      </c>
      <c r="C212" s="59">
        <v>7107</v>
      </c>
      <c r="D212" s="18">
        <f t="shared" si="31"/>
        <v>7107</v>
      </c>
      <c r="E212" s="59" t="s">
        <v>250</v>
      </c>
      <c r="F212" s="59"/>
      <c r="G212" s="59"/>
      <c r="H212" s="59"/>
      <c r="I212" s="59"/>
      <c r="J212" s="59"/>
      <c r="K212" s="59"/>
      <c r="L212" s="59"/>
      <c r="M212" s="59"/>
      <c r="N212" s="18"/>
      <c r="O212" s="60"/>
      <c r="P212" s="175">
        <f t="shared" si="32"/>
        <v>80</v>
      </c>
      <c r="Q212" s="18"/>
      <c r="R212" s="18"/>
      <c r="S212" s="18"/>
      <c r="T212" s="18"/>
      <c r="U212" s="61" t="str">
        <f t="shared" si="33"/>
        <v/>
      </c>
      <c r="V212" s="18" t="str">
        <f t="shared" si="0"/>
        <v/>
      </c>
      <c r="W212" s="18" t="str">
        <f t="shared" si="1"/>
        <v/>
      </c>
      <c r="X212" s="62" t="str">
        <f t="shared" si="2"/>
        <v/>
      </c>
      <c r="Y212" s="18" t="str">
        <f t="shared" si="3"/>
        <v/>
      </c>
      <c r="Z212" s="18" t="str">
        <f t="shared" si="4"/>
        <v/>
      </c>
      <c r="AA212" s="18" t="str">
        <f t="shared" si="5"/>
        <v/>
      </c>
      <c r="AB212" s="18" t="str">
        <f t="shared" si="6"/>
        <v/>
      </c>
      <c r="AC212" s="18" t="str">
        <f t="shared" si="7"/>
        <v/>
      </c>
      <c r="AD212" s="18"/>
      <c r="AE212" s="18"/>
      <c r="AF212" s="18"/>
      <c r="AG212" s="18"/>
      <c r="AH212" s="30" t="str">
        <f t="shared" si="8"/>
        <v/>
      </c>
      <c r="AI212" s="18" t="str">
        <f t="shared" si="9"/>
        <v/>
      </c>
      <c r="AJ212" s="18" t="str">
        <f t="shared" si="10"/>
        <v/>
      </c>
      <c r="AK212" s="18" t="str">
        <f t="shared" si="11"/>
        <v/>
      </c>
      <c r="AL212" s="18" t="str">
        <f t="shared" si="12"/>
        <v/>
      </c>
      <c r="AM212" s="18" t="str">
        <f t="shared" si="13"/>
        <v/>
      </c>
      <c r="AN212" s="18" t="str">
        <f t="shared" si="14"/>
        <v/>
      </c>
      <c r="AO212" s="18" t="str">
        <f t="shared" si="15"/>
        <v/>
      </c>
      <c r="AP212" s="18" t="str">
        <f t="shared" si="16"/>
        <v/>
      </c>
      <c r="AS212" s="63" t="str">
        <f t="shared" si="17"/>
        <v/>
      </c>
      <c r="AT212" s="23" t="str">
        <f t="shared" si="18"/>
        <v xml:space="preserve">Mencapai kompetensi dengan sangat baik dalam </v>
      </c>
      <c r="AU212" s="23" t="str">
        <f t="shared" si="19"/>
        <v xml:space="preserve">Perlu peningkatan dalam hal </v>
      </c>
      <c r="AV212" s="23" t="str">
        <f t="shared" si="20"/>
        <v/>
      </c>
      <c r="AW212" s="23" t="str">
        <f t="shared" si="21"/>
        <v/>
      </c>
      <c r="BF212" s="197"/>
    </row>
    <row r="213" spans="1:58" ht="15.75" customHeight="1">
      <c r="A213" s="57">
        <v>207</v>
      </c>
      <c r="B213" s="18" t="s">
        <v>264</v>
      </c>
      <c r="C213" s="59">
        <v>7108</v>
      </c>
      <c r="D213" s="18">
        <f t="shared" si="31"/>
        <v>7108</v>
      </c>
      <c r="E213" s="59" t="s">
        <v>250</v>
      </c>
      <c r="F213" s="59"/>
      <c r="G213" s="59"/>
      <c r="H213" s="59"/>
      <c r="I213" s="59"/>
      <c r="J213" s="59"/>
      <c r="K213" s="59"/>
      <c r="L213" s="59"/>
      <c r="M213" s="59"/>
      <c r="N213" s="18"/>
      <c r="O213" s="60"/>
      <c r="P213" s="175">
        <f t="shared" si="32"/>
        <v>80</v>
      </c>
      <c r="Q213" s="18"/>
      <c r="R213" s="18"/>
      <c r="S213" s="18"/>
      <c r="T213" s="18"/>
      <c r="U213" s="61" t="str">
        <f t="shared" si="33"/>
        <v/>
      </c>
      <c r="V213" s="18" t="str">
        <f t="shared" si="0"/>
        <v/>
      </c>
      <c r="W213" s="18" t="str">
        <f t="shared" si="1"/>
        <v/>
      </c>
      <c r="X213" s="62" t="str">
        <f t="shared" si="2"/>
        <v/>
      </c>
      <c r="Y213" s="18" t="str">
        <f t="shared" si="3"/>
        <v/>
      </c>
      <c r="Z213" s="18" t="str">
        <f t="shared" si="4"/>
        <v/>
      </c>
      <c r="AA213" s="18" t="str">
        <f t="shared" si="5"/>
        <v/>
      </c>
      <c r="AB213" s="18" t="str">
        <f t="shared" si="6"/>
        <v/>
      </c>
      <c r="AC213" s="18" t="str">
        <f t="shared" si="7"/>
        <v/>
      </c>
      <c r="AD213" s="18"/>
      <c r="AE213" s="18"/>
      <c r="AF213" s="18"/>
      <c r="AG213" s="18"/>
      <c r="AH213" s="30" t="str">
        <f t="shared" si="8"/>
        <v/>
      </c>
      <c r="AI213" s="18" t="str">
        <f t="shared" si="9"/>
        <v/>
      </c>
      <c r="AJ213" s="18" t="str">
        <f t="shared" si="10"/>
        <v/>
      </c>
      <c r="AK213" s="18" t="str">
        <f t="shared" si="11"/>
        <v/>
      </c>
      <c r="AL213" s="18" t="str">
        <f t="shared" si="12"/>
        <v/>
      </c>
      <c r="AM213" s="18" t="str">
        <f t="shared" si="13"/>
        <v/>
      </c>
      <c r="AN213" s="18" t="str">
        <f t="shared" si="14"/>
        <v/>
      </c>
      <c r="AO213" s="18" t="str">
        <f t="shared" si="15"/>
        <v/>
      </c>
      <c r="AP213" s="18" t="str">
        <f t="shared" si="16"/>
        <v/>
      </c>
      <c r="AS213" s="63" t="str">
        <f t="shared" si="17"/>
        <v/>
      </c>
      <c r="AT213" s="23" t="str">
        <f t="shared" si="18"/>
        <v xml:space="preserve">Mencapai kompetensi dengan sangat baik dalam </v>
      </c>
      <c r="AU213" s="23" t="str">
        <f t="shared" si="19"/>
        <v xml:space="preserve">Perlu peningkatan dalam hal </v>
      </c>
      <c r="AV213" s="23" t="str">
        <f t="shared" si="20"/>
        <v/>
      </c>
      <c r="AW213" s="23" t="str">
        <f t="shared" si="21"/>
        <v/>
      </c>
      <c r="BF213" s="197"/>
    </row>
    <row r="214" spans="1:58" ht="15.75" customHeight="1">
      <c r="A214" s="57">
        <v>208</v>
      </c>
      <c r="B214" s="18" t="s">
        <v>265</v>
      </c>
      <c r="C214" s="59">
        <v>7109</v>
      </c>
      <c r="D214" s="18">
        <f t="shared" si="31"/>
        <v>7109</v>
      </c>
      <c r="E214" s="59" t="s">
        <v>250</v>
      </c>
      <c r="F214" s="59"/>
      <c r="G214" s="59"/>
      <c r="H214" s="59"/>
      <c r="I214" s="59"/>
      <c r="J214" s="59"/>
      <c r="K214" s="59"/>
      <c r="L214" s="59"/>
      <c r="M214" s="59"/>
      <c r="N214" s="18"/>
      <c r="O214" s="60"/>
      <c r="P214" s="175">
        <f t="shared" si="32"/>
        <v>80</v>
      </c>
      <c r="Q214" s="18"/>
      <c r="R214" s="18"/>
      <c r="S214" s="18"/>
      <c r="T214" s="18"/>
      <c r="U214" s="61" t="str">
        <f t="shared" si="33"/>
        <v/>
      </c>
      <c r="V214" s="18" t="str">
        <f t="shared" si="0"/>
        <v/>
      </c>
      <c r="W214" s="18" t="str">
        <f t="shared" si="1"/>
        <v/>
      </c>
      <c r="X214" s="62" t="str">
        <f t="shared" si="2"/>
        <v/>
      </c>
      <c r="Y214" s="18" t="str">
        <f t="shared" si="3"/>
        <v/>
      </c>
      <c r="Z214" s="18" t="str">
        <f t="shared" si="4"/>
        <v/>
      </c>
      <c r="AA214" s="18" t="str">
        <f t="shared" si="5"/>
        <v/>
      </c>
      <c r="AB214" s="18" t="str">
        <f t="shared" si="6"/>
        <v/>
      </c>
      <c r="AC214" s="18" t="str">
        <f t="shared" si="7"/>
        <v/>
      </c>
      <c r="AD214" s="18"/>
      <c r="AE214" s="18"/>
      <c r="AF214" s="18"/>
      <c r="AG214" s="18"/>
      <c r="AH214" s="30" t="str">
        <f t="shared" si="8"/>
        <v/>
      </c>
      <c r="AI214" s="18" t="str">
        <f t="shared" si="9"/>
        <v/>
      </c>
      <c r="AJ214" s="18" t="str">
        <f t="shared" si="10"/>
        <v/>
      </c>
      <c r="AK214" s="18" t="str">
        <f t="shared" si="11"/>
        <v/>
      </c>
      <c r="AL214" s="18" t="str">
        <f t="shared" si="12"/>
        <v/>
      </c>
      <c r="AM214" s="18" t="str">
        <f t="shared" si="13"/>
        <v/>
      </c>
      <c r="AN214" s="18" t="str">
        <f t="shared" si="14"/>
        <v/>
      </c>
      <c r="AO214" s="18" t="str">
        <f t="shared" si="15"/>
        <v/>
      </c>
      <c r="AP214" s="18" t="str">
        <f t="shared" si="16"/>
        <v/>
      </c>
      <c r="AS214" s="63" t="str">
        <f t="shared" si="17"/>
        <v/>
      </c>
      <c r="AT214" s="23" t="str">
        <f t="shared" si="18"/>
        <v xml:space="preserve">Mencapai kompetensi dengan sangat baik dalam </v>
      </c>
      <c r="AU214" s="23" t="str">
        <f t="shared" si="19"/>
        <v xml:space="preserve">Perlu peningkatan dalam hal </v>
      </c>
      <c r="AV214" s="23" t="str">
        <f t="shared" si="20"/>
        <v/>
      </c>
      <c r="AW214" s="23" t="str">
        <f t="shared" si="21"/>
        <v/>
      </c>
      <c r="BF214" s="197"/>
    </row>
    <row r="215" spans="1:58" ht="15.75" customHeight="1">
      <c r="A215" s="57">
        <v>209</v>
      </c>
      <c r="B215" s="18" t="s">
        <v>266</v>
      </c>
      <c r="C215" s="59">
        <v>7110</v>
      </c>
      <c r="D215" s="18">
        <f t="shared" si="31"/>
        <v>7110</v>
      </c>
      <c r="E215" s="59" t="s">
        <v>250</v>
      </c>
      <c r="F215" s="59"/>
      <c r="G215" s="59"/>
      <c r="H215" s="59"/>
      <c r="I215" s="59"/>
      <c r="J215" s="59"/>
      <c r="K215" s="59"/>
      <c r="L215" s="59"/>
      <c r="M215" s="59"/>
      <c r="N215" s="18"/>
      <c r="O215" s="60"/>
      <c r="P215" s="175">
        <f t="shared" si="32"/>
        <v>80</v>
      </c>
      <c r="Q215" s="18"/>
      <c r="R215" s="18"/>
      <c r="S215" s="18"/>
      <c r="T215" s="18"/>
      <c r="U215" s="61" t="str">
        <f t="shared" si="33"/>
        <v/>
      </c>
      <c r="V215" s="18" t="str">
        <f t="shared" si="0"/>
        <v/>
      </c>
      <c r="W215" s="18" t="str">
        <f t="shared" si="1"/>
        <v/>
      </c>
      <c r="X215" s="62" t="str">
        <f t="shared" si="2"/>
        <v/>
      </c>
      <c r="Y215" s="18" t="str">
        <f t="shared" si="3"/>
        <v/>
      </c>
      <c r="Z215" s="18" t="str">
        <f t="shared" si="4"/>
        <v/>
      </c>
      <c r="AA215" s="18" t="str">
        <f t="shared" si="5"/>
        <v/>
      </c>
      <c r="AB215" s="18" t="str">
        <f t="shared" si="6"/>
        <v/>
      </c>
      <c r="AC215" s="18" t="str">
        <f t="shared" si="7"/>
        <v/>
      </c>
      <c r="AD215" s="18"/>
      <c r="AE215" s="18"/>
      <c r="AF215" s="18"/>
      <c r="AG215" s="18"/>
      <c r="AH215" s="30" t="str">
        <f t="shared" si="8"/>
        <v/>
      </c>
      <c r="AI215" s="18" t="str">
        <f t="shared" si="9"/>
        <v/>
      </c>
      <c r="AJ215" s="18" t="str">
        <f t="shared" si="10"/>
        <v/>
      </c>
      <c r="AK215" s="18" t="str">
        <f t="shared" si="11"/>
        <v/>
      </c>
      <c r="AL215" s="18" t="str">
        <f t="shared" si="12"/>
        <v/>
      </c>
      <c r="AM215" s="18" t="str">
        <f t="shared" si="13"/>
        <v/>
      </c>
      <c r="AN215" s="18" t="str">
        <f t="shared" si="14"/>
        <v/>
      </c>
      <c r="AO215" s="18" t="str">
        <f t="shared" si="15"/>
        <v/>
      </c>
      <c r="AP215" s="18" t="str">
        <f t="shared" si="16"/>
        <v/>
      </c>
      <c r="AS215" s="63" t="str">
        <f t="shared" si="17"/>
        <v/>
      </c>
      <c r="AT215" s="23" t="str">
        <f t="shared" si="18"/>
        <v xml:space="preserve">Mencapai kompetensi dengan sangat baik dalam </v>
      </c>
      <c r="AU215" s="23" t="str">
        <f t="shared" si="19"/>
        <v xml:space="preserve">Perlu peningkatan dalam hal </v>
      </c>
      <c r="AV215" s="23" t="str">
        <f t="shared" si="20"/>
        <v/>
      </c>
      <c r="AW215" s="23" t="str">
        <f t="shared" si="21"/>
        <v/>
      </c>
      <c r="BF215" s="197"/>
    </row>
    <row r="216" spans="1:58" ht="15.75" customHeight="1">
      <c r="A216" s="57">
        <v>210</v>
      </c>
      <c r="B216" s="18" t="s">
        <v>267</v>
      </c>
      <c r="C216" s="59">
        <v>7111</v>
      </c>
      <c r="D216" s="18">
        <f t="shared" si="31"/>
        <v>7111</v>
      </c>
      <c r="E216" s="59" t="s">
        <v>250</v>
      </c>
      <c r="F216" s="59"/>
      <c r="G216" s="59"/>
      <c r="H216" s="59"/>
      <c r="I216" s="59"/>
      <c r="J216" s="59"/>
      <c r="K216" s="59"/>
      <c r="L216" s="59"/>
      <c r="M216" s="59"/>
      <c r="N216" s="18"/>
      <c r="O216" s="60"/>
      <c r="P216" s="175">
        <f t="shared" si="32"/>
        <v>80</v>
      </c>
      <c r="Q216" s="18"/>
      <c r="R216" s="18"/>
      <c r="S216" s="18"/>
      <c r="T216" s="18"/>
      <c r="U216" s="61" t="str">
        <f t="shared" si="33"/>
        <v/>
      </c>
      <c r="V216" s="18" t="str">
        <f t="shared" si="0"/>
        <v/>
      </c>
      <c r="W216" s="18" t="str">
        <f t="shared" si="1"/>
        <v/>
      </c>
      <c r="X216" s="62" t="str">
        <f t="shared" si="2"/>
        <v/>
      </c>
      <c r="Y216" s="18" t="str">
        <f t="shared" si="3"/>
        <v/>
      </c>
      <c r="Z216" s="18" t="str">
        <f t="shared" si="4"/>
        <v/>
      </c>
      <c r="AA216" s="18" t="str">
        <f t="shared" si="5"/>
        <v/>
      </c>
      <c r="AB216" s="18" t="str">
        <f t="shared" si="6"/>
        <v/>
      </c>
      <c r="AC216" s="18" t="str">
        <f t="shared" si="7"/>
        <v/>
      </c>
      <c r="AD216" s="18"/>
      <c r="AE216" s="18"/>
      <c r="AF216" s="18"/>
      <c r="AG216" s="18"/>
      <c r="AH216" s="30" t="str">
        <f t="shared" si="8"/>
        <v/>
      </c>
      <c r="AI216" s="18" t="str">
        <f t="shared" si="9"/>
        <v/>
      </c>
      <c r="AJ216" s="18" t="str">
        <f t="shared" si="10"/>
        <v/>
      </c>
      <c r="AK216" s="18" t="str">
        <f t="shared" si="11"/>
        <v/>
      </c>
      <c r="AL216" s="18" t="str">
        <f t="shared" si="12"/>
        <v/>
      </c>
      <c r="AM216" s="18" t="str">
        <f t="shared" si="13"/>
        <v/>
      </c>
      <c r="AN216" s="18" t="str">
        <f t="shared" si="14"/>
        <v/>
      </c>
      <c r="AO216" s="18" t="str">
        <f t="shared" si="15"/>
        <v/>
      </c>
      <c r="AP216" s="18" t="str">
        <f t="shared" si="16"/>
        <v/>
      </c>
      <c r="AS216" s="63" t="str">
        <f t="shared" si="17"/>
        <v/>
      </c>
      <c r="AT216" s="23" t="str">
        <f t="shared" si="18"/>
        <v xml:space="preserve">Mencapai kompetensi dengan sangat baik dalam </v>
      </c>
      <c r="AU216" s="23" t="str">
        <f t="shared" si="19"/>
        <v xml:space="preserve">Perlu peningkatan dalam hal </v>
      </c>
      <c r="AV216" s="23" t="str">
        <f t="shared" si="20"/>
        <v/>
      </c>
      <c r="AW216" s="23" t="str">
        <f t="shared" si="21"/>
        <v/>
      </c>
      <c r="BF216" s="197"/>
    </row>
    <row r="217" spans="1:58" ht="15.75" customHeight="1">
      <c r="A217" s="57">
        <v>211</v>
      </c>
      <c r="B217" s="18" t="s">
        <v>268</v>
      </c>
      <c r="C217" s="59">
        <v>7112</v>
      </c>
      <c r="D217" s="18">
        <f t="shared" si="31"/>
        <v>7112</v>
      </c>
      <c r="E217" s="59" t="s">
        <v>250</v>
      </c>
      <c r="F217" s="59"/>
      <c r="G217" s="59"/>
      <c r="H217" s="59"/>
      <c r="I217" s="59"/>
      <c r="J217" s="59"/>
      <c r="K217" s="59"/>
      <c r="L217" s="59"/>
      <c r="M217" s="59"/>
      <c r="N217" s="18"/>
      <c r="O217" s="60"/>
      <c r="P217" s="175">
        <f t="shared" si="32"/>
        <v>80</v>
      </c>
      <c r="Q217" s="18"/>
      <c r="R217" s="18"/>
      <c r="S217" s="18"/>
      <c r="T217" s="18"/>
      <c r="U217" s="61" t="str">
        <f t="shared" si="33"/>
        <v/>
      </c>
      <c r="V217" s="18" t="str">
        <f t="shared" si="0"/>
        <v/>
      </c>
      <c r="W217" s="18" t="str">
        <f t="shared" si="1"/>
        <v/>
      </c>
      <c r="X217" s="62" t="str">
        <f t="shared" si="2"/>
        <v/>
      </c>
      <c r="Y217" s="18" t="str">
        <f t="shared" si="3"/>
        <v/>
      </c>
      <c r="Z217" s="18" t="str">
        <f t="shared" si="4"/>
        <v/>
      </c>
      <c r="AA217" s="18" t="str">
        <f t="shared" si="5"/>
        <v/>
      </c>
      <c r="AB217" s="18" t="str">
        <f t="shared" si="6"/>
        <v/>
      </c>
      <c r="AC217" s="18" t="str">
        <f t="shared" si="7"/>
        <v/>
      </c>
      <c r="AD217" s="18"/>
      <c r="AE217" s="18"/>
      <c r="AF217" s="18"/>
      <c r="AG217" s="18"/>
      <c r="AH217" s="30" t="str">
        <f t="shared" si="8"/>
        <v/>
      </c>
      <c r="AI217" s="18" t="str">
        <f t="shared" si="9"/>
        <v/>
      </c>
      <c r="AJ217" s="18" t="str">
        <f t="shared" si="10"/>
        <v/>
      </c>
      <c r="AK217" s="18" t="str">
        <f t="shared" si="11"/>
        <v/>
      </c>
      <c r="AL217" s="18" t="str">
        <f t="shared" si="12"/>
        <v/>
      </c>
      <c r="AM217" s="18" t="str">
        <f t="shared" si="13"/>
        <v/>
      </c>
      <c r="AN217" s="18" t="str">
        <f t="shared" si="14"/>
        <v/>
      </c>
      <c r="AO217" s="18" t="str">
        <f t="shared" si="15"/>
        <v/>
      </c>
      <c r="AP217" s="18" t="str">
        <f t="shared" si="16"/>
        <v/>
      </c>
      <c r="AS217" s="63" t="str">
        <f t="shared" si="17"/>
        <v/>
      </c>
      <c r="AT217" s="23" t="str">
        <f t="shared" si="18"/>
        <v xml:space="preserve">Mencapai kompetensi dengan sangat baik dalam </v>
      </c>
      <c r="AU217" s="23" t="str">
        <f t="shared" si="19"/>
        <v xml:space="preserve">Perlu peningkatan dalam hal </v>
      </c>
      <c r="AV217" s="23" t="str">
        <f t="shared" si="20"/>
        <v/>
      </c>
      <c r="AW217" s="23" t="str">
        <f t="shared" si="21"/>
        <v/>
      </c>
      <c r="BF217" s="197"/>
    </row>
    <row r="218" spans="1:58" ht="15.75" customHeight="1">
      <c r="A218" s="57">
        <v>212</v>
      </c>
      <c r="B218" s="18" t="s">
        <v>269</v>
      </c>
      <c r="C218" s="59">
        <v>7113</v>
      </c>
      <c r="D218" s="18">
        <f t="shared" si="31"/>
        <v>7113</v>
      </c>
      <c r="E218" s="59" t="s">
        <v>250</v>
      </c>
      <c r="F218" s="59"/>
      <c r="G218" s="59"/>
      <c r="H218" s="59"/>
      <c r="I218" s="59"/>
      <c r="J218" s="59"/>
      <c r="K218" s="59"/>
      <c r="L218" s="59"/>
      <c r="M218" s="59"/>
      <c r="N218" s="18"/>
      <c r="O218" s="60"/>
      <c r="P218" s="175">
        <f t="shared" si="32"/>
        <v>80</v>
      </c>
      <c r="Q218" s="18"/>
      <c r="R218" s="18"/>
      <c r="S218" s="18"/>
      <c r="T218" s="18"/>
      <c r="U218" s="61" t="str">
        <f t="shared" si="33"/>
        <v/>
      </c>
      <c r="V218" s="18" t="str">
        <f t="shared" si="0"/>
        <v/>
      </c>
      <c r="W218" s="18" t="str">
        <f t="shared" si="1"/>
        <v/>
      </c>
      <c r="X218" s="62" t="str">
        <f t="shared" si="2"/>
        <v/>
      </c>
      <c r="Y218" s="18" t="str">
        <f t="shared" si="3"/>
        <v/>
      </c>
      <c r="Z218" s="18" t="str">
        <f t="shared" si="4"/>
        <v/>
      </c>
      <c r="AA218" s="18" t="str">
        <f t="shared" si="5"/>
        <v/>
      </c>
      <c r="AB218" s="18" t="str">
        <f t="shared" si="6"/>
        <v/>
      </c>
      <c r="AC218" s="18" t="str">
        <f t="shared" si="7"/>
        <v/>
      </c>
      <c r="AD218" s="18"/>
      <c r="AE218" s="18"/>
      <c r="AF218" s="18"/>
      <c r="AG218" s="18"/>
      <c r="AH218" s="30" t="str">
        <f t="shared" si="8"/>
        <v/>
      </c>
      <c r="AI218" s="18" t="str">
        <f t="shared" si="9"/>
        <v/>
      </c>
      <c r="AJ218" s="18" t="str">
        <f t="shared" si="10"/>
        <v/>
      </c>
      <c r="AK218" s="18" t="str">
        <f t="shared" si="11"/>
        <v/>
      </c>
      <c r="AL218" s="18" t="str">
        <f t="shared" si="12"/>
        <v/>
      </c>
      <c r="AM218" s="18" t="str">
        <f t="shared" si="13"/>
        <v/>
      </c>
      <c r="AN218" s="18" t="str">
        <f t="shared" si="14"/>
        <v/>
      </c>
      <c r="AO218" s="18" t="str">
        <f t="shared" si="15"/>
        <v/>
      </c>
      <c r="AP218" s="18" t="str">
        <f t="shared" si="16"/>
        <v/>
      </c>
      <c r="AS218" s="63" t="str">
        <f t="shared" si="17"/>
        <v/>
      </c>
      <c r="AT218" s="23" t="str">
        <f t="shared" si="18"/>
        <v xml:space="preserve">Mencapai kompetensi dengan sangat baik dalam </v>
      </c>
      <c r="AU218" s="23" t="str">
        <f t="shared" si="19"/>
        <v xml:space="preserve">Perlu peningkatan dalam hal </v>
      </c>
      <c r="AV218" s="23" t="str">
        <f t="shared" si="20"/>
        <v/>
      </c>
      <c r="AW218" s="23" t="str">
        <f t="shared" si="21"/>
        <v/>
      </c>
      <c r="BF218" s="197"/>
    </row>
    <row r="219" spans="1:58" ht="15.75" customHeight="1">
      <c r="A219" s="57">
        <v>213</v>
      </c>
      <c r="B219" s="18" t="s">
        <v>270</v>
      </c>
      <c r="C219" s="59">
        <v>7114</v>
      </c>
      <c r="D219" s="18">
        <f t="shared" si="31"/>
        <v>7114</v>
      </c>
      <c r="E219" s="59" t="s">
        <v>250</v>
      </c>
      <c r="F219" s="59"/>
      <c r="G219" s="59"/>
      <c r="H219" s="59"/>
      <c r="I219" s="59"/>
      <c r="J219" s="59"/>
      <c r="K219" s="59"/>
      <c r="L219" s="59"/>
      <c r="M219" s="59"/>
      <c r="N219" s="18"/>
      <c r="O219" s="60"/>
      <c r="P219" s="175">
        <f t="shared" si="32"/>
        <v>80</v>
      </c>
      <c r="Q219" s="18"/>
      <c r="R219" s="18"/>
      <c r="S219" s="18"/>
      <c r="T219" s="18"/>
      <c r="U219" s="61" t="str">
        <f t="shared" si="33"/>
        <v/>
      </c>
      <c r="V219" s="18" t="str">
        <f t="shared" si="0"/>
        <v/>
      </c>
      <c r="W219" s="18" t="str">
        <f t="shared" si="1"/>
        <v/>
      </c>
      <c r="X219" s="62" t="str">
        <f t="shared" si="2"/>
        <v/>
      </c>
      <c r="Y219" s="18" t="str">
        <f t="shared" si="3"/>
        <v/>
      </c>
      <c r="Z219" s="18" t="str">
        <f t="shared" si="4"/>
        <v/>
      </c>
      <c r="AA219" s="18" t="str">
        <f t="shared" si="5"/>
        <v/>
      </c>
      <c r="AB219" s="18" t="str">
        <f t="shared" si="6"/>
        <v/>
      </c>
      <c r="AC219" s="18" t="str">
        <f t="shared" si="7"/>
        <v/>
      </c>
      <c r="AD219" s="18"/>
      <c r="AE219" s="18"/>
      <c r="AF219" s="18"/>
      <c r="AG219" s="18"/>
      <c r="AH219" s="30" t="str">
        <f t="shared" si="8"/>
        <v/>
      </c>
      <c r="AI219" s="18" t="str">
        <f t="shared" si="9"/>
        <v/>
      </c>
      <c r="AJ219" s="18" t="str">
        <f t="shared" si="10"/>
        <v/>
      </c>
      <c r="AK219" s="18" t="str">
        <f t="shared" si="11"/>
        <v/>
      </c>
      <c r="AL219" s="18" t="str">
        <f t="shared" si="12"/>
        <v/>
      </c>
      <c r="AM219" s="18" t="str">
        <f t="shared" si="13"/>
        <v/>
      </c>
      <c r="AN219" s="18" t="str">
        <f t="shared" si="14"/>
        <v/>
      </c>
      <c r="AO219" s="18" t="str">
        <f t="shared" si="15"/>
        <v/>
      </c>
      <c r="AP219" s="18" t="str">
        <f t="shared" si="16"/>
        <v/>
      </c>
      <c r="AS219" s="63" t="str">
        <f t="shared" si="17"/>
        <v/>
      </c>
      <c r="AT219" s="23" t="str">
        <f t="shared" si="18"/>
        <v xml:space="preserve">Mencapai kompetensi dengan sangat baik dalam </v>
      </c>
      <c r="AU219" s="23" t="str">
        <f t="shared" si="19"/>
        <v xml:space="preserve">Perlu peningkatan dalam hal </v>
      </c>
      <c r="AV219" s="23" t="str">
        <f t="shared" si="20"/>
        <v/>
      </c>
      <c r="AW219" s="23" t="str">
        <f t="shared" si="21"/>
        <v/>
      </c>
      <c r="BF219" s="197"/>
    </row>
    <row r="220" spans="1:58" ht="15.75" customHeight="1">
      <c r="A220" s="57">
        <v>214</v>
      </c>
      <c r="B220" s="18" t="s">
        <v>271</v>
      </c>
      <c r="C220" s="59">
        <v>7115</v>
      </c>
      <c r="D220" s="18">
        <f t="shared" si="31"/>
        <v>7115</v>
      </c>
      <c r="E220" s="59" t="s">
        <v>250</v>
      </c>
      <c r="F220" s="59"/>
      <c r="G220" s="59"/>
      <c r="H220" s="59"/>
      <c r="I220" s="59"/>
      <c r="J220" s="59"/>
      <c r="K220" s="59"/>
      <c r="L220" s="59"/>
      <c r="M220" s="59"/>
      <c r="N220" s="18"/>
      <c r="O220" s="60"/>
      <c r="P220" s="175">
        <f t="shared" si="32"/>
        <v>80</v>
      </c>
      <c r="Q220" s="18"/>
      <c r="R220" s="18"/>
      <c r="S220" s="18"/>
      <c r="T220" s="18"/>
      <c r="U220" s="61" t="str">
        <f t="shared" si="33"/>
        <v/>
      </c>
      <c r="V220" s="18" t="str">
        <f t="shared" si="0"/>
        <v/>
      </c>
      <c r="W220" s="18" t="str">
        <f t="shared" si="1"/>
        <v/>
      </c>
      <c r="X220" s="62" t="str">
        <f t="shared" si="2"/>
        <v/>
      </c>
      <c r="Y220" s="18" t="str">
        <f t="shared" si="3"/>
        <v/>
      </c>
      <c r="Z220" s="18" t="str">
        <f t="shared" si="4"/>
        <v/>
      </c>
      <c r="AA220" s="18" t="str">
        <f t="shared" si="5"/>
        <v/>
      </c>
      <c r="AB220" s="18" t="str">
        <f t="shared" si="6"/>
        <v/>
      </c>
      <c r="AC220" s="18" t="str">
        <f t="shared" si="7"/>
        <v/>
      </c>
      <c r="AD220" s="18"/>
      <c r="AE220" s="18"/>
      <c r="AF220" s="18"/>
      <c r="AG220" s="18"/>
      <c r="AH220" s="30" t="str">
        <f t="shared" si="8"/>
        <v/>
      </c>
      <c r="AI220" s="18" t="str">
        <f t="shared" si="9"/>
        <v/>
      </c>
      <c r="AJ220" s="18" t="str">
        <f t="shared" si="10"/>
        <v/>
      </c>
      <c r="AK220" s="18" t="str">
        <f t="shared" si="11"/>
        <v/>
      </c>
      <c r="AL220" s="18" t="str">
        <f t="shared" si="12"/>
        <v/>
      </c>
      <c r="AM220" s="18" t="str">
        <f t="shared" si="13"/>
        <v/>
      </c>
      <c r="AN220" s="18" t="str">
        <f t="shared" si="14"/>
        <v/>
      </c>
      <c r="AO220" s="18" t="str">
        <f t="shared" si="15"/>
        <v/>
      </c>
      <c r="AP220" s="18" t="str">
        <f t="shared" si="16"/>
        <v/>
      </c>
      <c r="AS220" s="63" t="str">
        <f t="shared" si="17"/>
        <v/>
      </c>
      <c r="AT220" s="23" t="str">
        <f t="shared" si="18"/>
        <v xml:space="preserve">Mencapai kompetensi dengan sangat baik dalam </v>
      </c>
      <c r="AU220" s="23" t="str">
        <f t="shared" si="19"/>
        <v xml:space="preserve">Perlu peningkatan dalam hal </v>
      </c>
      <c r="AV220" s="23" t="str">
        <f t="shared" si="20"/>
        <v/>
      </c>
      <c r="AW220" s="23" t="str">
        <f t="shared" si="21"/>
        <v/>
      </c>
      <c r="BF220" s="197"/>
    </row>
    <row r="221" spans="1:58" ht="15.75" customHeight="1">
      <c r="A221" s="57">
        <v>215</v>
      </c>
      <c r="B221" s="18" t="s">
        <v>272</v>
      </c>
      <c r="C221" s="59">
        <v>7116</v>
      </c>
      <c r="D221" s="18">
        <f t="shared" si="31"/>
        <v>7116</v>
      </c>
      <c r="E221" s="59" t="s">
        <v>250</v>
      </c>
      <c r="F221" s="59"/>
      <c r="G221" s="59"/>
      <c r="H221" s="59"/>
      <c r="I221" s="59"/>
      <c r="J221" s="59"/>
      <c r="K221" s="59"/>
      <c r="L221" s="59"/>
      <c r="M221" s="59"/>
      <c r="N221" s="18"/>
      <c r="O221" s="60"/>
      <c r="P221" s="175">
        <f t="shared" si="32"/>
        <v>80</v>
      </c>
      <c r="Q221" s="18"/>
      <c r="R221" s="18"/>
      <c r="S221" s="18"/>
      <c r="T221" s="18"/>
      <c r="U221" s="61" t="str">
        <f t="shared" si="33"/>
        <v/>
      </c>
      <c r="V221" s="18" t="str">
        <f t="shared" si="0"/>
        <v/>
      </c>
      <c r="W221" s="18" t="str">
        <f t="shared" si="1"/>
        <v/>
      </c>
      <c r="X221" s="62" t="str">
        <f t="shared" si="2"/>
        <v/>
      </c>
      <c r="Y221" s="18" t="str">
        <f t="shared" si="3"/>
        <v/>
      </c>
      <c r="Z221" s="18" t="str">
        <f t="shared" si="4"/>
        <v/>
      </c>
      <c r="AA221" s="18" t="str">
        <f t="shared" si="5"/>
        <v/>
      </c>
      <c r="AB221" s="18" t="str">
        <f t="shared" si="6"/>
        <v/>
      </c>
      <c r="AC221" s="18" t="str">
        <f t="shared" si="7"/>
        <v/>
      </c>
      <c r="AD221" s="18"/>
      <c r="AE221" s="18"/>
      <c r="AF221" s="18"/>
      <c r="AG221" s="18"/>
      <c r="AH221" s="30" t="str">
        <f t="shared" si="8"/>
        <v/>
      </c>
      <c r="AI221" s="18" t="str">
        <f t="shared" si="9"/>
        <v/>
      </c>
      <c r="AJ221" s="18" t="str">
        <f t="shared" si="10"/>
        <v/>
      </c>
      <c r="AK221" s="18" t="str">
        <f t="shared" si="11"/>
        <v/>
      </c>
      <c r="AL221" s="18" t="str">
        <f t="shared" si="12"/>
        <v/>
      </c>
      <c r="AM221" s="18" t="str">
        <f t="shared" si="13"/>
        <v/>
      </c>
      <c r="AN221" s="18" t="str">
        <f t="shared" si="14"/>
        <v/>
      </c>
      <c r="AO221" s="18" t="str">
        <f t="shared" si="15"/>
        <v/>
      </c>
      <c r="AP221" s="18" t="str">
        <f t="shared" si="16"/>
        <v/>
      </c>
      <c r="AS221" s="63" t="str">
        <f t="shared" si="17"/>
        <v/>
      </c>
      <c r="AT221" s="23" t="str">
        <f t="shared" si="18"/>
        <v xml:space="preserve">Mencapai kompetensi dengan sangat baik dalam </v>
      </c>
      <c r="AU221" s="23" t="str">
        <f t="shared" si="19"/>
        <v xml:space="preserve">Perlu peningkatan dalam hal </v>
      </c>
      <c r="AV221" s="23" t="str">
        <f t="shared" si="20"/>
        <v/>
      </c>
      <c r="AW221" s="23" t="str">
        <f t="shared" si="21"/>
        <v/>
      </c>
      <c r="BF221" s="197"/>
    </row>
    <row r="222" spans="1:58" ht="15.75" customHeight="1">
      <c r="A222" s="57">
        <v>216</v>
      </c>
      <c r="B222" s="18" t="s">
        <v>273</v>
      </c>
      <c r="C222" s="59">
        <v>7117</v>
      </c>
      <c r="D222" s="18">
        <f t="shared" si="31"/>
        <v>7117</v>
      </c>
      <c r="E222" s="59" t="s">
        <v>250</v>
      </c>
      <c r="F222" s="59"/>
      <c r="G222" s="59"/>
      <c r="H222" s="59"/>
      <c r="I222" s="59"/>
      <c r="J222" s="59"/>
      <c r="K222" s="59"/>
      <c r="L222" s="59"/>
      <c r="M222" s="59"/>
      <c r="N222" s="18"/>
      <c r="O222" s="60"/>
      <c r="P222" s="175">
        <f t="shared" si="32"/>
        <v>80</v>
      </c>
      <c r="Q222" s="18"/>
      <c r="R222" s="18"/>
      <c r="S222" s="18"/>
      <c r="T222" s="18"/>
      <c r="U222" s="61" t="str">
        <f t="shared" si="33"/>
        <v/>
      </c>
      <c r="V222" s="18" t="str">
        <f t="shared" si="0"/>
        <v/>
      </c>
      <c r="W222" s="18" t="str">
        <f t="shared" si="1"/>
        <v/>
      </c>
      <c r="X222" s="62" t="str">
        <f t="shared" si="2"/>
        <v/>
      </c>
      <c r="Y222" s="18" t="str">
        <f t="shared" si="3"/>
        <v/>
      </c>
      <c r="Z222" s="18" t="str">
        <f t="shared" si="4"/>
        <v/>
      </c>
      <c r="AA222" s="18" t="str">
        <f t="shared" si="5"/>
        <v/>
      </c>
      <c r="AB222" s="18" t="str">
        <f t="shared" si="6"/>
        <v/>
      </c>
      <c r="AC222" s="18" t="str">
        <f t="shared" si="7"/>
        <v/>
      </c>
      <c r="AD222" s="18"/>
      <c r="AE222" s="18"/>
      <c r="AF222" s="18"/>
      <c r="AG222" s="18"/>
      <c r="AH222" s="30" t="str">
        <f t="shared" si="8"/>
        <v/>
      </c>
      <c r="AI222" s="18" t="str">
        <f t="shared" si="9"/>
        <v/>
      </c>
      <c r="AJ222" s="18" t="str">
        <f t="shared" si="10"/>
        <v/>
      </c>
      <c r="AK222" s="18" t="str">
        <f t="shared" si="11"/>
        <v/>
      </c>
      <c r="AL222" s="18" t="str">
        <f t="shared" si="12"/>
        <v/>
      </c>
      <c r="AM222" s="18" t="str">
        <f t="shared" si="13"/>
        <v/>
      </c>
      <c r="AN222" s="18" t="str">
        <f t="shared" si="14"/>
        <v/>
      </c>
      <c r="AO222" s="18" t="str">
        <f t="shared" si="15"/>
        <v/>
      </c>
      <c r="AP222" s="18" t="str">
        <f t="shared" si="16"/>
        <v/>
      </c>
      <c r="AS222" s="63" t="str">
        <f t="shared" si="17"/>
        <v/>
      </c>
      <c r="AT222" s="23" t="str">
        <f t="shared" si="18"/>
        <v xml:space="preserve">Mencapai kompetensi dengan sangat baik dalam </v>
      </c>
      <c r="AU222" s="23" t="str">
        <f t="shared" si="19"/>
        <v xml:space="preserve">Perlu peningkatan dalam hal </v>
      </c>
      <c r="AV222" s="23" t="str">
        <f t="shared" si="20"/>
        <v/>
      </c>
      <c r="AW222" s="23" t="str">
        <f t="shared" si="21"/>
        <v/>
      </c>
      <c r="BF222" s="197"/>
    </row>
    <row r="223" spans="1:58" ht="15.75" customHeight="1">
      <c r="A223" s="57">
        <v>217</v>
      </c>
      <c r="B223" s="18" t="s">
        <v>274</v>
      </c>
      <c r="C223" s="59">
        <v>7118</v>
      </c>
      <c r="D223" s="18">
        <f t="shared" si="31"/>
        <v>7118</v>
      </c>
      <c r="E223" s="59" t="s">
        <v>250</v>
      </c>
      <c r="F223" s="59"/>
      <c r="G223" s="59"/>
      <c r="H223" s="59"/>
      <c r="I223" s="59"/>
      <c r="J223" s="59"/>
      <c r="K223" s="59"/>
      <c r="L223" s="59"/>
      <c r="M223" s="59"/>
      <c r="N223" s="18"/>
      <c r="O223" s="60"/>
      <c r="P223" s="175">
        <f t="shared" si="32"/>
        <v>80</v>
      </c>
      <c r="Q223" s="18"/>
      <c r="R223" s="18"/>
      <c r="S223" s="18"/>
      <c r="T223" s="18"/>
      <c r="U223" s="61" t="str">
        <f t="shared" si="33"/>
        <v/>
      </c>
      <c r="V223" s="18" t="str">
        <f t="shared" si="0"/>
        <v/>
      </c>
      <c r="W223" s="18" t="str">
        <f t="shared" si="1"/>
        <v/>
      </c>
      <c r="X223" s="62" t="str">
        <f t="shared" si="2"/>
        <v/>
      </c>
      <c r="Y223" s="18" t="str">
        <f t="shared" si="3"/>
        <v/>
      </c>
      <c r="Z223" s="18" t="str">
        <f t="shared" si="4"/>
        <v/>
      </c>
      <c r="AA223" s="18" t="str">
        <f t="shared" si="5"/>
        <v/>
      </c>
      <c r="AB223" s="18" t="str">
        <f t="shared" si="6"/>
        <v/>
      </c>
      <c r="AC223" s="18" t="str">
        <f t="shared" si="7"/>
        <v/>
      </c>
      <c r="AD223" s="18"/>
      <c r="AE223" s="18"/>
      <c r="AF223" s="18"/>
      <c r="AG223" s="18"/>
      <c r="AH223" s="30" t="str">
        <f t="shared" si="8"/>
        <v/>
      </c>
      <c r="AI223" s="18" t="str">
        <f t="shared" si="9"/>
        <v/>
      </c>
      <c r="AJ223" s="18" t="str">
        <f t="shared" si="10"/>
        <v/>
      </c>
      <c r="AK223" s="18" t="str">
        <f t="shared" si="11"/>
        <v/>
      </c>
      <c r="AL223" s="18" t="str">
        <f t="shared" si="12"/>
        <v/>
      </c>
      <c r="AM223" s="18" t="str">
        <f t="shared" si="13"/>
        <v/>
      </c>
      <c r="AN223" s="18" t="str">
        <f t="shared" si="14"/>
        <v/>
      </c>
      <c r="AO223" s="18" t="str">
        <f t="shared" si="15"/>
        <v/>
      </c>
      <c r="AP223" s="18" t="str">
        <f t="shared" si="16"/>
        <v/>
      </c>
      <c r="AS223" s="63" t="str">
        <f t="shared" si="17"/>
        <v/>
      </c>
      <c r="AT223" s="23" t="str">
        <f t="shared" si="18"/>
        <v xml:space="preserve">Mencapai kompetensi dengan sangat baik dalam </v>
      </c>
      <c r="AU223" s="23" t="str">
        <f t="shared" si="19"/>
        <v xml:space="preserve">Perlu peningkatan dalam hal </v>
      </c>
      <c r="AV223" s="23" t="str">
        <f t="shared" si="20"/>
        <v/>
      </c>
      <c r="AW223" s="23" t="str">
        <f t="shared" si="21"/>
        <v/>
      </c>
      <c r="BF223" s="197"/>
    </row>
    <row r="224" spans="1:58" ht="15.75" customHeight="1">
      <c r="A224" s="57">
        <v>218</v>
      </c>
      <c r="B224" s="18" t="s">
        <v>275</v>
      </c>
      <c r="C224" s="59">
        <v>7119</v>
      </c>
      <c r="D224" s="18">
        <f t="shared" si="31"/>
        <v>7119</v>
      </c>
      <c r="E224" s="59" t="s">
        <v>250</v>
      </c>
      <c r="F224" s="59"/>
      <c r="G224" s="59"/>
      <c r="H224" s="59"/>
      <c r="I224" s="59"/>
      <c r="J224" s="59"/>
      <c r="K224" s="59"/>
      <c r="L224" s="59"/>
      <c r="M224" s="59"/>
      <c r="N224" s="18"/>
      <c r="O224" s="60"/>
      <c r="P224" s="175">
        <f t="shared" si="32"/>
        <v>80</v>
      </c>
      <c r="Q224" s="18"/>
      <c r="R224" s="18"/>
      <c r="S224" s="18"/>
      <c r="T224" s="18"/>
      <c r="U224" s="61" t="str">
        <f t="shared" si="33"/>
        <v/>
      </c>
      <c r="V224" s="18" t="str">
        <f t="shared" si="0"/>
        <v/>
      </c>
      <c r="W224" s="18" t="str">
        <f t="shared" si="1"/>
        <v/>
      </c>
      <c r="X224" s="62" t="str">
        <f t="shared" si="2"/>
        <v/>
      </c>
      <c r="Y224" s="18" t="str">
        <f t="shared" si="3"/>
        <v/>
      </c>
      <c r="Z224" s="18" t="str">
        <f t="shared" si="4"/>
        <v/>
      </c>
      <c r="AA224" s="18" t="str">
        <f t="shared" si="5"/>
        <v/>
      </c>
      <c r="AB224" s="18" t="str">
        <f t="shared" si="6"/>
        <v/>
      </c>
      <c r="AC224" s="18" t="str">
        <f t="shared" si="7"/>
        <v/>
      </c>
      <c r="AD224" s="18"/>
      <c r="AE224" s="18"/>
      <c r="AF224" s="18"/>
      <c r="AG224" s="18"/>
      <c r="AH224" s="30" t="str">
        <f t="shared" si="8"/>
        <v/>
      </c>
      <c r="AI224" s="18" t="str">
        <f t="shared" si="9"/>
        <v/>
      </c>
      <c r="AJ224" s="18" t="str">
        <f t="shared" si="10"/>
        <v/>
      </c>
      <c r="AK224" s="18" t="str">
        <f t="shared" si="11"/>
        <v/>
      </c>
      <c r="AL224" s="18" t="str">
        <f t="shared" si="12"/>
        <v/>
      </c>
      <c r="AM224" s="18" t="str">
        <f t="shared" si="13"/>
        <v/>
      </c>
      <c r="AN224" s="18" t="str">
        <f t="shared" si="14"/>
        <v/>
      </c>
      <c r="AO224" s="18" t="str">
        <f t="shared" si="15"/>
        <v/>
      </c>
      <c r="AP224" s="18" t="str">
        <f t="shared" si="16"/>
        <v/>
      </c>
      <c r="AS224" s="63" t="str">
        <f t="shared" si="17"/>
        <v/>
      </c>
      <c r="AT224" s="23" t="str">
        <f t="shared" si="18"/>
        <v xml:space="preserve">Mencapai kompetensi dengan sangat baik dalam </v>
      </c>
      <c r="AU224" s="23" t="str">
        <f t="shared" si="19"/>
        <v xml:space="preserve">Perlu peningkatan dalam hal </v>
      </c>
      <c r="AV224" s="23" t="str">
        <f t="shared" si="20"/>
        <v/>
      </c>
      <c r="AW224" s="23" t="str">
        <f t="shared" si="21"/>
        <v/>
      </c>
      <c r="BF224" s="197"/>
    </row>
    <row r="225" spans="1:58" ht="15.75" customHeight="1">
      <c r="A225" s="57">
        <v>219</v>
      </c>
      <c r="B225" s="18" t="s">
        <v>276</v>
      </c>
      <c r="C225" s="59">
        <v>7120</v>
      </c>
      <c r="D225" s="18">
        <f t="shared" si="31"/>
        <v>7120</v>
      </c>
      <c r="E225" s="59" t="s">
        <v>250</v>
      </c>
      <c r="F225" s="59"/>
      <c r="G225" s="59"/>
      <c r="H225" s="59"/>
      <c r="I225" s="59"/>
      <c r="J225" s="59"/>
      <c r="K225" s="59"/>
      <c r="L225" s="59"/>
      <c r="M225" s="59"/>
      <c r="N225" s="18"/>
      <c r="O225" s="60"/>
      <c r="P225" s="175">
        <f t="shared" si="32"/>
        <v>80</v>
      </c>
      <c r="Q225" s="18"/>
      <c r="R225" s="18"/>
      <c r="S225" s="18"/>
      <c r="T225" s="18"/>
      <c r="U225" s="61" t="str">
        <f t="shared" si="33"/>
        <v/>
      </c>
      <c r="V225" s="18" t="str">
        <f t="shared" si="0"/>
        <v/>
      </c>
      <c r="W225" s="18" t="str">
        <f t="shared" si="1"/>
        <v/>
      </c>
      <c r="X225" s="62" t="str">
        <f t="shared" si="2"/>
        <v/>
      </c>
      <c r="Y225" s="18" t="str">
        <f t="shared" si="3"/>
        <v/>
      </c>
      <c r="Z225" s="18" t="str">
        <f t="shared" si="4"/>
        <v/>
      </c>
      <c r="AA225" s="18" t="str">
        <f t="shared" si="5"/>
        <v/>
      </c>
      <c r="AB225" s="18" t="str">
        <f t="shared" si="6"/>
        <v/>
      </c>
      <c r="AC225" s="18" t="str">
        <f t="shared" si="7"/>
        <v/>
      </c>
      <c r="AD225" s="18"/>
      <c r="AE225" s="18"/>
      <c r="AF225" s="18"/>
      <c r="AG225" s="18"/>
      <c r="AH225" s="30" t="str">
        <f t="shared" si="8"/>
        <v/>
      </c>
      <c r="AI225" s="18" t="str">
        <f t="shared" si="9"/>
        <v/>
      </c>
      <c r="AJ225" s="18" t="str">
        <f t="shared" si="10"/>
        <v/>
      </c>
      <c r="AK225" s="18" t="str">
        <f t="shared" si="11"/>
        <v/>
      </c>
      <c r="AL225" s="18" t="str">
        <f t="shared" si="12"/>
        <v/>
      </c>
      <c r="AM225" s="18" t="str">
        <f t="shared" si="13"/>
        <v/>
      </c>
      <c r="AN225" s="18" t="str">
        <f t="shared" si="14"/>
        <v/>
      </c>
      <c r="AO225" s="18" t="str">
        <f t="shared" si="15"/>
        <v/>
      </c>
      <c r="AP225" s="18" t="str">
        <f t="shared" si="16"/>
        <v/>
      </c>
      <c r="AS225" s="63" t="str">
        <f t="shared" si="17"/>
        <v/>
      </c>
      <c r="AT225" s="23" t="str">
        <f t="shared" si="18"/>
        <v xml:space="preserve">Mencapai kompetensi dengan sangat baik dalam </v>
      </c>
      <c r="AU225" s="23" t="str">
        <f t="shared" si="19"/>
        <v xml:space="preserve">Perlu peningkatan dalam hal </v>
      </c>
      <c r="AV225" s="23" t="str">
        <f t="shared" si="20"/>
        <v/>
      </c>
      <c r="AW225" s="23" t="str">
        <f t="shared" si="21"/>
        <v/>
      </c>
      <c r="BF225" s="197"/>
    </row>
    <row r="226" spans="1:58" ht="15.75" customHeight="1">
      <c r="A226" s="57">
        <v>220</v>
      </c>
      <c r="B226" s="18" t="s">
        <v>277</v>
      </c>
      <c r="C226" s="59">
        <v>7121</v>
      </c>
      <c r="D226" s="18">
        <f t="shared" si="31"/>
        <v>7121</v>
      </c>
      <c r="E226" s="59" t="s">
        <v>250</v>
      </c>
      <c r="F226" s="59"/>
      <c r="G226" s="59"/>
      <c r="H226" s="59"/>
      <c r="I226" s="59"/>
      <c r="J226" s="59"/>
      <c r="K226" s="59"/>
      <c r="L226" s="59"/>
      <c r="M226" s="59"/>
      <c r="N226" s="18"/>
      <c r="O226" s="60"/>
      <c r="P226" s="175">
        <f t="shared" si="32"/>
        <v>80</v>
      </c>
      <c r="Q226" s="18"/>
      <c r="R226" s="18"/>
      <c r="S226" s="18"/>
      <c r="T226" s="18"/>
      <c r="U226" s="61" t="str">
        <f t="shared" si="33"/>
        <v/>
      </c>
      <c r="V226" s="18" t="str">
        <f t="shared" si="0"/>
        <v/>
      </c>
      <c r="W226" s="18" t="str">
        <f t="shared" si="1"/>
        <v/>
      </c>
      <c r="X226" s="62" t="str">
        <f t="shared" si="2"/>
        <v/>
      </c>
      <c r="Y226" s="18" t="str">
        <f t="shared" si="3"/>
        <v/>
      </c>
      <c r="Z226" s="18" t="str">
        <f t="shared" si="4"/>
        <v/>
      </c>
      <c r="AA226" s="18" t="str">
        <f t="shared" si="5"/>
        <v/>
      </c>
      <c r="AB226" s="18" t="str">
        <f t="shared" si="6"/>
        <v/>
      </c>
      <c r="AC226" s="18" t="str">
        <f t="shared" si="7"/>
        <v/>
      </c>
      <c r="AD226" s="18"/>
      <c r="AE226" s="18"/>
      <c r="AF226" s="18"/>
      <c r="AG226" s="18"/>
      <c r="AH226" s="30" t="str">
        <f t="shared" si="8"/>
        <v/>
      </c>
      <c r="AI226" s="18" t="str">
        <f t="shared" si="9"/>
        <v/>
      </c>
      <c r="AJ226" s="18" t="str">
        <f t="shared" si="10"/>
        <v/>
      </c>
      <c r="AK226" s="18" t="str">
        <f t="shared" si="11"/>
        <v/>
      </c>
      <c r="AL226" s="18" t="str">
        <f t="shared" si="12"/>
        <v/>
      </c>
      <c r="AM226" s="18" t="str">
        <f t="shared" si="13"/>
        <v/>
      </c>
      <c r="AN226" s="18" t="str">
        <f t="shared" si="14"/>
        <v/>
      </c>
      <c r="AO226" s="18" t="str">
        <f t="shared" si="15"/>
        <v/>
      </c>
      <c r="AP226" s="18" t="str">
        <f t="shared" si="16"/>
        <v/>
      </c>
      <c r="AS226" s="63" t="str">
        <f t="shared" si="17"/>
        <v/>
      </c>
      <c r="AT226" s="23" t="str">
        <f t="shared" si="18"/>
        <v xml:space="preserve">Mencapai kompetensi dengan sangat baik dalam </v>
      </c>
      <c r="AU226" s="23" t="str">
        <f t="shared" si="19"/>
        <v xml:space="preserve">Perlu peningkatan dalam hal </v>
      </c>
      <c r="AV226" s="23" t="str">
        <f t="shared" si="20"/>
        <v/>
      </c>
      <c r="AW226" s="23" t="str">
        <f t="shared" si="21"/>
        <v/>
      </c>
      <c r="BF226" s="197"/>
    </row>
    <row r="227" spans="1:58" ht="15.75" customHeight="1">
      <c r="A227" s="57">
        <v>221</v>
      </c>
      <c r="B227" s="18" t="s">
        <v>278</v>
      </c>
      <c r="C227" s="59">
        <v>7122</v>
      </c>
      <c r="D227" s="18">
        <f t="shared" si="31"/>
        <v>7122</v>
      </c>
      <c r="E227" s="59" t="s">
        <v>250</v>
      </c>
      <c r="F227" s="59"/>
      <c r="G227" s="59"/>
      <c r="H227" s="59"/>
      <c r="I227" s="59"/>
      <c r="J227" s="59"/>
      <c r="K227" s="59"/>
      <c r="L227" s="59"/>
      <c r="M227" s="59"/>
      <c r="N227" s="18"/>
      <c r="O227" s="60"/>
      <c r="P227" s="175">
        <f t="shared" si="32"/>
        <v>80</v>
      </c>
      <c r="Q227" s="18"/>
      <c r="R227" s="18"/>
      <c r="S227" s="18"/>
      <c r="T227" s="18"/>
      <c r="U227" s="61" t="str">
        <f t="shared" si="33"/>
        <v/>
      </c>
      <c r="V227" s="18" t="str">
        <f t="shared" si="0"/>
        <v/>
      </c>
      <c r="W227" s="18" t="str">
        <f t="shared" si="1"/>
        <v/>
      </c>
      <c r="X227" s="62" t="str">
        <f t="shared" si="2"/>
        <v/>
      </c>
      <c r="Y227" s="18" t="str">
        <f t="shared" si="3"/>
        <v/>
      </c>
      <c r="Z227" s="18" t="str">
        <f t="shared" si="4"/>
        <v/>
      </c>
      <c r="AA227" s="18" t="str">
        <f t="shared" si="5"/>
        <v/>
      </c>
      <c r="AB227" s="18" t="str">
        <f t="shared" si="6"/>
        <v/>
      </c>
      <c r="AC227" s="18" t="str">
        <f t="shared" si="7"/>
        <v/>
      </c>
      <c r="AD227" s="18"/>
      <c r="AE227" s="18"/>
      <c r="AF227" s="18"/>
      <c r="AG227" s="18"/>
      <c r="AH227" s="30" t="str">
        <f t="shared" si="8"/>
        <v/>
      </c>
      <c r="AI227" s="18" t="str">
        <f t="shared" si="9"/>
        <v/>
      </c>
      <c r="AJ227" s="18" t="str">
        <f t="shared" si="10"/>
        <v/>
      </c>
      <c r="AK227" s="18" t="str">
        <f t="shared" si="11"/>
        <v/>
      </c>
      <c r="AL227" s="18" t="str">
        <f t="shared" si="12"/>
        <v/>
      </c>
      <c r="AM227" s="18" t="str">
        <f t="shared" si="13"/>
        <v/>
      </c>
      <c r="AN227" s="18" t="str">
        <f t="shared" si="14"/>
        <v/>
      </c>
      <c r="AO227" s="18" t="str">
        <f t="shared" si="15"/>
        <v/>
      </c>
      <c r="AP227" s="18" t="str">
        <f t="shared" si="16"/>
        <v/>
      </c>
      <c r="AS227" s="63" t="str">
        <f t="shared" si="17"/>
        <v/>
      </c>
      <c r="AT227" s="23" t="str">
        <f t="shared" si="18"/>
        <v xml:space="preserve">Mencapai kompetensi dengan sangat baik dalam </v>
      </c>
      <c r="AU227" s="23" t="str">
        <f t="shared" si="19"/>
        <v xml:space="preserve">Perlu peningkatan dalam hal </v>
      </c>
      <c r="AV227" s="23" t="str">
        <f t="shared" si="20"/>
        <v/>
      </c>
      <c r="AW227" s="23" t="str">
        <f t="shared" si="21"/>
        <v/>
      </c>
      <c r="BF227" s="197"/>
    </row>
    <row r="228" spans="1:58" ht="15.75" customHeight="1">
      <c r="A228" s="57">
        <v>222</v>
      </c>
      <c r="B228" s="18" t="s">
        <v>279</v>
      </c>
      <c r="C228" s="59">
        <v>7123</v>
      </c>
      <c r="D228" s="18">
        <f t="shared" si="31"/>
        <v>7123</v>
      </c>
      <c r="E228" s="59" t="s">
        <v>250</v>
      </c>
      <c r="F228" s="59"/>
      <c r="G228" s="59"/>
      <c r="H228" s="59"/>
      <c r="I228" s="59"/>
      <c r="J228" s="59"/>
      <c r="K228" s="59"/>
      <c r="L228" s="59"/>
      <c r="M228" s="59"/>
      <c r="N228" s="18"/>
      <c r="O228" s="60"/>
      <c r="P228" s="175">
        <f t="shared" si="32"/>
        <v>80</v>
      </c>
      <c r="Q228" s="18"/>
      <c r="R228" s="18"/>
      <c r="S228" s="18"/>
      <c r="T228" s="18"/>
      <c r="U228" s="61" t="str">
        <f t="shared" si="33"/>
        <v/>
      </c>
      <c r="V228" s="18" t="str">
        <f t="shared" si="0"/>
        <v/>
      </c>
      <c r="W228" s="18" t="str">
        <f t="shared" si="1"/>
        <v/>
      </c>
      <c r="X228" s="62" t="str">
        <f t="shared" si="2"/>
        <v/>
      </c>
      <c r="Y228" s="18" t="str">
        <f t="shared" si="3"/>
        <v/>
      </c>
      <c r="Z228" s="18" t="str">
        <f t="shared" si="4"/>
        <v/>
      </c>
      <c r="AA228" s="18" t="str">
        <f t="shared" si="5"/>
        <v/>
      </c>
      <c r="AB228" s="18" t="str">
        <f t="shared" si="6"/>
        <v/>
      </c>
      <c r="AC228" s="18" t="str">
        <f t="shared" si="7"/>
        <v/>
      </c>
      <c r="AD228" s="18"/>
      <c r="AE228" s="18"/>
      <c r="AF228" s="18"/>
      <c r="AG228" s="18"/>
      <c r="AH228" s="30" t="str">
        <f t="shared" si="8"/>
        <v/>
      </c>
      <c r="AI228" s="18" t="str">
        <f t="shared" si="9"/>
        <v/>
      </c>
      <c r="AJ228" s="18" t="str">
        <f t="shared" si="10"/>
        <v/>
      </c>
      <c r="AK228" s="18" t="str">
        <f t="shared" si="11"/>
        <v/>
      </c>
      <c r="AL228" s="18" t="str">
        <f t="shared" si="12"/>
        <v/>
      </c>
      <c r="AM228" s="18" t="str">
        <f t="shared" si="13"/>
        <v/>
      </c>
      <c r="AN228" s="18" t="str">
        <f t="shared" si="14"/>
        <v/>
      </c>
      <c r="AO228" s="18" t="str">
        <f t="shared" si="15"/>
        <v/>
      </c>
      <c r="AP228" s="18" t="str">
        <f t="shared" si="16"/>
        <v/>
      </c>
      <c r="AS228" s="63" t="str">
        <f t="shared" si="17"/>
        <v/>
      </c>
      <c r="AT228" s="23" t="str">
        <f t="shared" si="18"/>
        <v xml:space="preserve">Mencapai kompetensi dengan sangat baik dalam </v>
      </c>
      <c r="AU228" s="23" t="str">
        <f t="shared" si="19"/>
        <v xml:space="preserve">Perlu peningkatan dalam hal </v>
      </c>
      <c r="AV228" s="23" t="str">
        <f t="shared" si="20"/>
        <v/>
      </c>
      <c r="AW228" s="23" t="str">
        <f t="shared" si="21"/>
        <v/>
      </c>
      <c r="BF228" s="197"/>
    </row>
    <row r="229" spans="1:58" ht="15.75" customHeight="1">
      <c r="A229" s="57">
        <v>223</v>
      </c>
      <c r="B229" s="18" t="s">
        <v>280</v>
      </c>
      <c r="C229" s="59">
        <v>7124</v>
      </c>
      <c r="D229" s="18">
        <f t="shared" si="31"/>
        <v>7124</v>
      </c>
      <c r="E229" s="59" t="s">
        <v>250</v>
      </c>
      <c r="F229" s="59"/>
      <c r="G229" s="59"/>
      <c r="H229" s="59"/>
      <c r="I229" s="59"/>
      <c r="J229" s="59"/>
      <c r="K229" s="59"/>
      <c r="L229" s="59"/>
      <c r="M229" s="59"/>
      <c r="N229" s="18"/>
      <c r="O229" s="60"/>
      <c r="P229" s="175">
        <f t="shared" si="32"/>
        <v>80</v>
      </c>
      <c r="Q229" s="18"/>
      <c r="R229" s="18"/>
      <c r="S229" s="18"/>
      <c r="T229" s="18"/>
      <c r="U229" s="61" t="str">
        <f t="shared" si="33"/>
        <v/>
      </c>
      <c r="V229" s="18" t="str">
        <f t="shared" si="0"/>
        <v/>
      </c>
      <c r="W229" s="18" t="str">
        <f t="shared" si="1"/>
        <v/>
      </c>
      <c r="X229" s="62" t="str">
        <f t="shared" si="2"/>
        <v/>
      </c>
      <c r="Y229" s="18" t="str">
        <f t="shared" si="3"/>
        <v/>
      </c>
      <c r="Z229" s="18" t="str">
        <f t="shared" si="4"/>
        <v/>
      </c>
      <c r="AA229" s="18" t="str">
        <f t="shared" si="5"/>
        <v/>
      </c>
      <c r="AB229" s="18" t="str">
        <f t="shared" si="6"/>
        <v/>
      </c>
      <c r="AC229" s="18" t="str">
        <f t="shared" si="7"/>
        <v/>
      </c>
      <c r="AD229" s="18"/>
      <c r="AE229" s="18"/>
      <c r="AF229" s="18"/>
      <c r="AG229" s="18"/>
      <c r="AH229" s="30" t="str">
        <f t="shared" si="8"/>
        <v/>
      </c>
      <c r="AI229" s="18" t="str">
        <f t="shared" si="9"/>
        <v/>
      </c>
      <c r="AJ229" s="18" t="str">
        <f t="shared" si="10"/>
        <v/>
      </c>
      <c r="AK229" s="18" t="str">
        <f t="shared" si="11"/>
        <v/>
      </c>
      <c r="AL229" s="18" t="str">
        <f t="shared" si="12"/>
        <v/>
      </c>
      <c r="AM229" s="18" t="str">
        <f t="shared" si="13"/>
        <v/>
      </c>
      <c r="AN229" s="18" t="str">
        <f t="shared" si="14"/>
        <v/>
      </c>
      <c r="AO229" s="18" t="str">
        <f t="shared" si="15"/>
        <v/>
      </c>
      <c r="AP229" s="18" t="str">
        <f t="shared" si="16"/>
        <v/>
      </c>
      <c r="AS229" s="63" t="str">
        <f t="shared" si="17"/>
        <v/>
      </c>
      <c r="AT229" s="23" t="str">
        <f t="shared" si="18"/>
        <v xml:space="preserve">Mencapai kompetensi dengan sangat baik dalam </v>
      </c>
      <c r="AU229" s="23" t="str">
        <f t="shared" si="19"/>
        <v xml:space="preserve">Perlu peningkatan dalam hal </v>
      </c>
      <c r="AV229" s="23" t="str">
        <f t="shared" si="20"/>
        <v/>
      </c>
      <c r="AW229" s="23" t="str">
        <f t="shared" si="21"/>
        <v/>
      </c>
      <c r="BF229" s="197"/>
    </row>
    <row r="230" spans="1:58" ht="15.75" customHeight="1">
      <c r="A230" s="57">
        <v>224</v>
      </c>
      <c r="B230" s="18" t="s">
        <v>281</v>
      </c>
      <c r="C230" s="59">
        <v>7125</v>
      </c>
      <c r="D230" s="18">
        <f t="shared" si="31"/>
        <v>7125</v>
      </c>
      <c r="E230" s="59" t="s">
        <v>250</v>
      </c>
      <c r="F230" s="59"/>
      <c r="G230" s="59"/>
      <c r="H230" s="59"/>
      <c r="I230" s="59"/>
      <c r="J230" s="59"/>
      <c r="K230" s="59"/>
      <c r="L230" s="59"/>
      <c r="M230" s="59"/>
      <c r="N230" s="18"/>
      <c r="O230" s="60"/>
      <c r="P230" s="175">
        <f t="shared" si="32"/>
        <v>80</v>
      </c>
      <c r="Q230" s="18"/>
      <c r="R230" s="18"/>
      <c r="S230" s="18"/>
      <c r="T230" s="18"/>
      <c r="U230" s="61" t="str">
        <f t="shared" si="33"/>
        <v/>
      </c>
      <c r="V230" s="18" t="str">
        <f t="shared" si="0"/>
        <v/>
      </c>
      <c r="W230" s="18" t="str">
        <f t="shared" si="1"/>
        <v/>
      </c>
      <c r="X230" s="62" t="str">
        <f t="shared" si="2"/>
        <v/>
      </c>
      <c r="Y230" s="18" t="str">
        <f t="shared" si="3"/>
        <v/>
      </c>
      <c r="Z230" s="18" t="str">
        <f t="shared" si="4"/>
        <v/>
      </c>
      <c r="AA230" s="18" t="str">
        <f t="shared" si="5"/>
        <v/>
      </c>
      <c r="AB230" s="18" t="str">
        <f t="shared" si="6"/>
        <v/>
      </c>
      <c r="AC230" s="18" t="str">
        <f t="shared" si="7"/>
        <v/>
      </c>
      <c r="AD230" s="18"/>
      <c r="AE230" s="18"/>
      <c r="AF230" s="18"/>
      <c r="AG230" s="18"/>
      <c r="AH230" s="30" t="str">
        <f t="shared" si="8"/>
        <v/>
      </c>
      <c r="AI230" s="18" t="str">
        <f t="shared" si="9"/>
        <v/>
      </c>
      <c r="AJ230" s="18" t="str">
        <f t="shared" si="10"/>
        <v/>
      </c>
      <c r="AK230" s="18" t="str">
        <f t="shared" si="11"/>
        <v/>
      </c>
      <c r="AL230" s="18" t="str">
        <f t="shared" si="12"/>
        <v/>
      </c>
      <c r="AM230" s="18" t="str">
        <f t="shared" si="13"/>
        <v/>
      </c>
      <c r="AN230" s="18" t="str">
        <f t="shared" si="14"/>
        <v/>
      </c>
      <c r="AO230" s="18" t="str">
        <f t="shared" si="15"/>
        <v/>
      </c>
      <c r="AP230" s="18" t="str">
        <f t="shared" si="16"/>
        <v/>
      </c>
      <c r="AS230" s="63" t="str">
        <f t="shared" si="17"/>
        <v/>
      </c>
      <c r="AT230" s="23" t="str">
        <f t="shared" si="18"/>
        <v xml:space="preserve">Mencapai kompetensi dengan sangat baik dalam </v>
      </c>
      <c r="AU230" s="23" t="str">
        <f t="shared" si="19"/>
        <v xml:space="preserve">Perlu peningkatan dalam hal </v>
      </c>
      <c r="AV230" s="23" t="str">
        <f t="shared" si="20"/>
        <v/>
      </c>
      <c r="AW230" s="23" t="str">
        <f t="shared" si="21"/>
        <v/>
      </c>
      <c r="BF230" s="197"/>
    </row>
    <row r="231" spans="1:58" ht="15.75" customHeight="1">
      <c r="A231" s="57">
        <v>225</v>
      </c>
      <c r="B231" s="18" t="s">
        <v>282</v>
      </c>
      <c r="C231" s="59">
        <v>6707</v>
      </c>
      <c r="D231" s="18">
        <f t="shared" si="31"/>
        <v>6707</v>
      </c>
      <c r="E231" s="165" t="s">
        <v>283</v>
      </c>
      <c r="F231" s="59"/>
      <c r="G231" s="59"/>
      <c r="H231" s="59"/>
      <c r="I231" s="59"/>
      <c r="J231" s="59"/>
      <c r="K231" s="59"/>
      <c r="L231" s="59"/>
      <c r="M231" s="59"/>
      <c r="N231" s="18"/>
      <c r="O231" s="60"/>
      <c r="P231" s="175">
        <f t="shared" si="32"/>
        <v>80</v>
      </c>
      <c r="Q231" s="18"/>
      <c r="R231" s="18"/>
      <c r="S231" s="18"/>
      <c r="T231" s="18"/>
      <c r="U231" s="61" t="str">
        <f t="shared" si="33"/>
        <v/>
      </c>
      <c r="V231" s="18" t="str">
        <f t="shared" si="0"/>
        <v/>
      </c>
      <c r="W231" s="18" t="str">
        <f t="shared" si="1"/>
        <v/>
      </c>
      <c r="X231" s="62" t="str">
        <f t="shared" si="2"/>
        <v/>
      </c>
      <c r="Y231" s="18" t="str">
        <f t="shared" si="3"/>
        <v/>
      </c>
      <c r="Z231" s="18" t="str">
        <f t="shared" si="4"/>
        <v/>
      </c>
      <c r="AA231" s="18" t="str">
        <f t="shared" si="5"/>
        <v/>
      </c>
      <c r="AB231" s="18" t="str">
        <f t="shared" si="6"/>
        <v/>
      </c>
      <c r="AC231" s="18" t="str">
        <f t="shared" si="7"/>
        <v/>
      </c>
      <c r="AD231" s="18"/>
      <c r="AE231" s="18"/>
      <c r="AF231" s="18"/>
      <c r="AG231" s="18"/>
      <c r="AH231" s="30" t="str">
        <f t="shared" si="8"/>
        <v/>
      </c>
      <c r="AI231" s="18" t="str">
        <f t="shared" si="9"/>
        <v/>
      </c>
      <c r="AJ231" s="18" t="str">
        <f t="shared" si="10"/>
        <v/>
      </c>
      <c r="AK231" s="18" t="str">
        <f t="shared" si="11"/>
        <v/>
      </c>
      <c r="AL231" s="18" t="str">
        <f t="shared" si="12"/>
        <v/>
      </c>
      <c r="AM231" s="18" t="str">
        <f t="shared" si="13"/>
        <v/>
      </c>
      <c r="AN231" s="18" t="str">
        <f t="shared" si="14"/>
        <v/>
      </c>
      <c r="AO231" s="18" t="str">
        <f t="shared" si="15"/>
        <v/>
      </c>
      <c r="AP231" s="18" t="str">
        <f t="shared" si="16"/>
        <v/>
      </c>
      <c r="AS231" s="63" t="str">
        <f t="shared" si="17"/>
        <v/>
      </c>
      <c r="AT231" s="23" t="str">
        <f t="shared" si="18"/>
        <v xml:space="preserve">Mencapai kompetensi dengan sangat baik dalam </v>
      </c>
      <c r="AU231" s="23" t="str">
        <f t="shared" si="19"/>
        <v xml:space="preserve">Perlu peningkatan dalam hal </v>
      </c>
      <c r="AV231" s="23" t="str">
        <f t="shared" si="20"/>
        <v/>
      </c>
      <c r="AW231" s="23" t="str">
        <f t="shared" si="21"/>
        <v/>
      </c>
      <c r="BF231" s="197"/>
    </row>
    <row r="232" spans="1:58" ht="15.75" customHeight="1">
      <c r="A232" s="57">
        <v>226</v>
      </c>
      <c r="B232" s="18" t="s">
        <v>284</v>
      </c>
      <c r="C232" s="59">
        <v>6708</v>
      </c>
      <c r="D232" s="18">
        <f t="shared" si="31"/>
        <v>6708</v>
      </c>
      <c r="E232" s="165" t="s">
        <v>283</v>
      </c>
      <c r="F232" s="59"/>
      <c r="G232" s="59"/>
      <c r="H232" s="59"/>
      <c r="I232" s="59"/>
      <c r="J232" s="59"/>
      <c r="K232" s="59"/>
      <c r="L232" s="59"/>
      <c r="M232" s="59"/>
      <c r="N232" s="18"/>
      <c r="O232" s="60"/>
      <c r="P232" s="175">
        <f t="shared" si="32"/>
        <v>80</v>
      </c>
      <c r="Q232" s="18"/>
      <c r="R232" s="18"/>
      <c r="S232" s="18"/>
      <c r="T232" s="18"/>
      <c r="U232" s="61" t="str">
        <f t="shared" si="33"/>
        <v/>
      </c>
      <c r="V232" s="18" t="str">
        <f t="shared" si="0"/>
        <v/>
      </c>
      <c r="W232" s="18" t="str">
        <f t="shared" si="1"/>
        <v/>
      </c>
      <c r="X232" s="62" t="str">
        <f t="shared" si="2"/>
        <v/>
      </c>
      <c r="Y232" s="18" t="str">
        <f t="shared" si="3"/>
        <v/>
      </c>
      <c r="Z232" s="18" t="str">
        <f t="shared" si="4"/>
        <v/>
      </c>
      <c r="AA232" s="18" t="str">
        <f t="shared" si="5"/>
        <v/>
      </c>
      <c r="AB232" s="18" t="str">
        <f t="shared" si="6"/>
        <v/>
      </c>
      <c r="AC232" s="18" t="str">
        <f t="shared" si="7"/>
        <v/>
      </c>
      <c r="AD232" s="18"/>
      <c r="AE232" s="18"/>
      <c r="AF232" s="18"/>
      <c r="AG232" s="18"/>
      <c r="AH232" s="30" t="str">
        <f t="shared" si="8"/>
        <v/>
      </c>
      <c r="AI232" s="18" t="str">
        <f t="shared" si="9"/>
        <v/>
      </c>
      <c r="AJ232" s="18" t="str">
        <f t="shared" si="10"/>
        <v/>
      </c>
      <c r="AK232" s="18" t="str">
        <f t="shared" si="11"/>
        <v/>
      </c>
      <c r="AL232" s="18" t="str">
        <f t="shared" si="12"/>
        <v/>
      </c>
      <c r="AM232" s="18" t="str">
        <f t="shared" si="13"/>
        <v/>
      </c>
      <c r="AN232" s="18" t="str">
        <f t="shared" si="14"/>
        <v/>
      </c>
      <c r="AO232" s="18" t="str">
        <f t="shared" si="15"/>
        <v/>
      </c>
      <c r="AP232" s="18" t="str">
        <f t="shared" si="16"/>
        <v/>
      </c>
      <c r="AS232" s="63" t="str">
        <f t="shared" si="17"/>
        <v/>
      </c>
      <c r="AT232" s="23" t="str">
        <f t="shared" si="18"/>
        <v xml:space="preserve">Mencapai kompetensi dengan sangat baik dalam </v>
      </c>
      <c r="AU232" s="23" t="str">
        <f t="shared" si="19"/>
        <v xml:space="preserve">Perlu peningkatan dalam hal </v>
      </c>
      <c r="AV232" s="23" t="str">
        <f t="shared" si="20"/>
        <v/>
      </c>
      <c r="AW232" s="23" t="str">
        <f t="shared" si="21"/>
        <v/>
      </c>
      <c r="BF232" s="197"/>
    </row>
    <row r="233" spans="1:58" ht="15.75" customHeight="1">
      <c r="A233" s="57">
        <v>227</v>
      </c>
      <c r="B233" s="18" t="s">
        <v>285</v>
      </c>
      <c r="C233" s="59">
        <v>6709</v>
      </c>
      <c r="D233" s="18">
        <f t="shared" si="31"/>
        <v>6709</v>
      </c>
      <c r="E233" s="165" t="s">
        <v>283</v>
      </c>
      <c r="F233" s="59"/>
      <c r="G233" s="59"/>
      <c r="H233" s="59"/>
      <c r="I233" s="59"/>
      <c r="J233" s="59"/>
      <c r="K233" s="59"/>
      <c r="L233" s="59"/>
      <c r="M233" s="59"/>
      <c r="N233" s="18"/>
      <c r="O233" s="60"/>
      <c r="P233" s="175">
        <f t="shared" si="32"/>
        <v>80</v>
      </c>
      <c r="Q233" s="18"/>
      <c r="R233" s="18"/>
      <c r="S233" s="18"/>
      <c r="T233" s="18"/>
      <c r="U233" s="61" t="str">
        <f t="shared" si="33"/>
        <v/>
      </c>
      <c r="V233" s="18" t="str">
        <f t="shared" si="0"/>
        <v/>
      </c>
      <c r="W233" s="18" t="str">
        <f t="shared" si="1"/>
        <v/>
      </c>
      <c r="X233" s="62" t="str">
        <f t="shared" si="2"/>
        <v/>
      </c>
      <c r="Y233" s="18" t="str">
        <f t="shared" si="3"/>
        <v/>
      </c>
      <c r="Z233" s="18" t="str">
        <f t="shared" si="4"/>
        <v/>
      </c>
      <c r="AA233" s="18" t="str">
        <f t="shared" si="5"/>
        <v/>
      </c>
      <c r="AB233" s="18" t="str">
        <f t="shared" si="6"/>
        <v/>
      </c>
      <c r="AC233" s="18" t="str">
        <f t="shared" si="7"/>
        <v/>
      </c>
      <c r="AD233" s="18"/>
      <c r="AE233" s="18"/>
      <c r="AF233" s="18"/>
      <c r="AG233" s="18"/>
      <c r="AH233" s="30" t="str">
        <f t="shared" si="8"/>
        <v/>
      </c>
      <c r="AI233" s="18" t="str">
        <f t="shared" si="9"/>
        <v/>
      </c>
      <c r="AJ233" s="18" t="str">
        <f t="shared" si="10"/>
        <v/>
      </c>
      <c r="AK233" s="18" t="str">
        <f t="shared" si="11"/>
        <v/>
      </c>
      <c r="AL233" s="18" t="str">
        <f t="shared" si="12"/>
        <v/>
      </c>
      <c r="AM233" s="18" t="str">
        <f t="shared" si="13"/>
        <v/>
      </c>
      <c r="AN233" s="18" t="str">
        <f t="shared" si="14"/>
        <v/>
      </c>
      <c r="AO233" s="18" t="str">
        <f t="shared" si="15"/>
        <v/>
      </c>
      <c r="AP233" s="18" t="str">
        <f t="shared" si="16"/>
        <v/>
      </c>
      <c r="AS233" s="63" t="str">
        <f t="shared" si="17"/>
        <v/>
      </c>
      <c r="AT233" s="23" t="str">
        <f t="shared" si="18"/>
        <v xml:space="preserve">Mencapai kompetensi dengan sangat baik dalam </v>
      </c>
      <c r="AU233" s="23" t="str">
        <f t="shared" si="19"/>
        <v xml:space="preserve">Perlu peningkatan dalam hal </v>
      </c>
      <c r="AV233" s="23" t="str">
        <f t="shared" si="20"/>
        <v/>
      </c>
      <c r="AW233" s="23" t="str">
        <f t="shared" si="21"/>
        <v/>
      </c>
      <c r="BF233" s="197"/>
    </row>
    <row r="234" spans="1:58" ht="15.75" customHeight="1">
      <c r="A234" s="57">
        <v>228</v>
      </c>
      <c r="B234" s="18" t="s">
        <v>286</v>
      </c>
      <c r="C234" s="59">
        <v>6710</v>
      </c>
      <c r="D234" s="18">
        <f t="shared" si="31"/>
        <v>6710</v>
      </c>
      <c r="E234" s="165" t="s">
        <v>283</v>
      </c>
      <c r="F234" s="59"/>
      <c r="G234" s="59"/>
      <c r="H234" s="59"/>
      <c r="I234" s="59"/>
      <c r="J234" s="59"/>
      <c r="K234" s="59"/>
      <c r="L234" s="59"/>
      <c r="M234" s="59"/>
      <c r="N234" s="18"/>
      <c r="O234" s="60"/>
      <c r="P234" s="175">
        <f t="shared" si="32"/>
        <v>80</v>
      </c>
      <c r="Q234" s="18"/>
      <c r="R234" s="18"/>
      <c r="S234" s="18"/>
      <c r="T234" s="18"/>
      <c r="U234" s="61" t="str">
        <f t="shared" si="33"/>
        <v/>
      </c>
      <c r="V234" s="18" t="str">
        <f t="shared" si="0"/>
        <v/>
      </c>
      <c r="W234" s="18" t="str">
        <f t="shared" si="1"/>
        <v/>
      </c>
      <c r="X234" s="62" t="str">
        <f t="shared" si="2"/>
        <v/>
      </c>
      <c r="Y234" s="18" t="str">
        <f t="shared" si="3"/>
        <v/>
      </c>
      <c r="Z234" s="18" t="str">
        <f t="shared" si="4"/>
        <v/>
      </c>
      <c r="AA234" s="18" t="str">
        <f t="shared" si="5"/>
        <v/>
      </c>
      <c r="AB234" s="18" t="str">
        <f t="shared" si="6"/>
        <v/>
      </c>
      <c r="AC234" s="18" t="str">
        <f t="shared" si="7"/>
        <v/>
      </c>
      <c r="AD234" s="18"/>
      <c r="AE234" s="18"/>
      <c r="AF234" s="18"/>
      <c r="AG234" s="18"/>
      <c r="AH234" s="30" t="str">
        <f t="shared" si="8"/>
        <v/>
      </c>
      <c r="AI234" s="18" t="str">
        <f t="shared" si="9"/>
        <v/>
      </c>
      <c r="AJ234" s="18" t="str">
        <f t="shared" si="10"/>
        <v/>
      </c>
      <c r="AK234" s="18" t="str">
        <f t="shared" si="11"/>
        <v/>
      </c>
      <c r="AL234" s="18" t="str">
        <f t="shared" si="12"/>
        <v/>
      </c>
      <c r="AM234" s="18" t="str">
        <f t="shared" si="13"/>
        <v/>
      </c>
      <c r="AN234" s="18" t="str">
        <f t="shared" si="14"/>
        <v/>
      </c>
      <c r="AO234" s="18" t="str">
        <f t="shared" si="15"/>
        <v/>
      </c>
      <c r="AP234" s="18" t="str">
        <f t="shared" si="16"/>
        <v/>
      </c>
      <c r="AS234" s="63" t="str">
        <f t="shared" si="17"/>
        <v/>
      </c>
      <c r="AT234" s="23" t="str">
        <f t="shared" si="18"/>
        <v xml:space="preserve">Mencapai kompetensi dengan sangat baik dalam </v>
      </c>
      <c r="AU234" s="23" t="str">
        <f t="shared" si="19"/>
        <v xml:space="preserve">Perlu peningkatan dalam hal </v>
      </c>
      <c r="AV234" s="23" t="str">
        <f t="shared" si="20"/>
        <v/>
      </c>
      <c r="AW234" s="23" t="str">
        <f t="shared" si="21"/>
        <v/>
      </c>
      <c r="BF234" s="197"/>
    </row>
    <row r="235" spans="1:58" ht="15.75" customHeight="1">
      <c r="A235" s="57">
        <v>229</v>
      </c>
      <c r="B235" s="18" t="s">
        <v>287</v>
      </c>
      <c r="C235" s="59">
        <v>6711</v>
      </c>
      <c r="D235" s="18">
        <f t="shared" si="31"/>
        <v>6711</v>
      </c>
      <c r="E235" s="165" t="s">
        <v>283</v>
      </c>
      <c r="F235" s="59"/>
      <c r="G235" s="59"/>
      <c r="H235" s="59"/>
      <c r="I235" s="59"/>
      <c r="J235" s="59"/>
      <c r="K235" s="59"/>
      <c r="L235" s="59"/>
      <c r="M235" s="59"/>
      <c r="N235" s="18"/>
      <c r="O235" s="60"/>
      <c r="P235" s="175">
        <f t="shared" si="32"/>
        <v>80</v>
      </c>
      <c r="Q235" s="18"/>
      <c r="R235" s="18"/>
      <c r="S235" s="18"/>
      <c r="T235" s="18"/>
      <c r="U235" s="61" t="str">
        <f t="shared" si="33"/>
        <v/>
      </c>
      <c r="V235" s="18" t="str">
        <f t="shared" si="0"/>
        <v/>
      </c>
      <c r="W235" s="18" t="str">
        <f t="shared" si="1"/>
        <v/>
      </c>
      <c r="X235" s="62" t="str">
        <f t="shared" si="2"/>
        <v/>
      </c>
      <c r="Y235" s="18" t="str">
        <f t="shared" si="3"/>
        <v/>
      </c>
      <c r="Z235" s="18" t="str">
        <f t="shared" si="4"/>
        <v/>
      </c>
      <c r="AA235" s="18" t="str">
        <f t="shared" si="5"/>
        <v/>
      </c>
      <c r="AB235" s="18" t="str">
        <f t="shared" si="6"/>
        <v/>
      </c>
      <c r="AC235" s="18" t="str">
        <f t="shared" si="7"/>
        <v/>
      </c>
      <c r="AD235" s="18"/>
      <c r="AE235" s="18"/>
      <c r="AF235" s="18"/>
      <c r="AG235" s="18"/>
      <c r="AH235" s="30" t="str">
        <f t="shared" si="8"/>
        <v/>
      </c>
      <c r="AI235" s="18" t="str">
        <f t="shared" si="9"/>
        <v/>
      </c>
      <c r="AJ235" s="18" t="str">
        <f t="shared" si="10"/>
        <v/>
      </c>
      <c r="AK235" s="18" t="str">
        <f t="shared" si="11"/>
        <v/>
      </c>
      <c r="AL235" s="18" t="str">
        <f t="shared" si="12"/>
        <v/>
      </c>
      <c r="AM235" s="18" t="str">
        <f t="shared" si="13"/>
        <v/>
      </c>
      <c r="AN235" s="18" t="str">
        <f t="shared" si="14"/>
        <v/>
      </c>
      <c r="AO235" s="18" t="str">
        <f t="shared" si="15"/>
        <v/>
      </c>
      <c r="AP235" s="18" t="str">
        <f t="shared" si="16"/>
        <v/>
      </c>
      <c r="AS235" s="63" t="str">
        <f t="shared" si="17"/>
        <v/>
      </c>
      <c r="AT235" s="23" t="str">
        <f t="shared" si="18"/>
        <v xml:space="preserve">Mencapai kompetensi dengan sangat baik dalam </v>
      </c>
      <c r="AU235" s="23" t="str">
        <f t="shared" si="19"/>
        <v xml:space="preserve">Perlu peningkatan dalam hal </v>
      </c>
      <c r="AV235" s="23" t="str">
        <f t="shared" si="20"/>
        <v/>
      </c>
      <c r="AW235" s="23" t="str">
        <f t="shared" si="21"/>
        <v/>
      </c>
      <c r="BF235" s="197"/>
    </row>
    <row r="236" spans="1:58" ht="15.75" customHeight="1">
      <c r="A236" s="57">
        <v>230</v>
      </c>
      <c r="B236" s="18" t="s">
        <v>288</v>
      </c>
      <c r="C236" s="59">
        <v>6712</v>
      </c>
      <c r="D236" s="18">
        <f t="shared" si="31"/>
        <v>6712</v>
      </c>
      <c r="E236" s="165" t="s">
        <v>283</v>
      </c>
      <c r="F236" s="59"/>
      <c r="G236" s="59"/>
      <c r="H236" s="59"/>
      <c r="I236" s="59"/>
      <c r="J236" s="59"/>
      <c r="K236" s="59"/>
      <c r="L236" s="59"/>
      <c r="M236" s="59"/>
      <c r="N236" s="18"/>
      <c r="O236" s="60"/>
      <c r="P236" s="175">
        <f t="shared" si="32"/>
        <v>80</v>
      </c>
      <c r="Q236" s="18"/>
      <c r="R236" s="18"/>
      <c r="S236" s="18"/>
      <c r="T236" s="18"/>
      <c r="U236" s="61" t="str">
        <f t="shared" si="33"/>
        <v/>
      </c>
      <c r="V236" s="18" t="str">
        <f t="shared" si="0"/>
        <v/>
      </c>
      <c r="W236" s="18" t="str">
        <f t="shared" si="1"/>
        <v/>
      </c>
      <c r="X236" s="62" t="str">
        <f t="shared" si="2"/>
        <v/>
      </c>
      <c r="Y236" s="18" t="str">
        <f t="shared" si="3"/>
        <v/>
      </c>
      <c r="Z236" s="18" t="str">
        <f t="shared" si="4"/>
        <v/>
      </c>
      <c r="AA236" s="18" t="str">
        <f t="shared" si="5"/>
        <v/>
      </c>
      <c r="AB236" s="18" t="str">
        <f t="shared" si="6"/>
        <v/>
      </c>
      <c r="AC236" s="18" t="str">
        <f t="shared" si="7"/>
        <v/>
      </c>
      <c r="AD236" s="18"/>
      <c r="AE236" s="18"/>
      <c r="AF236" s="18"/>
      <c r="AG236" s="18"/>
      <c r="AH236" s="30" t="str">
        <f t="shared" si="8"/>
        <v/>
      </c>
      <c r="AI236" s="18" t="str">
        <f t="shared" si="9"/>
        <v/>
      </c>
      <c r="AJ236" s="18" t="str">
        <f t="shared" si="10"/>
        <v/>
      </c>
      <c r="AK236" s="18" t="str">
        <f t="shared" si="11"/>
        <v/>
      </c>
      <c r="AL236" s="18" t="str">
        <f t="shared" si="12"/>
        <v/>
      </c>
      <c r="AM236" s="18" t="str">
        <f t="shared" si="13"/>
        <v/>
      </c>
      <c r="AN236" s="18" t="str">
        <f t="shared" si="14"/>
        <v/>
      </c>
      <c r="AO236" s="18" t="str">
        <f t="shared" si="15"/>
        <v/>
      </c>
      <c r="AP236" s="18" t="str">
        <f t="shared" si="16"/>
        <v/>
      </c>
      <c r="AS236" s="63" t="str">
        <f t="shared" si="17"/>
        <v/>
      </c>
      <c r="AT236" s="23" t="str">
        <f t="shared" si="18"/>
        <v xml:space="preserve">Mencapai kompetensi dengan sangat baik dalam </v>
      </c>
      <c r="AU236" s="23" t="str">
        <f t="shared" si="19"/>
        <v xml:space="preserve">Perlu peningkatan dalam hal </v>
      </c>
      <c r="AV236" s="23" t="str">
        <f t="shared" si="20"/>
        <v/>
      </c>
      <c r="AW236" s="23" t="str">
        <f t="shared" si="21"/>
        <v/>
      </c>
      <c r="BF236" s="197"/>
    </row>
    <row r="237" spans="1:58" ht="15.75" customHeight="1">
      <c r="A237" s="57">
        <v>231</v>
      </c>
      <c r="B237" s="18" t="s">
        <v>289</v>
      </c>
      <c r="C237" s="59">
        <v>6713</v>
      </c>
      <c r="D237" s="18">
        <f t="shared" si="31"/>
        <v>6713</v>
      </c>
      <c r="E237" s="165" t="s">
        <v>283</v>
      </c>
      <c r="F237" s="59"/>
      <c r="G237" s="59"/>
      <c r="H237" s="59"/>
      <c r="I237" s="59"/>
      <c r="J237" s="59"/>
      <c r="K237" s="59"/>
      <c r="L237" s="59"/>
      <c r="M237" s="59"/>
      <c r="N237" s="18"/>
      <c r="O237" s="60"/>
      <c r="P237" s="175">
        <f t="shared" si="32"/>
        <v>80</v>
      </c>
      <c r="Q237" s="18"/>
      <c r="R237" s="18"/>
      <c r="S237" s="18"/>
      <c r="T237" s="18"/>
      <c r="U237" s="61" t="str">
        <f t="shared" si="33"/>
        <v/>
      </c>
      <c r="V237" s="18" t="str">
        <f t="shared" si="0"/>
        <v/>
      </c>
      <c r="W237" s="18" t="str">
        <f t="shared" si="1"/>
        <v/>
      </c>
      <c r="X237" s="62" t="str">
        <f t="shared" si="2"/>
        <v/>
      </c>
      <c r="Y237" s="18" t="str">
        <f t="shared" si="3"/>
        <v/>
      </c>
      <c r="Z237" s="18" t="str">
        <f t="shared" si="4"/>
        <v/>
      </c>
      <c r="AA237" s="18" t="str">
        <f t="shared" si="5"/>
        <v/>
      </c>
      <c r="AB237" s="18" t="str">
        <f t="shared" si="6"/>
        <v/>
      </c>
      <c r="AC237" s="18" t="str">
        <f t="shared" si="7"/>
        <v/>
      </c>
      <c r="AD237" s="18"/>
      <c r="AE237" s="18"/>
      <c r="AF237" s="18"/>
      <c r="AG237" s="18"/>
      <c r="AH237" s="30" t="str">
        <f t="shared" si="8"/>
        <v/>
      </c>
      <c r="AI237" s="18" t="str">
        <f t="shared" si="9"/>
        <v/>
      </c>
      <c r="AJ237" s="18" t="str">
        <f t="shared" si="10"/>
        <v/>
      </c>
      <c r="AK237" s="18" t="str">
        <f t="shared" si="11"/>
        <v/>
      </c>
      <c r="AL237" s="18" t="str">
        <f t="shared" si="12"/>
        <v/>
      </c>
      <c r="AM237" s="18" t="str">
        <f t="shared" si="13"/>
        <v/>
      </c>
      <c r="AN237" s="18" t="str">
        <f t="shared" si="14"/>
        <v/>
      </c>
      <c r="AO237" s="18" t="str">
        <f t="shared" si="15"/>
        <v/>
      </c>
      <c r="AP237" s="18" t="str">
        <f t="shared" si="16"/>
        <v/>
      </c>
      <c r="AS237" s="63" t="str">
        <f t="shared" si="17"/>
        <v/>
      </c>
      <c r="AT237" s="23" t="str">
        <f t="shared" si="18"/>
        <v xml:space="preserve">Mencapai kompetensi dengan sangat baik dalam </v>
      </c>
      <c r="AU237" s="23" t="str">
        <f t="shared" si="19"/>
        <v xml:space="preserve">Perlu peningkatan dalam hal </v>
      </c>
      <c r="AV237" s="23" t="str">
        <f t="shared" si="20"/>
        <v/>
      </c>
      <c r="AW237" s="23" t="str">
        <f t="shared" si="21"/>
        <v/>
      </c>
      <c r="BF237" s="197"/>
    </row>
    <row r="238" spans="1:58" ht="15.75" customHeight="1">
      <c r="A238" s="57">
        <v>232</v>
      </c>
      <c r="B238" s="18" t="s">
        <v>290</v>
      </c>
      <c r="C238" s="59">
        <v>6714</v>
      </c>
      <c r="D238" s="18">
        <f t="shared" si="31"/>
        <v>6714</v>
      </c>
      <c r="E238" s="165" t="s">
        <v>283</v>
      </c>
      <c r="F238" s="59"/>
      <c r="G238" s="59"/>
      <c r="H238" s="59"/>
      <c r="I238" s="59"/>
      <c r="J238" s="59"/>
      <c r="K238" s="59"/>
      <c r="L238" s="59"/>
      <c r="M238" s="59"/>
      <c r="N238" s="18"/>
      <c r="O238" s="60"/>
      <c r="P238" s="175">
        <f t="shared" si="32"/>
        <v>80</v>
      </c>
      <c r="Q238" s="18"/>
      <c r="R238" s="18"/>
      <c r="S238" s="18"/>
      <c r="T238" s="18"/>
      <c r="U238" s="61" t="str">
        <f t="shared" si="33"/>
        <v/>
      </c>
      <c r="V238" s="18" t="str">
        <f t="shared" si="0"/>
        <v/>
      </c>
      <c r="W238" s="18" t="str">
        <f t="shared" si="1"/>
        <v/>
      </c>
      <c r="X238" s="62" t="str">
        <f t="shared" si="2"/>
        <v/>
      </c>
      <c r="Y238" s="18" t="str">
        <f t="shared" si="3"/>
        <v/>
      </c>
      <c r="Z238" s="18" t="str">
        <f t="shared" si="4"/>
        <v/>
      </c>
      <c r="AA238" s="18" t="str">
        <f t="shared" si="5"/>
        <v/>
      </c>
      <c r="AB238" s="18" t="str">
        <f t="shared" si="6"/>
        <v/>
      </c>
      <c r="AC238" s="18" t="str">
        <f t="shared" si="7"/>
        <v/>
      </c>
      <c r="AD238" s="18"/>
      <c r="AE238" s="18"/>
      <c r="AF238" s="18"/>
      <c r="AG238" s="18"/>
      <c r="AH238" s="30" t="str">
        <f t="shared" si="8"/>
        <v/>
      </c>
      <c r="AI238" s="18" t="str">
        <f t="shared" si="9"/>
        <v/>
      </c>
      <c r="AJ238" s="18" t="str">
        <f t="shared" si="10"/>
        <v/>
      </c>
      <c r="AK238" s="18" t="str">
        <f t="shared" si="11"/>
        <v/>
      </c>
      <c r="AL238" s="18" t="str">
        <f t="shared" si="12"/>
        <v/>
      </c>
      <c r="AM238" s="18" t="str">
        <f t="shared" si="13"/>
        <v/>
      </c>
      <c r="AN238" s="18" t="str">
        <f t="shared" si="14"/>
        <v/>
      </c>
      <c r="AO238" s="18" t="str">
        <f t="shared" si="15"/>
        <v/>
      </c>
      <c r="AP238" s="18" t="str">
        <f t="shared" si="16"/>
        <v/>
      </c>
      <c r="AS238" s="63" t="str">
        <f t="shared" si="17"/>
        <v/>
      </c>
      <c r="AT238" s="23" t="str">
        <f t="shared" si="18"/>
        <v xml:space="preserve">Mencapai kompetensi dengan sangat baik dalam </v>
      </c>
      <c r="AU238" s="23" t="str">
        <f t="shared" si="19"/>
        <v xml:space="preserve">Perlu peningkatan dalam hal </v>
      </c>
      <c r="AV238" s="23" t="str">
        <f t="shared" si="20"/>
        <v/>
      </c>
      <c r="AW238" s="23" t="str">
        <f t="shared" si="21"/>
        <v/>
      </c>
      <c r="BF238" s="197"/>
    </row>
    <row r="239" spans="1:58" ht="15.75" customHeight="1">
      <c r="A239" s="57">
        <v>233</v>
      </c>
      <c r="B239" s="18" t="s">
        <v>291</v>
      </c>
      <c r="C239" s="59">
        <v>6715</v>
      </c>
      <c r="D239" s="18">
        <f t="shared" si="31"/>
        <v>6715</v>
      </c>
      <c r="E239" s="165" t="s">
        <v>283</v>
      </c>
      <c r="F239" s="59"/>
      <c r="G239" s="59"/>
      <c r="H239" s="59"/>
      <c r="I239" s="59"/>
      <c r="J239" s="59"/>
      <c r="K239" s="59"/>
      <c r="L239" s="59"/>
      <c r="M239" s="59"/>
      <c r="N239" s="18"/>
      <c r="O239" s="60"/>
      <c r="P239" s="175">
        <f t="shared" si="32"/>
        <v>80</v>
      </c>
      <c r="Q239" s="18"/>
      <c r="R239" s="18"/>
      <c r="S239" s="18"/>
      <c r="T239" s="18"/>
      <c r="U239" s="61" t="str">
        <f t="shared" si="33"/>
        <v/>
      </c>
      <c r="V239" s="18" t="str">
        <f t="shared" si="0"/>
        <v/>
      </c>
      <c r="W239" s="18" t="str">
        <f t="shared" si="1"/>
        <v/>
      </c>
      <c r="X239" s="62" t="str">
        <f t="shared" si="2"/>
        <v/>
      </c>
      <c r="Y239" s="18" t="str">
        <f t="shared" si="3"/>
        <v/>
      </c>
      <c r="Z239" s="18" t="str">
        <f t="shared" si="4"/>
        <v/>
      </c>
      <c r="AA239" s="18" t="str">
        <f t="shared" si="5"/>
        <v/>
      </c>
      <c r="AB239" s="18" t="str">
        <f t="shared" si="6"/>
        <v/>
      </c>
      <c r="AC239" s="18" t="str">
        <f t="shared" si="7"/>
        <v/>
      </c>
      <c r="AD239" s="18"/>
      <c r="AE239" s="18"/>
      <c r="AF239" s="18"/>
      <c r="AG239" s="18"/>
      <c r="AH239" s="30" t="str">
        <f t="shared" si="8"/>
        <v/>
      </c>
      <c r="AI239" s="18" t="str">
        <f t="shared" si="9"/>
        <v/>
      </c>
      <c r="AJ239" s="18" t="str">
        <f t="shared" si="10"/>
        <v/>
      </c>
      <c r="AK239" s="18" t="str">
        <f t="shared" si="11"/>
        <v/>
      </c>
      <c r="AL239" s="18" t="str">
        <f t="shared" si="12"/>
        <v/>
      </c>
      <c r="AM239" s="18" t="str">
        <f t="shared" si="13"/>
        <v/>
      </c>
      <c r="AN239" s="18" t="str">
        <f t="shared" si="14"/>
        <v/>
      </c>
      <c r="AO239" s="18" t="str">
        <f t="shared" si="15"/>
        <v/>
      </c>
      <c r="AP239" s="18" t="str">
        <f t="shared" si="16"/>
        <v/>
      </c>
      <c r="AS239" s="63" t="str">
        <f t="shared" si="17"/>
        <v/>
      </c>
      <c r="AT239" s="23" t="str">
        <f t="shared" si="18"/>
        <v xml:space="preserve">Mencapai kompetensi dengan sangat baik dalam </v>
      </c>
      <c r="AU239" s="23" t="str">
        <f t="shared" si="19"/>
        <v xml:space="preserve">Perlu peningkatan dalam hal </v>
      </c>
      <c r="AV239" s="23" t="str">
        <f t="shared" si="20"/>
        <v/>
      </c>
      <c r="AW239" s="23" t="str">
        <f t="shared" si="21"/>
        <v/>
      </c>
      <c r="BF239" s="197"/>
    </row>
    <row r="240" spans="1:58" ht="15.75" customHeight="1">
      <c r="A240" s="57">
        <v>234</v>
      </c>
      <c r="B240" s="18" t="s">
        <v>292</v>
      </c>
      <c r="C240" s="59">
        <v>6716</v>
      </c>
      <c r="D240" s="18">
        <f t="shared" si="31"/>
        <v>6716</v>
      </c>
      <c r="E240" s="165" t="s">
        <v>283</v>
      </c>
      <c r="F240" s="59"/>
      <c r="G240" s="59"/>
      <c r="H240" s="59"/>
      <c r="I240" s="59"/>
      <c r="J240" s="59"/>
      <c r="K240" s="59"/>
      <c r="L240" s="59"/>
      <c r="M240" s="59"/>
      <c r="N240" s="18"/>
      <c r="O240" s="60"/>
      <c r="P240" s="175">
        <f t="shared" si="32"/>
        <v>80</v>
      </c>
      <c r="Q240" s="18"/>
      <c r="R240" s="18"/>
      <c r="S240" s="18"/>
      <c r="T240" s="18"/>
      <c r="U240" s="61" t="str">
        <f t="shared" si="33"/>
        <v/>
      </c>
      <c r="V240" s="18" t="str">
        <f t="shared" si="0"/>
        <v/>
      </c>
      <c r="W240" s="18" t="str">
        <f t="shared" si="1"/>
        <v/>
      </c>
      <c r="X240" s="62" t="str">
        <f t="shared" si="2"/>
        <v/>
      </c>
      <c r="Y240" s="18" t="str">
        <f t="shared" si="3"/>
        <v/>
      </c>
      <c r="Z240" s="18" t="str">
        <f t="shared" si="4"/>
        <v/>
      </c>
      <c r="AA240" s="18" t="str">
        <f t="shared" si="5"/>
        <v/>
      </c>
      <c r="AB240" s="18" t="str">
        <f t="shared" si="6"/>
        <v/>
      </c>
      <c r="AC240" s="18" t="str">
        <f t="shared" si="7"/>
        <v/>
      </c>
      <c r="AD240" s="18"/>
      <c r="AE240" s="18"/>
      <c r="AF240" s="18"/>
      <c r="AG240" s="18"/>
      <c r="AH240" s="30" t="str">
        <f t="shared" si="8"/>
        <v/>
      </c>
      <c r="AI240" s="18" t="str">
        <f t="shared" si="9"/>
        <v/>
      </c>
      <c r="AJ240" s="18" t="str">
        <f t="shared" si="10"/>
        <v/>
      </c>
      <c r="AK240" s="18" t="str">
        <f t="shared" si="11"/>
        <v/>
      </c>
      <c r="AL240" s="18" t="str">
        <f t="shared" si="12"/>
        <v/>
      </c>
      <c r="AM240" s="18" t="str">
        <f t="shared" si="13"/>
        <v/>
      </c>
      <c r="AN240" s="18" t="str">
        <f t="shared" si="14"/>
        <v/>
      </c>
      <c r="AO240" s="18" t="str">
        <f t="shared" si="15"/>
        <v/>
      </c>
      <c r="AP240" s="18" t="str">
        <f t="shared" si="16"/>
        <v/>
      </c>
      <c r="AS240" s="63" t="str">
        <f t="shared" si="17"/>
        <v/>
      </c>
      <c r="AT240" s="23" t="str">
        <f t="shared" si="18"/>
        <v xml:space="preserve">Mencapai kompetensi dengan sangat baik dalam </v>
      </c>
      <c r="AU240" s="23" t="str">
        <f t="shared" si="19"/>
        <v xml:space="preserve">Perlu peningkatan dalam hal </v>
      </c>
      <c r="AV240" s="23" t="str">
        <f t="shared" si="20"/>
        <v/>
      </c>
      <c r="AW240" s="23" t="str">
        <f t="shared" si="21"/>
        <v/>
      </c>
      <c r="BF240" s="197"/>
    </row>
    <row r="241" spans="1:58" ht="15.75" customHeight="1">
      <c r="A241" s="57">
        <v>235</v>
      </c>
      <c r="B241" s="18" t="s">
        <v>293</v>
      </c>
      <c r="C241" s="59">
        <v>6717</v>
      </c>
      <c r="D241" s="18">
        <f t="shared" si="31"/>
        <v>6717</v>
      </c>
      <c r="E241" s="165" t="s">
        <v>283</v>
      </c>
      <c r="F241" s="59"/>
      <c r="G241" s="59"/>
      <c r="H241" s="59"/>
      <c r="I241" s="59"/>
      <c r="J241" s="59"/>
      <c r="K241" s="59"/>
      <c r="L241" s="59"/>
      <c r="M241" s="59"/>
      <c r="N241" s="18"/>
      <c r="O241" s="60"/>
      <c r="P241" s="175">
        <f t="shared" si="32"/>
        <v>80</v>
      </c>
      <c r="Q241" s="18"/>
      <c r="R241" s="18"/>
      <c r="S241" s="18"/>
      <c r="T241" s="18"/>
      <c r="U241" s="61" t="str">
        <f t="shared" si="33"/>
        <v/>
      </c>
      <c r="V241" s="18" t="str">
        <f t="shared" si="0"/>
        <v/>
      </c>
      <c r="W241" s="18" t="str">
        <f t="shared" si="1"/>
        <v/>
      </c>
      <c r="X241" s="62" t="str">
        <f t="shared" si="2"/>
        <v/>
      </c>
      <c r="Y241" s="18" t="str">
        <f t="shared" si="3"/>
        <v/>
      </c>
      <c r="Z241" s="18" t="str">
        <f t="shared" si="4"/>
        <v/>
      </c>
      <c r="AA241" s="18" t="str">
        <f t="shared" si="5"/>
        <v/>
      </c>
      <c r="AB241" s="18" t="str">
        <f t="shared" si="6"/>
        <v/>
      </c>
      <c r="AC241" s="18" t="str">
        <f t="shared" si="7"/>
        <v/>
      </c>
      <c r="AD241" s="18"/>
      <c r="AE241" s="18"/>
      <c r="AF241" s="18"/>
      <c r="AG241" s="18"/>
      <c r="AH241" s="30" t="str">
        <f t="shared" si="8"/>
        <v/>
      </c>
      <c r="AI241" s="18" t="str">
        <f t="shared" si="9"/>
        <v/>
      </c>
      <c r="AJ241" s="18" t="str">
        <f t="shared" si="10"/>
        <v/>
      </c>
      <c r="AK241" s="18" t="str">
        <f t="shared" si="11"/>
        <v/>
      </c>
      <c r="AL241" s="18" t="str">
        <f t="shared" si="12"/>
        <v/>
      </c>
      <c r="AM241" s="18" t="str">
        <f t="shared" si="13"/>
        <v/>
      </c>
      <c r="AN241" s="18" t="str">
        <f t="shared" si="14"/>
        <v/>
      </c>
      <c r="AO241" s="18" t="str">
        <f t="shared" si="15"/>
        <v/>
      </c>
      <c r="AP241" s="18" t="str">
        <f t="shared" si="16"/>
        <v/>
      </c>
      <c r="AS241" s="63" t="str">
        <f t="shared" si="17"/>
        <v/>
      </c>
      <c r="AT241" s="23" t="str">
        <f t="shared" si="18"/>
        <v xml:space="preserve">Mencapai kompetensi dengan sangat baik dalam </v>
      </c>
      <c r="AU241" s="23" t="str">
        <f t="shared" si="19"/>
        <v xml:space="preserve">Perlu peningkatan dalam hal </v>
      </c>
      <c r="AV241" s="23" t="str">
        <f t="shared" si="20"/>
        <v/>
      </c>
      <c r="AW241" s="23" t="str">
        <f t="shared" si="21"/>
        <v/>
      </c>
      <c r="BF241" s="197"/>
    </row>
    <row r="242" spans="1:58" ht="15.75" customHeight="1">
      <c r="A242" s="57">
        <v>236</v>
      </c>
      <c r="B242" s="18" t="s">
        <v>294</v>
      </c>
      <c r="C242" s="59">
        <v>6718</v>
      </c>
      <c r="D242" s="18">
        <f t="shared" si="31"/>
        <v>6718</v>
      </c>
      <c r="E242" s="165" t="s">
        <v>283</v>
      </c>
      <c r="F242" s="59"/>
      <c r="G242" s="59"/>
      <c r="H242" s="59"/>
      <c r="I242" s="59"/>
      <c r="J242" s="59"/>
      <c r="K242" s="59"/>
      <c r="L242" s="59"/>
      <c r="M242" s="59"/>
      <c r="N242" s="18"/>
      <c r="O242" s="60"/>
      <c r="P242" s="175">
        <f t="shared" si="32"/>
        <v>80</v>
      </c>
      <c r="Q242" s="18"/>
      <c r="R242" s="18"/>
      <c r="S242" s="18"/>
      <c r="T242" s="18"/>
      <c r="U242" s="61" t="str">
        <f t="shared" si="33"/>
        <v/>
      </c>
      <c r="V242" s="18" t="str">
        <f t="shared" si="0"/>
        <v/>
      </c>
      <c r="W242" s="18" t="str">
        <f t="shared" si="1"/>
        <v/>
      </c>
      <c r="X242" s="62" t="str">
        <f t="shared" si="2"/>
        <v/>
      </c>
      <c r="Y242" s="18" t="str">
        <f t="shared" si="3"/>
        <v/>
      </c>
      <c r="Z242" s="18" t="str">
        <f t="shared" si="4"/>
        <v/>
      </c>
      <c r="AA242" s="18" t="str">
        <f t="shared" si="5"/>
        <v/>
      </c>
      <c r="AB242" s="18" t="str">
        <f t="shared" si="6"/>
        <v/>
      </c>
      <c r="AC242" s="18" t="str">
        <f t="shared" si="7"/>
        <v/>
      </c>
      <c r="AD242" s="18"/>
      <c r="AE242" s="18"/>
      <c r="AF242" s="18"/>
      <c r="AG242" s="18"/>
      <c r="AH242" s="30" t="str">
        <f t="shared" si="8"/>
        <v/>
      </c>
      <c r="AI242" s="18" t="str">
        <f t="shared" si="9"/>
        <v/>
      </c>
      <c r="AJ242" s="18" t="str">
        <f t="shared" si="10"/>
        <v/>
      </c>
      <c r="AK242" s="18" t="str">
        <f t="shared" si="11"/>
        <v/>
      </c>
      <c r="AL242" s="18" t="str">
        <f t="shared" si="12"/>
        <v/>
      </c>
      <c r="AM242" s="18" t="str">
        <f t="shared" si="13"/>
        <v/>
      </c>
      <c r="AN242" s="18" t="str">
        <f t="shared" si="14"/>
        <v/>
      </c>
      <c r="AO242" s="18" t="str">
        <f t="shared" si="15"/>
        <v/>
      </c>
      <c r="AP242" s="18" t="str">
        <f t="shared" si="16"/>
        <v/>
      </c>
      <c r="AS242" s="63" t="str">
        <f t="shared" si="17"/>
        <v/>
      </c>
      <c r="AT242" s="23" t="str">
        <f t="shared" si="18"/>
        <v xml:space="preserve">Mencapai kompetensi dengan sangat baik dalam </v>
      </c>
      <c r="AU242" s="23" t="str">
        <f t="shared" si="19"/>
        <v xml:space="preserve">Perlu peningkatan dalam hal </v>
      </c>
      <c r="AV242" s="23" t="str">
        <f t="shared" si="20"/>
        <v/>
      </c>
      <c r="AW242" s="23" t="str">
        <f t="shared" si="21"/>
        <v/>
      </c>
      <c r="BF242" s="197"/>
    </row>
    <row r="243" spans="1:58" ht="15.75" customHeight="1">
      <c r="A243" s="57">
        <v>237</v>
      </c>
      <c r="B243" s="18" t="s">
        <v>295</v>
      </c>
      <c r="C243" s="59">
        <v>6719</v>
      </c>
      <c r="D243" s="18">
        <f t="shared" si="31"/>
        <v>6719</v>
      </c>
      <c r="E243" s="165" t="s">
        <v>283</v>
      </c>
      <c r="F243" s="59"/>
      <c r="G243" s="59"/>
      <c r="H243" s="59"/>
      <c r="I243" s="59"/>
      <c r="J243" s="59"/>
      <c r="K243" s="59"/>
      <c r="L243" s="59"/>
      <c r="M243" s="59"/>
      <c r="N243" s="18"/>
      <c r="O243" s="60"/>
      <c r="P243" s="175">
        <f t="shared" si="32"/>
        <v>80</v>
      </c>
      <c r="Q243" s="18"/>
      <c r="R243" s="18"/>
      <c r="S243" s="18"/>
      <c r="T243" s="18"/>
      <c r="U243" s="61" t="str">
        <f t="shared" si="33"/>
        <v/>
      </c>
      <c r="V243" s="18" t="str">
        <f t="shared" si="0"/>
        <v/>
      </c>
      <c r="W243" s="18" t="str">
        <f t="shared" si="1"/>
        <v/>
      </c>
      <c r="X243" s="62" t="str">
        <f t="shared" si="2"/>
        <v/>
      </c>
      <c r="Y243" s="18" t="str">
        <f t="shared" si="3"/>
        <v/>
      </c>
      <c r="Z243" s="18" t="str">
        <f t="shared" si="4"/>
        <v/>
      </c>
      <c r="AA243" s="18" t="str">
        <f t="shared" si="5"/>
        <v/>
      </c>
      <c r="AB243" s="18" t="str">
        <f t="shared" si="6"/>
        <v/>
      </c>
      <c r="AC243" s="18" t="str">
        <f t="shared" si="7"/>
        <v/>
      </c>
      <c r="AD243" s="18"/>
      <c r="AE243" s="18"/>
      <c r="AF243" s="18"/>
      <c r="AG243" s="18"/>
      <c r="AH243" s="30" t="str">
        <f t="shared" si="8"/>
        <v/>
      </c>
      <c r="AI243" s="18" t="str">
        <f t="shared" si="9"/>
        <v/>
      </c>
      <c r="AJ243" s="18" t="str">
        <f t="shared" si="10"/>
        <v/>
      </c>
      <c r="AK243" s="18" t="str">
        <f t="shared" si="11"/>
        <v/>
      </c>
      <c r="AL243" s="18" t="str">
        <f t="shared" si="12"/>
        <v/>
      </c>
      <c r="AM243" s="18" t="str">
        <f t="shared" si="13"/>
        <v/>
      </c>
      <c r="AN243" s="18" t="str">
        <f t="shared" si="14"/>
        <v/>
      </c>
      <c r="AO243" s="18" t="str">
        <f t="shared" si="15"/>
        <v/>
      </c>
      <c r="AP243" s="18" t="str">
        <f t="shared" si="16"/>
        <v/>
      </c>
      <c r="AS243" s="63" t="str">
        <f t="shared" si="17"/>
        <v/>
      </c>
      <c r="AT243" s="23" t="str">
        <f t="shared" si="18"/>
        <v xml:space="preserve">Mencapai kompetensi dengan sangat baik dalam </v>
      </c>
      <c r="AU243" s="23" t="str">
        <f t="shared" si="19"/>
        <v xml:space="preserve">Perlu peningkatan dalam hal </v>
      </c>
      <c r="AV243" s="23" t="str">
        <f t="shared" si="20"/>
        <v/>
      </c>
      <c r="AW243" s="23" t="str">
        <f t="shared" si="21"/>
        <v/>
      </c>
      <c r="BF243" s="197"/>
    </row>
    <row r="244" spans="1:58" ht="15.75" customHeight="1">
      <c r="A244" s="57">
        <v>238</v>
      </c>
      <c r="B244" s="18" t="s">
        <v>296</v>
      </c>
      <c r="C244" s="59">
        <v>6720</v>
      </c>
      <c r="D244" s="18">
        <f t="shared" si="31"/>
        <v>6720</v>
      </c>
      <c r="E244" s="165" t="s">
        <v>283</v>
      </c>
      <c r="F244" s="59"/>
      <c r="G244" s="59"/>
      <c r="H244" s="59"/>
      <c r="I244" s="59"/>
      <c r="J244" s="59"/>
      <c r="K244" s="59"/>
      <c r="L244" s="59"/>
      <c r="M244" s="59"/>
      <c r="N244" s="18"/>
      <c r="O244" s="60"/>
      <c r="P244" s="175">
        <f t="shared" si="32"/>
        <v>80</v>
      </c>
      <c r="Q244" s="18"/>
      <c r="R244" s="18"/>
      <c r="S244" s="18"/>
      <c r="T244" s="18"/>
      <c r="U244" s="61" t="str">
        <f t="shared" si="33"/>
        <v/>
      </c>
      <c r="V244" s="18" t="str">
        <f t="shared" si="0"/>
        <v/>
      </c>
      <c r="W244" s="18" t="str">
        <f t="shared" si="1"/>
        <v/>
      </c>
      <c r="X244" s="62" t="str">
        <f t="shared" si="2"/>
        <v/>
      </c>
      <c r="Y244" s="18" t="str">
        <f t="shared" si="3"/>
        <v/>
      </c>
      <c r="Z244" s="18" t="str">
        <f t="shared" si="4"/>
        <v/>
      </c>
      <c r="AA244" s="18" t="str">
        <f t="shared" si="5"/>
        <v/>
      </c>
      <c r="AB244" s="18" t="str">
        <f t="shared" si="6"/>
        <v/>
      </c>
      <c r="AC244" s="18" t="str">
        <f t="shared" si="7"/>
        <v/>
      </c>
      <c r="AD244" s="18"/>
      <c r="AE244" s="18"/>
      <c r="AF244" s="18"/>
      <c r="AG244" s="18"/>
      <c r="AH244" s="30" t="str">
        <f t="shared" si="8"/>
        <v/>
      </c>
      <c r="AI244" s="18" t="str">
        <f t="shared" si="9"/>
        <v/>
      </c>
      <c r="AJ244" s="18" t="str">
        <f t="shared" si="10"/>
        <v/>
      </c>
      <c r="AK244" s="18" t="str">
        <f t="shared" si="11"/>
        <v/>
      </c>
      <c r="AL244" s="18" t="str">
        <f t="shared" si="12"/>
        <v/>
      </c>
      <c r="AM244" s="18" t="str">
        <f t="shared" si="13"/>
        <v/>
      </c>
      <c r="AN244" s="18" t="str">
        <f t="shared" si="14"/>
        <v/>
      </c>
      <c r="AO244" s="18" t="str">
        <f t="shared" si="15"/>
        <v/>
      </c>
      <c r="AP244" s="18" t="str">
        <f t="shared" si="16"/>
        <v/>
      </c>
      <c r="AS244" s="63" t="str">
        <f t="shared" si="17"/>
        <v/>
      </c>
      <c r="AT244" s="23" t="str">
        <f t="shared" si="18"/>
        <v xml:space="preserve">Mencapai kompetensi dengan sangat baik dalam </v>
      </c>
      <c r="AU244" s="23" t="str">
        <f t="shared" si="19"/>
        <v xml:space="preserve">Perlu peningkatan dalam hal </v>
      </c>
      <c r="AV244" s="23" t="str">
        <f t="shared" si="20"/>
        <v/>
      </c>
      <c r="AW244" s="23" t="str">
        <f t="shared" si="21"/>
        <v/>
      </c>
      <c r="BF244" s="197"/>
    </row>
    <row r="245" spans="1:58" ht="15.75" customHeight="1">
      <c r="A245" s="57">
        <v>239</v>
      </c>
      <c r="B245" s="18" t="s">
        <v>297</v>
      </c>
      <c r="C245" s="59">
        <v>6721</v>
      </c>
      <c r="D245" s="18">
        <f t="shared" si="31"/>
        <v>6721</v>
      </c>
      <c r="E245" s="165" t="s">
        <v>283</v>
      </c>
      <c r="F245" s="59"/>
      <c r="G245" s="59"/>
      <c r="H245" s="59"/>
      <c r="I245" s="59"/>
      <c r="J245" s="59"/>
      <c r="K245" s="59"/>
      <c r="L245" s="59"/>
      <c r="M245" s="59"/>
      <c r="N245" s="18"/>
      <c r="O245" s="60"/>
      <c r="P245" s="175">
        <f t="shared" si="32"/>
        <v>80</v>
      </c>
      <c r="Q245" s="18"/>
      <c r="R245" s="18"/>
      <c r="S245" s="18"/>
      <c r="T245" s="18"/>
      <c r="U245" s="61" t="str">
        <f t="shared" si="33"/>
        <v/>
      </c>
      <c r="V245" s="18" t="str">
        <f t="shared" si="0"/>
        <v/>
      </c>
      <c r="W245" s="18" t="str">
        <f t="shared" si="1"/>
        <v/>
      </c>
      <c r="X245" s="62" t="str">
        <f t="shared" si="2"/>
        <v/>
      </c>
      <c r="Y245" s="18" t="str">
        <f t="shared" si="3"/>
        <v/>
      </c>
      <c r="Z245" s="18" t="str">
        <f t="shared" si="4"/>
        <v/>
      </c>
      <c r="AA245" s="18" t="str">
        <f t="shared" si="5"/>
        <v/>
      </c>
      <c r="AB245" s="18" t="str">
        <f t="shared" si="6"/>
        <v/>
      </c>
      <c r="AC245" s="18" t="str">
        <f t="shared" si="7"/>
        <v/>
      </c>
      <c r="AD245" s="18"/>
      <c r="AE245" s="18"/>
      <c r="AF245" s="18"/>
      <c r="AG245" s="18"/>
      <c r="AH245" s="30" t="str">
        <f t="shared" si="8"/>
        <v/>
      </c>
      <c r="AI245" s="18" t="str">
        <f t="shared" si="9"/>
        <v/>
      </c>
      <c r="AJ245" s="18" t="str">
        <f t="shared" si="10"/>
        <v/>
      </c>
      <c r="AK245" s="18" t="str">
        <f t="shared" si="11"/>
        <v/>
      </c>
      <c r="AL245" s="18" t="str">
        <f t="shared" si="12"/>
        <v/>
      </c>
      <c r="AM245" s="18" t="str">
        <f t="shared" si="13"/>
        <v/>
      </c>
      <c r="AN245" s="18" t="str">
        <f t="shared" si="14"/>
        <v/>
      </c>
      <c r="AO245" s="18" t="str">
        <f t="shared" si="15"/>
        <v/>
      </c>
      <c r="AP245" s="18" t="str">
        <f t="shared" si="16"/>
        <v/>
      </c>
      <c r="AS245" s="63" t="str">
        <f t="shared" si="17"/>
        <v/>
      </c>
      <c r="AT245" s="23" t="str">
        <f t="shared" si="18"/>
        <v xml:space="preserve">Mencapai kompetensi dengan sangat baik dalam </v>
      </c>
      <c r="AU245" s="23" t="str">
        <f t="shared" si="19"/>
        <v xml:space="preserve">Perlu peningkatan dalam hal </v>
      </c>
      <c r="AV245" s="23" t="str">
        <f t="shared" si="20"/>
        <v/>
      </c>
      <c r="AW245" s="23" t="str">
        <f t="shared" si="21"/>
        <v/>
      </c>
      <c r="BF245" s="197"/>
    </row>
    <row r="246" spans="1:58" ht="15.75" customHeight="1">
      <c r="A246" s="57">
        <v>240</v>
      </c>
      <c r="B246" s="18" t="s">
        <v>298</v>
      </c>
      <c r="C246" s="59">
        <v>6722</v>
      </c>
      <c r="D246" s="18">
        <f t="shared" si="31"/>
        <v>6722</v>
      </c>
      <c r="E246" s="165" t="s">
        <v>283</v>
      </c>
      <c r="F246" s="59"/>
      <c r="G246" s="59"/>
      <c r="H246" s="59"/>
      <c r="I246" s="59"/>
      <c r="J246" s="59"/>
      <c r="K246" s="59"/>
      <c r="L246" s="59"/>
      <c r="M246" s="59"/>
      <c r="N246" s="18"/>
      <c r="O246" s="60"/>
      <c r="P246" s="175">
        <f t="shared" si="32"/>
        <v>80</v>
      </c>
      <c r="Q246" s="18"/>
      <c r="R246" s="18"/>
      <c r="S246" s="18"/>
      <c r="T246" s="18"/>
      <c r="U246" s="61" t="str">
        <f t="shared" si="33"/>
        <v/>
      </c>
      <c r="V246" s="18" t="str">
        <f t="shared" si="0"/>
        <v/>
      </c>
      <c r="W246" s="18" t="str">
        <f t="shared" si="1"/>
        <v/>
      </c>
      <c r="X246" s="62" t="str">
        <f t="shared" si="2"/>
        <v/>
      </c>
      <c r="Y246" s="18" t="str">
        <f t="shared" si="3"/>
        <v/>
      </c>
      <c r="Z246" s="18" t="str">
        <f t="shared" si="4"/>
        <v/>
      </c>
      <c r="AA246" s="18" t="str">
        <f t="shared" si="5"/>
        <v/>
      </c>
      <c r="AB246" s="18" t="str">
        <f t="shared" si="6"/>
        <v/>
      </c>
      <c r="AC246" s="18" t="str">
        <f t="shared" si="7"/>
        <v/>
      </c>
      <c r="AD246" s="18"/>
      <c r="AE246" s="18"/>
      <c r="AF246" s="18"/>
      <c r="AG246" s="18"/>
      <c r="AH246" s="30" t="str">
        <f t="shared" si="8"/>
        <v/>
      </c>
      <c r="AI246" s="18" t="str">
        <f t="shared" si="9"/>
        <v/>
      </c>
      <c r="AJ246" s="18" t="str">
        <f t="shared" si="10"/>
        <v/>
      </c>
      <c r="AK246" s="18" t="str">
        <f t="shared" si="11"/>
        <v/>
      </c>
      <c r="AL246" s="18" t="str">
        <f t="shared" si="12"/>
        <v/>
      </c>
      <c r="AM246" s="18" t="str">
        <f t="shared" si="13"/>
        <v/>
      </c>
      <c r="AN246" s="18" t="str">
        <f t="shared" si="14"/>
        <v/>
      </c>
      <c r="AO246" s="18" t="str">
        <f t="shared" si="15"/>
        <v/>
      </c>
      <c r="AP246" s="18" t="str">
        <f t="shared" si="16"/>
        <v/>
      </c>
      <c r="AS246" s="63" t="str">
        <f t="shared" si="17"/>
        <v/>
      </c>
      <c r="AT246" s="23" t="str">
        <f t="shared" si="18"/>
        <v xml:space="preserve">Mencapai kompetensi dengan sangat baik dalam </v>
      </c>
      <c r="AU246" s="23" t="str">
        <f t="shared" si="19"/>
        <v xml:space="preserve">Perlu peningkatan dalam hal </v>
      </c>
      <c r="AV246" s="23" t="str">
        <f t="shared" si="20"/>
        <v/>
      </c>
      <c r="AW246" s="23" t="str">
        <f t="shared" si="21"/>
        <v/>
      </c>
      <c r="BF246" s="197"/>
    </row>
    <row r="247" spans="1:58" ht="15.75" customHeight="1">
      <c r="A247" s="57">
        <v>241</v>
      </c>
      <c r="B247" s="18" t="s">
        <v>299</v>
      </c>
      <c r="C247" s="59">
        <v>6723</v>
      </c>
      <c r="D247" s="18">
        <f t="shared" si="31"/>
        <v>6723</v>
      </c>
      <c r="E247" s="165" t="s">
        <v>283</v>
      </c>
      <c r="F247" s="59"/>
      <c r="G247" s="59"/>
      <c r="H247" s="59"/>
      <c r="I247" s="59"/>
      <c r="J247" s="59"/>
      <c r="K247" s="59"/>
      <c r="L247" s="59"/>
      <c r="M247" s="59"/>
      <c r="N247" s="18"/>
      <c r="O247" s="60"/>
      <c r="P247" s="175">
        <f t="shared" si="32"/>
        <v>80</v>
      </c>
      <c r="Q247" s="18"/>
      <c r="R247" s="18"/>
      <c r="S247" s="18"/>
      <c r="T247" s="18"/>
      <c r="U247" s="61" t="str">
        <f t="shared" si="33"/>
        <v/>
      </c>
      <c r="V247" s="18" t="str">
        <f t="shared" si="0"/>
        <v/>
      </c>
      <c r="W247" s="18" t="str">
        <f t="shared" si="1"/>
        <v/>
      </c>
      <c r="X247" s="62" t="str">
        <f t="shared" si="2"/>
        <v/>
      </c>
      <c r="Y247" s="18" t="str">
        <f t="shared" si="3"/>
        <v/>
      </c>
      <c r="Z247" s="18" t="str">
        <f t="shared" si="4"/>
        <v/>
      </c>
      <c r="AA247" s="18" t="str">
        <f t="shared" si="5"/>
        <v/>
      </c>
      <c r="AB247" s="18" t="str">
        <f t="shared" si="6"/>
        <v/>
      </c>
      <c r="AC247" s="18" t="str">
        <f t="shared" si="7"/>
        <v/>
      </c>
      <c r="AD247" s="18"/>
      <c r="AE247" s="18"/>
      <c r="AF247" s="18"/>
      <c r="AG247" s="18"/>
      <c r="AH247" s="30" t="str">
        <f t="shared" si="8"/>
        <v/>
      </c>
      <c r="AI247" s="18" t="str">
        <f t="shared" si="9"/>
        <v/>
      </c>
      <c r="AJ247" s="18" t="str">
        <f t="shared" si="10"/>
        <v/>
      </c>
      <c r="AK247" s="18" t="str">
        <f t="shared" si="11"/>
        <v/>
      </c>
      <c r="AL247" s="18" t="str">
        <f t="shared" si="12"/>
        <v/>
      </c>
      <c r="AM247" s="18" t="str">
        <f t="shared" si="13"/>
        <v/>
      </c>
      <c r="AN247" s="18" t="str">
        <f t="shared" si="14"/>
        <v/>
      </c>
      <c r="AO247" s="18" t="str">
        <f t="shared" si="15"/>
        <v/>
      </c>
      <c r="AP247" s="18" t="str">
        <f t="shared" si="16"/>
        <v/>
      </c>
      <c r="AS247" s="63" t="str">
        <f t="shared" si="17"/>
        <v/>
      </c>
      <c r="AT247" s="23" t="str">
        <f t="shared" si="18"/>
        <v xml:space="preserve">Mencapai kompetensi dengan sangat baik dalam </v>
      </c>
      <c r="AU247" s="23" t="str">
        <f t="shared" si="19"/>
        <v xml:space="preserve">Perlu peningkatan dalam hal </v>
      </c>
      <c r="AV247" s="23" t="str">
        <f t="shared" si="20"/>
        <v/>
      </c>
      <c r="AW247" s="23" t="str">
        <f t="shared" si="21"/>
        <v/>
      </c>
      <c r="BF247" s="197"/>
    </row>
    <row r="248" spans="1:58" ht="15.75" customHeight="1">
      <c r="A248" s="57">
        <v>242</v>
      </c>
      <c r="B248" s="18" t="s">
        <v>300</v>
      </c>
      <c r="C248" s="59">
        <v>6724</v>
      </c>
      <c r="D248" s="18">
        <f t="shared" si="31"/>
        <v>6724</v>
      </c>
      <c r="E248" s="165" t="s">
        <v>283</v>
      </c>
      <c r="F248" s="59"/>
      <c r="G248" s="59"/>
      <c r="H248" s="59"/>
      <c r="I248" s="59"/>
      <c r="J248" s="59"/>
      <c r="K248" s="59"/>
      <c r="L248" s="59"/>
      <c r="M248" s="59"/>
      <c r="N248" s="18"/>
      <c r="O248" s="60"/>
      <c r="P248" s="175">
        <f t="shared" si="32"/>
        <v>80</v>
      </c>
      <c r="Q248" s="18"/>
      <c r="R248" s="18"/>
      <c r="S248" s="18"/>
      <c r="T248" s="18"/>
      <c r="U248" s="61" t="str">
        <f t="shared" si="33"/>
        <v/>
      </c>
      <c r="V248" s="18" t="str">
        <f t="shared" si="0"/>
        <v/>
      </c>
      <c r="W248" s="18" t="str">
        <f t="shared" si="1"/>
        <v/>
      </c>
      <c r="X248" s="62" t="str">
        <f t="shared" si="2"/>
        <v/>
      </c>
      <c r="Y248" s="18" t="str">
        <f t="shared" si="3"/>
        <v/>
      </c>
      <c r="Z248" s="18" t="str">
        <f t="shared" si="4"/>
        <v/>
      </c>
      <c r="AA248" s="18" t="str">
        <f t="shared" si="5"/>
        <v/>
      </c>
      <c r="AB248" s="18" t="str">
        <f t="shared" si="6"/>
        <v/>
      </c>
      <c r="AC248" s="18" t="str">
        <f t="shared" si="7"/>
        <v/>
      </c>
      <c r="AD248" s="18"/>
      <c r="AE248" s="18"/>
      <c r="AF248" s="18"/>
      <c r="AG248" s="18"/>
      <c r="AH248" s="30" t="str">
        <f t="shared" si="8"/>
        <v/>
      </c>
      <c r="AI248" s="18" t="str">
        <f t="shared" si="9"/>
        <v/>
      </c>
      <c r="AJ248" s="18" t="str">
        <f t="shared" si="10"/>
        <v/>
      </c>
      <c r="AK248" s="18" t="str">
        <f t="shared" si="11"/>
        <v/>
      </c>
      <c r="AL248" s="18" t="str">
        <f t="shared" si="12"/>
        <v/>
      </c>
      <c r="AM248" s="18" t="str">
        <f t="shared" si="13"/>
        <v/>
      </c>
      <c r="AN248" s="18" t="str">
        <f t="shared" si="14"/>
        <v/>
      </c>
      <c r="AO248" s="18" t="str">
        <f t="shared" si="15"/>
        <v/>
      </c>
      <c r="AP248" s="18" t="str">
        <f t="shared" si="16"/>
        <v/>
      </c>
      <c r="AS248" s="63" t="str">
        <f t="shared" si="17"/>
        <v/>
      </c>
      <c r="AT248" s="23" t="str">
        <f t="shared" si="18"/>
        <v xml:space="preserve">Mencapai kompetensi dengan sangat baik dalam </v>
      </c>
      <c r="AU248" s="23" t="str">
        <f t="shared" si="19"/>
        <v xml:space="preserve">Perlu peningkatan dalam hal </v>
      </c>
      <c r="AV248" s="23" t="str">
        <f t="shared" si="20"/>
        <v/>
      </c>
      <c r="AW248" s="23" t="str">
        <f t="shared" si="21"/>
        <v/>
      </c>
      <c r="BF248" s="197"/>
    </row>
    <row r="249" spans="1:58" ht="15.75" customHeight="1">
      <c r="A249" s="57">
        <v>243</v>
      </c>
      <c r="B249" s="18" t="s">
        <v>301</v>
      </c>
      <c r="C249" s="59">
        <v>6725</v>
      </c>
      <c r="D249" s="18">
        <f t="shared" si="31"/>
        <v>6725</v>
      </c>
      <c r="E249" s="165" t="s">
        <v>283</v>
      </c>
      <c r="F249" s="59"/>
      <c r="G249" s="59"/>
      <c r="H249" s="59"/>
      <c r="I249" s="59"/>
      <c r="J249" s="59"/>
      <c r="K249" s="59"/>
      <c r="L249" s="59"/>
      <c r="M249" s="59"/>
      <c r="N249" s="18"/>
      <c r="O249" s="60"/>
      <c r="P249" s="175">
        <f t="shared" si="32"/>
        <v>80</v>
      </c>
      <c r="Q249" s="18"/>
      <c r="R249" s="18"/>
      <c r="S249" s="18"/>
      <c r="T249" s="18"/>
      <c r="U249" s="61" t="str">
        <f t="shared" si="33"/>
        <v/>
      </c>
      <c r="V249" s="18" t="str">
        <f t="shared" si="0"/>
        <v/>
      </c>
      <c r="W249" s="18" t="str">
        <f t="shared" si="1"/>
        <v/>
      </c>
      <c r="X249" s="62" t="str">
        <f t="shared" si="2"/>
        <v/>
      </c>
      <c r="Y249" s="18" t="str">
        <f t="shared" si="3"/>
        <v/>
      </c>
      <c r="Z249" s="18" t="str">
        <f t="shared" si="4"/>
        <v/>
      </c>
      <c r="AA249" s="18" t="str">
        <f t="shared" si="5"/>
        <v/>
      </c>
      <c r="AB249" s="18" t="str">
        <f t="shared" si="6"/>
        <v/>
      </c>
      <c r="AC249" s="18" t="str">
        <f t="shared" si="7"/>
        <v/>
      </c>
      <c r="AD249" s="18"/>
      <c r="AE249" s="18"/>
      <c r="AF249" s="18"/>
      <c r="AG249" s="18"/>
      <c r="AH249" s="30" t="str">
        <f t="shared" si="8"/>
        <v/>
      </c>
      <c r="AI249" s="18" t="str">
        <f t="shared" si="9"/>
        <v/>
      </c>
      <c r="AJ249" s="18" t="str">
        <f t="shared" si="10"/>
        <v/>
      </c>
      <c r="AK249" s="18" t="str">
        <f t="shared" si="11"/>
        <v/>
      </c>
      <c r="AL249" s="18" t="str">
        <f t="shared" si="12"/>
        <v/>
      </c>
      <c r="AM249" s="18" t="str">
        <f t="shared" si="13"/>
        <v/>
      </c>
      <c r="AN249" s="18" t="str">
        <f t="shared" si="14"/>
        <v/>
      </c>
      <c r="AO249" s="18" t="str">
        <f t="shared" si="15"/>
        <v/>
      </c>
      <c r="AP249" s="18" t="str">
        <f t="shared" si="16"/>
        <v/>
      </c>
      <c r="AS249" s="63" t="str">
        <f t="shared" si="17"/>
        <v/>
      </c>
      <c r="AT249" s="23" t="str">
        <f t="shared" si="18"/>
        <v xml:space="preserve">Mencapai kompetensi dengan sangat baik dalam </v>
      </c>
      <c r="AU249" s="23" t="str">
        <f t="shared" si="19"/>
        <v xml:space="preserve">Perlu peningkatan dalam hal </v>
      </c>
      <c r="AV249" s="23" t="str">
        <f t="shared" si="20"/>
        <v/>
      </c>
      <c r="AW249" s="23" t="str">
        <f t="shared" si="21"/>
        <v/>
      </c>
      <c r="BF249" s="197"/>
    </row>
    <row r="250" spans="1:58" ht="15.75" customHeight="1">
      <c r="A250" s="57">
        <v>244</v>
      </c>
      <c r="B250" s="18" t="s">
        <v>302</v>
      </c>
      <c r="C250" s="59">
        <v>6726</v>
      </c>
      <c r="D250" s="18">
        <f t="shared" si="31"/>
        <v>6726</v>
      </c>
      <c r="E250" s="165" t="s">
        <v>283</v>
      </c>
      <c r="F250" s="59"/>
      <c r="G250" s="59"/>
      <c r="H250" s="59"/>
      <c r="I250" s="59"/>
      <c r="J250" s="59"/>
      <c r="K250" s="59"/>
      <c r="L250" s="59"/>
      <c r="M250" s="59"/>
      <c r="N250" s="18"/>
      <c r="O250" s="60"/>
      <c r="P250" s="175">
        <f t="shared" si="32"/>
        <v>80</v>
      </c>
      <c r="Q250" s="18"/>
      <c r="R250" s="18"/>
      <c r="S250" s="18"/>
      <c r="T250" s="18"/>
      <c r="U250" s="61" t="str">
        <f t="shared" si="33"/>
        <v/>
      </c>
      <c r="V250" s="18" t="str">
        <f t="shared" si="0"/>
        <v/>
      </c>
      <c r="W250" s="18" t="str">
        <f t="shared" si="1"/>
        <v/>
      </c>
      <c r="X250" s="62" t="str">
        <f t="shared" si="2"/>
        <v/>
      </c>
      <c r="Y250" s="18" t="str">
        <f t="shared" si="3"/>
        <v/>
      </c>
      <c r="Z250" s="18" t="str">
        <f t="shared" si="4"/>
        <v/>
      </c>
      <c r="AA250" s="18" t="str">
        <f t="shared" si="5"/>
        <v/>
      </c>
      <c r="AB250" s="18" t="str">
        <f t="shared" si="6"/>
        <v/>
      </c>
      <c r="AC250" s="18" t="str">
        <f t="shared" si="7"/>
        <v/>
      </c>
      <c r="AD250" s="18"/>
      <c r="AE250" s="18"/>
      <c r="AF250" s="18"/>
      <c r="AG250" s="18"/>
      <c r="AH250" s="30" t="str">
        <f t="shared" si="8"/>
        <v/>
      </c>
      <c r="AI250" s="18" t="str">
        <f t="shared" si="9"/>
        <v/>
      </c>
      <c r="AJ250" s="18" t="str">
        <f t="shared" si="10"/>
        <v/>
      </c>
      <c r="AK250" s="18" t="str">
        <f t="shared" si="11"/>
        <v/>
      </c>
      <c r="AL250" s="18" t="str">
        <f t="shared" si="12"/>
        <v/>
      </c>
      <c r="AM250" s="18" t="str">
        <f t="shared" si="13"/>
        <v/>
      </c>
      <c r="AN250" s="18" t="str">
        <f t="shared" si="14"/>
        <v/>
      </c>
      <c r="AO250" s="18" t="str">
        <f t="shared" si="15"/>
        <v/>
      </c>
      <c r="AP250" s="18" t="str">
        <f t="shared" si="16"/>
        <v/>
      </c>
      <c r="AS250" s="63" t="str">
        <f t="shared" si="17"/>
        <v/>
      </c>
      <c r="AT250" s="23" t="str">
        <f t="shared" si="18"/>
        <v xml:space="preserve">Mencapai kompetensi dengan sangat baik dalam </v>
      </c>
      <c r="AU250" s="23" t="str">
        <f t="shared" si="19"/>
        <v xml:space="preserve">Perlu peningkatan dalam hal </v>
      </c>
      <c r="AV250" s="23" t="str">
        <f t="shared" si="20"/>
        <v/>
      </c>
      <c r="AW250" s="23" t="str">
        <f t="shared" si="21"/>
        <v/>
      </c>
      <c r="BF250" s="197"/>
    </row>
    <row r="251" spans="1:58" ht="15.75" customHeight="1">
      <c r="A251" s="57">
        <v>245</v>
      </c>
      <c r="B251" s="18" t="s">
        <v>303</v>
      </c>
      <c r="C251" s="59">
        <v>6727</v>
      </c>
      <c r="D251" s="18">
        <f t="shared" si="31"/>
        <v>6727</v>
      </c>
      <c r="E251" s="165" t="s">
        <v>283</v>
      </c>
      <c r="F251" s="59"/>
      <c r="G251" s="59"/>
      <c r="H251" s="59"/>
      <c r="I251" s="59"/>
      <c r="J251" s="59"/>
      <c r="K251" s="59"/>
      <c r="L251" s="59"/>
      <c r="M251" s="59"/>
      <c r="N251" s="18"/>
      <c r="O251" s="60"/>
      <c r="P251" s="175">
        <f t="shared" si="32"/>
        <v>80</v>
      </c>
      <c r="Q251" s="18"/>
      <c r="R251" s="18"/>
      <c r="S251" s="18"/>
      <c r="T251" s="18"/>
      <c r="U251" s="61" t="str">
        <f t="shared" si="33"/>
        <v/>
      </c>
      <c r="V251" s="18" t="str">
        <f t="shared" si="0"/>
        <v/>
      </c>
      <c r="W251" s="18" t="str">
        <f t="shared" si="1"/>
        <v/>
      </c>
      <c r="X251" s="62" t="str">
        <f t="shared" si="2"/>
        <v/>
      </c>
      <c r="Y251" s="18" t="str">
        <f t="shared" si="3"/>
        <v/>
      </c>
      <c r="Z251" s="18" t="str">
        <f t="shared" si="4"/>
        <v/>
      </c>
      <c r="AA251" s="18" t="str">
        <f t="shared" si="5"/>
        <v/>
      </c>
      <c r="AB251" s="18" t="str">
        <f t="shared" si="6"/>
        <v/>
      </c>
      <c r="AC251" s="18" t="str">
        <f t="shared" si="7"/>
        <v/>
      </c>
      <c r="AD251" s="18"/>
      <c r="AE251" s="18"/>
      <c r="AF251" s="18"/>
      <c r="AG251" s="18"/>
      <c r="AH251" s="30" t="str">
        <f t="shared" si="8"/>
        <v/>
      </c>
      <c r="AI251" s="18" t="str">
        <f t="shared" si="9"/>
        <v/>
      </c>
      <c r="AJ251" s="18" t="str">
        <f t="shared" si="10"/>
        <v/>
      </c>
      <c r="AK251" s="18" t="str">
        <f t="shared" si="11"/>
        <v/>
      </c>
      <c r="AL251" s="18" t="str">
        <f t="shared" si="12"/>
        <v/>
      </c>
      <c r="AM251" s="18" t="str">
        <f t="shared" si="13"/>
        <v/>
      </c>
      <c r="AN251" s="18" t="str">
        <f t="shared" si="14"/>
        <v/>
      </c>
      <c r="AO251" s="18" t="str">
        <f t="shared" si="15"/>
        <v/>
      </c>
      <c r="AP251" s="18" t="str">
        <f t="shared" si="16"/>
        <v/>
      </c>
      <c r="AS251" s="63" t="str">
        <f t="shared" si="17"/>
        <v/>
      </c>
      <c r="AT251" s="23" t="str">
        <f t="shared" si="18"/>
        <v xml:space="preserve">Mencapai kompetensi dengan sangat baik dalam </v>
      </c>
      <c r="AU251" s="23" t="str">
        <f t="shared" si="19"/>
        <v xml:space="preserve">Perlu peningkatan dalam hal </v>
      </c>
      <c r="AV251" s="23" t="str">
        <f t="shared" si="20"/>
        <v/>
      </c>
      <c r="AW251" s="23" t="str">
        <f t="shared" si="21"/>
        <v/>
      </c>
      <c r="BF251" s="197"/>
    </row>
    <row r="252" spans="1:58" ht="15.75" customHeight="1">
      <c r="A252" s="57">
        <v>246</v>
      </c>
      <c r="B252" s="18" t="s">
        <v>304</v>
      </c>
      <c r="C252" s="59">
        <v>6728</v>
      </c>
      <c r="D252" s="18">
        <f t="shared" si="31"/>
        <v>6728</v>
      </c>
      <c r="E252" s="165" t="s">
        <v>283</v>
      </c>
      <c r="F252" s="59"/>
      <c r="G252" s="59"/>
      <c r="H252" s="59"/>
      <c r="I252" s="59"/>
      <c r="J252" s="59"/>
      <c r="K252" s="59"/>
      <c r="L252" s="59"/>
      <c r="M252" s="59"/>
      <c r="N252" s="18"/>
      <c r="O252" s="60"/>
      <c r="P252" s="175">
        <f t="shared" si="32"/>
        <v>80</v>
      </c>
      <c r="Q252" s="18"/>
      <c r="R252" s="18"/>
      <c r="S252" s="18"/>
      <c r="T252" s="18"/>
      <c r="U252" s="61" t="str">
        <f t="shared" si="33"/>
        <v/>
      </c>
      <c r="V252" s="18" t="str">
        <f t="shared" si="0"/>
        <v/>
      </c>
      <c r="W252" s="18" t="str">
        <f t="shared" si="1"/>
        <v/>
      </c>
      <c r="X252" s="62" t="str">
        <f t="shared" si="2"/>
        <v/>
      </c>
      <c r="Y252" s="18" t="str">
        <f t="shared" si="3"/>
        <v/>
      </c>
      <c r="Z252" s="18" t="str">
        <f t="shared" si="4"/>
        <v/>
      </c>
      <c r="AA252" s="18" t="str">
        <f t="shared" si="5"/>
        <v/>
      </c>
      <c r="AB252" s="18" t="str">
        <f t="shared" si="6"/>
        <v/>
      </c>
      <c r="AC252" s="18" t="str">
        <f t="shared" si="7"/>
        <v/>
      </c>
      <c r="AD252" s="18"/>
      <c r="AE252" s="18"/>
      <c r="AF252" s="18"/>
      <c r="AG252" s="18"/>
      <c r="AH252" s="30" t="str">
        <f t="shared" si="8"/>
        <v/>
      </c>
      <c r="AI252" s="18" t="str">
        <f t="shared" si="9"/>
        <v/>
      </c>
      <c r="AJ252" s="18" t="str">
        <f t="shared" si="10"/>
        <v/>
      </c>
      <c r="AK252" s="18" t="str">
        <f t="shared" si="11"/>
        <v/>
      </c>
      <c r="AL252" s="18" t="str">
        <f t="shared" si="12"/>
        <v/>
      </c>
      <c r="AM252" s="18" t="str">
        <f t="shared" si="13"/>
        <v/>
      </c>
      <c r="AN252" s="18" t="str">
        <f t="shared" si="14"/>
        <v/>
      </c>
      <c r="AO252" s="18" t="str">
        <f t="shared" si="15"/>
        <v/>
      </c>
      <c r="AP252" s="18" t="str">
        <f t="shared" si="16"/>
        <v/>
      </c>
      <c r="AS252" s="63" t="str">
        <f t="shared" si="17"/>
        <v/>
      </c>
      <c r="AT252" s="23" t="str">
        <f t="shared" si="18"/>
        <v xml:space="preserve">Mencapai kompetensi dengan sangat baik dalam </v>
      </c>
      <c r="AU252" s="23" t="str">
        <f t="shared" si="19"/>
        <v xml:space="preserve">Perlu peningkatan dalam hal </v>
      </c>
      <c r="AV252" s="23" t="str">
        <f t="shared" si="20"/>
        <v/>
      </c>
      <c r="AW252" s="23" t="str">
        <f t="shared" si="21"/>
        <v/>
      </c>
      <c r="BF252" s="197"/>
    </row>
    <row r="253" spans="1:58" ht="15.75" customHeight="1">
      <c r="A253" s="57">
        <v>247</v>
      </c>
      <c r="B253" s="18" t="s">
        <v>305</v>
      </c>
      <c r="C253" s="59">
        <v>6729</v>
      </c>
      <c r="D253" s="18">
        <f t="shared" si="31"/>
        <v>6729</v>
      </c>
      <c r="E253" s="165" t="s">
        <v>283</v>
      </c>
      <c r="F253" s="59"/>
      <c r="G253" s="59"/>
      <c r="H253" s="59"/>
      <c r="I253" s="59"/>
      <c r="J253" s="59"/>
      <c r="K253" s="59"/>
      <c r="L253" s="59"/>
      <c r="M253" s="59"/>
      <c r="N253" s="18"/>
      <c r="O253" s="60"/>
      <c r="P253" s="175">
        <f t="shared" si="32"/>
        <v>80</v>
      </c>
      <c r="Q253" s="18"/>
      <c r="R253" s="18"/>
      <c r="S253" s="18"/>
      <c r="T253" s="18"/>
      <c r="U253" s="61" t="str">
        <f t="shared" si="33"/>
        <v/>
      </c>
      <c r="V253" s="18" t="str">
        <f t="shared" si="0"/>
        <v/>
      </c>
      <c r="W253" s="18" t="str">
        <f t="shared" si="1"/>
        <v/>
      </c>
      <c r="X253" s="62" t="str">
        <f t="shared" si="2"/>
        <v/>
      </c>
      <c r="Y253" s="18" t="str">
        <f t="shared" si="3"/>
        <v/>
      </c>
      <c r="Z253" s="18" t="str">
        <f t="shared" si="4"/>
        <v/>
      </c>
      <c r="AA253" s="18" t="str">
        <f t="shared" si="5"/>
        <v/>
      </c>
      <c r="AB253" s="18" t="str">
        <f t="shared" si="6"/>
        <v/>
      </c>
      <c r="AC253" s="18" t="str">
        <f t="shared" si="7"/>
        <v/>
      </c>
      <c r="AD253" s="18"/>
      <c r="AE253" s="18"/>
      <c r="AF253" s="18"/>
      <c r="AG253" s="18"/>
      <c r="AH253" s="30" t="str">
        <f t="shared" si="8"/>
        <v/>
      </c>
      <c r="AI253" s="18" t="str">
        <f t="shared" si="9"/>
        <v/>
      </c>
      <c r="AJ253" s="18" t="str">
        <f t="shared" si="10"/>
        <v/>
      </c>
      <c r="AK253" s="18" t="str">
        <f t="shared" si="11"/>
        <v/>
      </c>
      <c r="AL253" s="18" t="str">
        <f t="shared" si="12"/>
        <v/>
      </c>
      <c r="AM253" s="18" t="str">
        <f t="shared" si="13"/>
        <v/>
      </c>
      <c r="AN253" s="18" t="str">
        <f t="shared" si="14"/>
        <v/>
      </c>
      <c r="AO253" s="18" t="str">
        <f t="shared" si="15"/>
        <v/>
      </c>
      <c r="AP253" s="18" t="str">
        <f t="shared" si="16"/>
        <v/>
      </c>
      <c r="AS253" s="63" t="str">
        <f t="shared" si="17"/>
        <v/>
      </c>
      <c r="AT253" s="23" t="str">
        <f t="shared" si="18"/>
        <v xml:space="preserve">Mencapai kompetensi dengan sangat baik dalam </v>
      </c>
      <c r="AU253" s="23" t="str">
        <f t="shared" si="19"/>
        <v xml:space="preserve">Perlu peningkatan dalam hal </v>
      </c>
      <c r="AV253" s="23" t="str">
        <f t="shared" si="20"/>
        <v/>
      </c>
      <c r="AW253" s="23" t="str">
        <f t="shared" si="21"/>
        <v/>
      </c>
      <c r="BF253" s="197"/>
    </row>
    <row r="254" spans="1:58" ht="15.75" customHeight="1">
      <c r="A254" s="57">
        <v>248</v>
      </c>
      <c r="B254" s="18" t="s">
        <v>306</v>
      </c>
      <c r="C254" s="59">
        <v>6730</v>
      </c>
      <c r="D254" s="18">
        <f t="shared" si="31"/>
        <v>6730</v>
      </c>
      <c r="E254" s="165" t="s">
        <v>283</v>
      </c>
      <c r="F254" s="59"/>
      <c r="G254" s="59"/>
      <c r="H254" s="59"/>
      <c r="I254" s="59"/>
      <c r="J254" s="59"/>
      <c r="K254" s="59"/>
      <c r="L254" s="59"/>
      <c r="M254" s="59"/>
      <c r="N254" s="18"/>
      <c r="O254" s="60"/>
      <c r="P254" s="175">
        <f t="shared" si="32"/>
        <v>80</v>
      </c>
      <c r="Q254" s="18"/>
      <c r="R254" s="18"/>
      <c r="S254" s="18"/>
      <c r="T254" s="18"/>
      <c r="U254" s="61" t="str">
        <f t="shared" si="33"/>
        <v/>
      </c>
      <c r="V254" s="18" t="str">
        <f t="shared" si="0"/>
        <v/>
      </c>
      <c r="W254" s="18" t="str">
        <f t="shared" si="1"/>
        <v/>
      </c>
      <c r="X254" s="62" t="str">
        <f t="shared" si="2"/>
        <v/>
      </c>
      <c r="Y254" s="18" t="str">
        <f t="shared" si="3"/>
        <v/>
      </c>
      <c r="Z254" s="18" t="str">
        <f t="shared" si="4"/>
        <v/>
      </c>
      <c r="AA254" s="18" t="str">
        <f t="shared" si="5"/>
        <v/>
      </c>
      <c r="AB254" s="18" t="str">
        <f t="shared" si="6"/>
        <v/>
      </c>
      <c r="AC254" s="18" t="str">
        <f t="shared" si="7"/>
        <v/>
      </c>
      <c r="AD254" s="18"/>
      <c r="AE254" s="18"/>
      <c r="AF254" s="18"/>
      <c r="AG254" s="18"/>
      <c r="AH254" s="30" t="str">
        <f t="shared" si="8"/>
        <v/>
      </c>
      <c r="AI254" s="18" t="str">
        <f t="shared" si="9"/>
        <v/>
      </c>
      <c r="AJ254" s="18" t="str">
        <f t="shared" si="10"/>
        <v/>
      </c>
      <c r="AK254" s="18" t="str">
        <f t="shared" si="11"/>
        <v/>
      </c>
      <c r="AL254" s="18" t="str">
        <f t="shared" si="12"/>
        <v/>
      </c>
      <c r="AM254" s="18" t="str">
        <f t="shared" si="13"/>
        <v/>
      </c>
      <c r="AN254" s="18" t="str">
        <f t="shared" si="14"/>
        <v/>
      </c>
      <c r="AO254" s="18" t="str">
        <f t="shared" si="15"/>
        <v/>
      </c>
      <c r="AP254" s="18" t="str">
        <f t="shared" si="16"/>
        <v/>
      </c>
      <c r="AS254" s="63" t="str">
        <f t="shared" si="17"/>
        <v/>
      </c>
      <c r="AT254" s="23" t="str">
        <f t="shared" si="18"/>
        <v xml:space="preserve">Mencapai kompetensi dengan sangat baik dalam </v>
      </c>
      <c r="AU254" s="23" t="str">
        <f t="shared" si="19"/>
        <v xml:space="preserve">Perlu peningkatan dalam hal </v>
      </c>
      <c r="AV254" s="23" t="str">
        <f t="shared" si="20"/>
        <v/>
      </c>
      <c r="AW254" s="23" t="str">
        <f t="shared" si="21"/>
        <v/>
      </c>
      <c r="BF254" s="197"/>
    </row>
    <row r="255" spans="1:58" ht="15.75" customHeight="1">
      <c r="A255" s="57">
        <v>249</v>
      </c>
      <c r="B255" s="18" t="s">
        <v>307</v>
      </c>
      <c r="C255" s="59">
        <v>6731</v>
      </c>
      <c r="D255" s="18">
        <f t="shared" si="31"/>
        <v>6731</v>
      </c>
      <c r="E255" s="165" t="s">
        <v>283</v>
      </c>
      <c r="F255" s="59"/>
      <c r="G255" s="59"/>
      <c r="H255" s="59"/>
      <c r="I255" s="59"/>
      <c r="J255" s="59"/>
      <c r="K255" s="59"/>
      <c r="L255" s="59"/>
      <c r="M255" s="59"/>
      <c r="N255" s="18"/>
      <c r="O255" s="60"/>
      <c r="P255" s="175">
        <f t="shared" si="32"/>
        <v>80</v>
      </c>
      <c r="Q255" s="18"/>
      <c r="R255" s="18"/>
      <c r="S255" s="18"/>
      <c r="T255" s="18"/>
      <c r="U255" s="61" t="str">
        <f t="shared" si="33"/>
        <v/>
      </c>
      <c r="V255" s="18" t="str">
        <f t="shared" si="0"/>
        <v/>
      </c>
      <c r="W255" s="18" t="str">
        <f t="shared" si="1"/>
        <v/>
      </c>
      <c r="X255" s="62" t="str">
        <f t="shared" si="2"/>
        <v/>
      </c>
      <c r="Y255" s="18" t="str">
        <f t="shared" si="3"/>
        <v/>
      </c>
      <c r="Z255" s="18" t="str">
        <f t="shared" si="4"/>
        <v/>
      </c>
      <c r="AA255" s="18" t="str">
        <f t="shared" si="5"/>
        <v/>
      </c>
      <c r="AB255" s="18" t="str">
        <f t="shared" si="6"/>
        <v/>
      </c>
      <c r="AC255" s="18" t="str">
        <f t="shared" si="7"/>
        <v/>
      </c>
      <c r="AD255" s="18"/>
      <c r="AE255" s="18"/>
      <c r="AF255" s="18"/>
      <c r="AG255" s="18"/>
      <c r="AH255" s="30" t="str">
        <f t="shared" si="8"/>
        <v/>
      </c>
      <c r="AI255" s="18" t="str">
        <f t="shared" si="9"/>
        <v/>
      </c>
      <c r="AJ255" s="18" t="str">
        <f t="shared" si="10"/>
        <v/>
      </c>
      <c r="AK255" s="18" t="str">
        <f t="shared" si="11"/>
        <v/>
      </c>
      <c r="AL255" s="18" t="str">
        <f t="shared" si="12"/>
        <v/>
      </c>
      <c r="AM255" s="18" t="str">
        <f t="shared" si="13"/>
        <v/>
      </c>
      <c r="AN255" s="18" t="str">
        <f t="shared" si="14"/>
        <v/>
      </c>
      <c r="AO255" s="18" t="str">
        <f t="shared" si="15"/>
        <v/>
      </c>
      <c r="AP255" s="18" t="str">
        <f t="shared" si="16"/>
        <v/>
      </c>
      <c r="AS255" s="63" t="str">
        <f t="shared" si="17"/>
        <v/>
      </c>
      <c r="AT255" s="23" t="str">
        <f t="shared" si="18"/>
        <v xml:space="preserve">Mencapai kompetensi dengan sangat baik dalam </v>
      </c>
      <c r="AU255" s="23" t="str">
        <f t="shared" si="19"/>
        <v xml:space="preserve">Perlu peningkatan dalam hal </v>
      </c>
      <c r="AV255" s="23" t="str">
        <f t="shared" si="20"/>
        <v/>
      </c>
      <c r="AW255" s="23" t="str">
        <f t="shared" si="21"/>
        <v/>
      </c>
      <c r="BF255" s="197"/>
    </row>
    <row r="256" spans="1:58" ht="15.75" customHeight="1">
      <c r="A256" s="57">
        <v>250</v>
      </c>
      <c r="B256" s="18" t="s">
        <v>308</v>
      </c>
      <c r="C256" s="59">
        <v>6732</v>
      </c>
      <c r="D256" s="18">
        <f t="shared" si="31"/>
        <v>6732</v>
      </c>
      <c r="E256" s="165" t="s">
        <v>283</v>
      </c>
      <c r="F256" s="59"/>
      <c r="G256" s="59"/>
      <c r="H256" s="59"/>
      <c r="I256" s="59"/>
      <c r="J256" s="59"/>
      <c r="K256" s="59"/>
      <c r="L256" s="59"/>
      <c r="M256" s="59"/>
      <c r="N256" s="18"/>
      <c r="O256" s="60"/>
      <c r="P256" s="175">
        <f t="shared" si="32"/>
        <v>80</v>
      </c>
      <c r="Q256" s="18"/>
      <c r="R256" s="18"/>
      <c r="S256" s="18"/>
      <c r="T256" s="18"/>
      <c r="U256" s="61" t="str">
        <f t="shared" si="33"/>
        <v/>
      </c>
      <c r="V256" s="18" t="str">
        <f t="shared" si="0"/>
        <v/>
      </c>
      <c r="W256" s="18" t="str">
        <f t="shared" si="1"/>
        <v/>
      </c>
      <c r="X256" s="62" t="str">
        <f t="shared" si="2"/>
        <v/>
      </c>
      <c r="Y256" s="18" t="str">
        <f t="shared" si="3"/>
        <v/>
      </c>
      <c r="Z256" s="18" t="str">
        <f t="shared" si="4"/>
        <v/>
      </c>
      <c r="AA256" s="18" t="str">
        <f t="shared" si="5"/>
        <v/>
      </c>
      <c r="AB256" s="18" t="str">
        <f t="shared" si="6"/>
        <v/>
      </c>
      <c r="AC256" s="18" t="str">
        <f t="shared" si="7"/>
        <v/>
      </c>
      <c r="AD256" s="18"/>
      <c r="AE256" s="18"/>
      <c r="AF256" s="18"/>
      <c r="AG256" s="18"/>
      <c r="AH256" s="30" t="str">
        <f t="shared" si="8"/>
        <v/>
      </c>
      <c r="AI256" s="18" t="str">
        <f t="shared" si="9"/>
        <v/>
      </c>
      <c r="AJ256" s="18" t="str">
        <f t="shared" si="10"/>
        <v/>
      </c>
      <c r="AK256" s="18" t="str">
        <f t="shared" si="11"/>
        <v/>
      </c>
      <c r="AL256" s="18" t="str">
        <f t="shared" si="12"/>
        <v/>
      </c>
      <c r="AM256" s="18" t="str">
        <f t="shared" si="13"/>
        <v/>
      </c>
      <c r="AN256" s="18" t="str">
        <f t="shared" si="14"/>
        <v/>
      </c>
      <c r="AO256" s="18" t="str">
        <f t="shared" si="15"/>
        <v/>
      </c>
      <c r="AP256" s="18" t="str">
        <f t="shared" si="16"/>
        <v/>
      </c>
      <c r="AS256" s="63" t="str">
        <f t="shared" si="17"/>
        <v/>
      </c>
      <c r="AT256" s="23" t="str">
        <f t="shared" si="18"/>
        <v xml:space="preserve">Mencapai kompetensi dengan sangat baik dalam </v>
      </c>
      <c r="AU256" s="23" t="str">
        <f t="shared" si="19"/>
        <v xml:space="preserve">Perlu peningkatan dalam hal </v>
      </c>
      <c r="AV256" s="23" t="str">
        <f t="shared" si="20"/>
        <v/>
      </c>
      <c r="AW256" s="23" t="str">
        <f t="shared" si="21"/>
        <v/>
      </c>
      <c r="BF256" s="197"/>
    </row>
    <row r="257" spans="1:58" ht="15.75" customHeight="1">
      <c r="A257" s="57">
        <v>251</v>
      </c>
      <c r="B257" s="18" t="s">
        <v>309</v>
      </c>
      <c r="C257" s="59">
        <v>6733</v>
      </c>
      <c r="D257" s="18">
        <f t="shared" si="31"/>
        <v>6733</v>
      </c>
      <c r="E257" s="165" t="s">
        <v>283</v>
      </c>
      <c r="F257" s="59"/>
      <c r="G257" s="59"/>
      <c r="H257" s="59"/>
      <c r="I257" s="59"/>
      <c r="J257" s="59"/>
      <c r="K257" s="59"/>
      <c r="L257" s="59"/>
      <c r="M257" s="59"/>
      <c r="N257" s="18"/>
      <c r="O257" s="60"/>
      <c r="P257" s="175">
        <f t="shared" si="32"/>
        <v>80</v>
      </c>
      <c r="Q257" s="18"/>
      <c r="R257" s="18"/>
      <c r="S257" s="18"/>
      <c r="T257" s="18"/>
      <c r="U257" s="61" t="str">
        <f t="shared" si="33"/>
        <v/>
      </c>
      <c r="V257" s="18" t="str">
        <f t="shared" si="0"/>
        <v/>
      </c>
      <c r="W257" s="18" t="str">
        <f t="shared" si="1"/>
        <v/>
      </c>
      <c r="X257" s="62" t="str">
        <f t="shared" si="2"/>
        <v/>
      </c>
      <c r="Y257" s="18" t="str">
        <f t="shared" si="3"/>
        <v/>
      </c>
      <c r="Z257" s="18" t="str">
        <f t="shared" si="4"/>
        <v/>
      </c>
      <c r="AA257" s="18" t="str">
        <f t="shared" si="5"/>
        <v/>
      </c>
      <c r="AB257" s="18" t="str">
        <f t="shared" si="6"/>
        <v/>
      </c>
      <c r="AC257" s="18" t="str">
        <f t="shared" si="7"/>
        <v/>
      </c>
      <c r="AD257" s="18"/>
      <c r="AE257" s="18"/>
      <c r="AF257" s="18"/>
      <c r="AG257" s="18"/>
      <c r="AH257" s="30" t="str">
        <f t="shared" si="8"/>
        <v/>
      </c>
      <c r="AI257" s="18" t="str">
        <f t="shared" si="9"/>
        <v/>
      </c>
      <c r="AJ257" s="18" t="str">
        <f t="shared" si="10"/>
        <v/>
      </c>
      <c r="AK257" s="18" t="str">
        <f t="shared" si="11"/>
        <v/>
      </c>
      <c r="AL257" s="18" t="str">
        <f t="shared" si="12"/>
        <v/>
      </c>
      <c r="AM257" s="18" t="str">
        <f t="shared" si="13"/>
        <v/>
      </c>
      <c r="AN257" s="18" t="str">
        <f t="shared" si="14"/>
        <v/>
      </c>
      <c r="AO257" s="18" t="str">
        <f t="shared" si="15"/>
        <v/>
      </c>
      <c r="AP257" s="18" t="str">
        <f t="shared" si="16"/>
        <v/>
      </c>
      <c r="AS257" s="63" t="str">
        <f t="shared" si="17"/>
        <v/>
      </c>
      <c r="AT257" s="23" t="str">
        <f t="shared" si="18"/>
        <v xml:space="preserve">Mencapai kompetensi dengan sangat baik dalam </v>
      </c>
      <c r="AU257" s="23" t="str">
        <f t="shared" si="19"/>
        <v xml:space="preserve">Perlu peningkatan dalam hal </v>
      </c>
      <c r="AV257" s="23" t="str">
        <f t="shared" si="20"/>
        <v/>
      </c>
      <c r="AW257" s="23" t="str">
        <f t="shared" si="21"/>
        <v/>
      </c>
      <c r="BF257" s="197"/>
    </row>
    <row r="258" spans="1:58" ht="15.75" customHeight="1">
      <c r="A258" s="57">
        <v>252</v>
      </c>
      <c r="B258" s="18" t="s">
        <v>310</v>
      </c>
      <c r="C258" s="59">
        <v>6735</v>
      </c>
      <c r="D258" s="18">
        <f t="shared" si="31"/>
        <v>6735</v>
      </c>
      <c r="E258" s="165" t="s">
        <v>283</v>
      </c>
      <c r="F258" s="59"/>
      <c r="G258" s="59"/>
      <c r="H258" s="59"/>
      <c r="I258" s="59"/>
      <c r="J258" s="59"/>
      <c r="K258" s="59"/>
      <c r="L258" s="59"/>
      <c r="M258" s="59"/>
      <c r="N258" s="18"/>
      <c r="O258" s="60"/>
      <c r="P258" s="175">
        <f t="shared" si="32"/>
        <v>80</v>
      </c>
      <c r="Q258" s="18"/>
      <c r="R258" s="18"/>
      <c r="S258" s="18"/>
      <c r="T258" s="18"/>
      <c r="U258" s="61" t="str">
        <f t="shared" si="33"/>
        <v/>
      </c>
      <c r="V258" s="18" t="str">
        <f t="shared" si="0"/>
        <v/>
      </c>
      <c r="W258" s="18" t="str">
        <f t="shared" si="1"/>
        <v/>
      </c>
      <c r="X258" s="62" t="str">
        <f t="shared" si="2"/>
        <v/>
      </c>
      <c r="Y258" s="18" t="str">
        <f t="shared" si="3"/>
        <v/>
      </c>
      <c r="Z258" s="18" t="str">
        <f t="shared" si="4"/>
        <v/>
      </c>
      <c r="AA258" s="18" t="str">
        <f t="shared" si="5"/>
        <v/>
      </c>
      <c r="AB258" s="18" t="str">
        <f t="shared" si="6"/>
        <v/>
      </c>
      <c r="AC258" s="18" t="str">
        <f t="shared" si="7"/>
        <v/>
      </c>
      <c r="AD258" s="18"/>
      <c r="AE258" s="18"/>
      <c r="AF258" s="18"/>
      <c r="AG258" s="18"/>
      <c r="AH258" s="30" t="str">
        <f t="shared" si="8"/>
        <v/>
      </c>
      <c r="AI258" s="18" t="str">
        <f t="shared" si="9"/>
        <v/>
      </c>
      <c r="AJ258" s="18" t="str">
        <f t="shared" si="10"/>
        <v/>
      </c>
      <c r="AK258" s="18" t="str">
        <f t="shared" si="11"/>
        <v/>
      </c>
      <c r="AL258" s="18" t="str">
        <f t="shared" si="12"/>
        <v/>
      </c>
      <c r="AM258" s="18" t="str">
        <f t="shared" si="13"/>
        <v/>
      </c>
      <c r="AN258" s="18" t="str">
        <f t="shared" si="14"/>
        <v/>
      </c>
      <c r="AO258" s="18" t="str">
        <f t="shared" si="15"/>
        <v/>
      </c>
      <c r="AP258" s="18" t="str">
        <f t="shared" si="16"/>
        <v/>
      </c>
      <c r="AS258" s="63" t="str">
        <f t="shared" si="17"/>
        <v/>
      </c>
      <c r="AT258" s="23" t="str">
        <f t="shared" si="18"/>
        <v xml:space="preserve">Mencapai kompetensi dengan sangat baik dalam </v>
      </c>
      <c r="AU258" s="23" t="str">
        <f t="shared" si="19"/>
        <v xml:space="preserve">Perlu peningkatan dalam hal </v>
      </c>
      <c r="AV258" s="23" t="str">
        <f t="shared" si="20"/>
        <v/>
      </c>
      <c r="AW258" s="23" t="str">
        <f t="shared" si="21"/>
        <v/>
      </c>
      <c r="BF258" s="197"/>
    </row>
    <row r="259" spans="1:58" ht="15.75" customHeight="1">
      <c r="A259" s="57">
        <v>253</v>
      </c>
      <c r="B259" s="18" t="s">
        <v>311</v>
      </c>
      <c r="C259" s="59">
        <v>6736</v>
      </c>
      <c r="D259" s="18">
        <f t="shared" si="31"/>
        <v>6736</v>
      </c>
      <c r="E259" s="165" t="s">
        <v>283</v>
      </c>
      <c r="F259" s="59"/>
      <c r="G259" s="59"/>
      <c r="H259" s="59"/>
      <c r="I259" s="59"/>
      <c r="J259" s="59"/>
      <c r="K259" s="59"/>
      <c r="L259" s="59"/>
      <c r="M259" s="59"/>
      <c r="N259" s="18"/>
      <c r="O259" s="60"/>
      <c r="P259" s="175">
        <f t="shared" si="32"/>
        <v>80</v>
      </c>
      <c r="Q259" s="18"/>
      <c r="R259" s="18"/>
      <c r="S259" s="18"/>
      <c r="T259" s="18"/>
      <c r="U259" s="61" t="str">
        <f t="shared" si="33"/>
        <v/>
      </c>
      <c r="V259" s="18" t="str">
        <f t="shared" si="0"/>
        <v/>
      </c>
      <c r="W259" s="18" t="str">
        <f t="shared" si="1"/>
        <v/>
      </c>
      <c r="X259" s="62" t="str">
        <f t="shared" si="2"/>
        <v/>
      </c>
      <c r="Y259" s="18" t="str">
        <f t="shared" si="3"/>
        <v/>
      </c>
      <c r="Z259" s="18" t="str">
        <f t="shared" si="4"/>
        <v/>
      </c>
      <c r="AA259" s="18" t="str">
        <f t="shared" si="5"/>
        <v/>
      </c>
      <c r="AB259" s="18" t="str">
        <f t="shared" si="6"/>
        <v/>
      </c>
      <c r="AC259" s="18" t="str">
        <f t="shared" si="7"/>
        <v/>
      </c>
      <c r="AD259" s="18"/>
      <c r="AE259" s="18"/>
      <c r="AF259" s="18"/>
      <c r="AG259" s="18"/>
      <c r="AH259" s="30" t="str">
        <f t="shared" si="8"/>
        <v/>
      </c>
      <c r="AI259" s="18" t="str">
        <f t="shared" si="9"/>
        <v/>
      </c>
      <c r="AJ259" s="18" t="str">
        <f t="shared" si="10"/>
        <v/>
      </c>
      <c r="AK259" s="18" t="str">
        <f t="shared" si="11"/>
        <v/>
      </c>
      <c r="AL259" s="18" t="str">
        <f t="shared" si="12"/>
        <v/>
      </c>
      <c r="AM259" s="18" t="str">
        <f t="shared" si="13"/>
        <v/>
      </c>
      <c r="AN259" s="18" t="str">
        <f t="shared" si="14"/>
        <v/>
      </c>
      <c r="AO259" s="18" t="str">
        <f t="shared" si="15"/>
        <v/>
      </c>
      <c r="AP259" s="18" t="str">
        <f t="shared" si="16"/>
        <v/>
      </c>
      <c r="AS259" s="63" t="str">
        <f t="shared" si="17"/>
        <v/>
      </c>
      <c r="AT259" s="23" t="str">
        <f t="shared" si="18"/>
        <v xml:space="preserve">Mencapai kompetensi dengan sangat baik dalam </v>
      </c>
      <c r="AU259" s="23" t="str">
        <f t="shared" si="19"/>
        <v xml:space="preserve">Perlu peningkatan dalam hal </v>
      </c>
      <c r="AV259" s="23" t="str">
        <f t="shared" si="20"/>
        <v/>
      </c>
      <c r="AW259" s="23" t="str">
        <f t="shared" si="21"/>
        <v/>
      </c>
      <c r="BF259" s="197"/>
    </row>
    <row r="260" spans="1:58" ht="15.75" customHeight="1">
      <c r="A260" s="57">
        <v>254</v>
      </c>
      <c r="B260" s="18" t="s">
        <v>312</v>
      </c>
      <c r="C260" s="59">
        <v>6737</v>
      </c>
      <c r="D260" s="18">
        <f t="shared" si="31"/>
        <v>6737</v>
      </c>
      <c r="E260" s="165" t="s">
        <v>283</v>
      </c>
      <c r="F260" s="59"/>
      <c r="G260" s="59"/>
      <c r="H260" s="59"/>
      <c r="I260" s="59"/>
      <c r="J260" s="59"/>
      <c r="K260" s="59"/>
      <c r="L260" s="59"/>
      <c r="M260" s="59"/>
      <c r="N260" s="18"/>
      <c r="O260" s="60"/>
      <c r="P260" s="175">
        <f t="shared" si="32"/>
        <v>80</v>
      </c>
      <c r="Q260" s="18"/>
      <c r="R260" s="18"/>
      <c r="S260" s="18"/>
      <c r="T260" s="18"/>
      <c r="U260" s="61" t="str">
        <f t="shared" si="33"/>
        <v/>
      </c>
      <c r="V260" s="18" t="str">
        <f t="shared" si="0"/>
        <v/>
      </c>
      <c r="W260" s="18" t="str">
        <f t="shared" si="1"/>
        <v/>
      </c>
      <c r="X260" s="62" t="str">
        <f t="shared" si="2"/>
        <v/>
      </c>
      <c r="Y260" s="18" t="str">
        <f t="shared" si="3"/>
        <v/>
      </c>
      <c r="Z260" s="18" t="str">
        <f t="shared" si="4"/>
        <v/>
      </c>
      <c r="AA260" s="18" t="str">
        <f t="shared" si="5"/>
        <v/>
      </c>
      <c r="AB260" s="18" t="str">
        <f t="shared" si="6"/>
        <v/>
      </c>
      <c r="AC260" s="18" t="str">
        <f t="shared" si="7"/>
        <v/>
      </c>
      <c r="AD260" s="18"/>
      <c r="AE260" s="18"/>
      <c r="AF260" s="18"/>
      <c r="AG260" s="18"/>
      <c r="AH260" s="30" t="str">
        <f t="shared" si="8"/>
        <v/>
      </c>
      <c r="AI260" s="18" t="str">
        <f t="shared" si="9"/>
        <v/>
      </c>
      <c r="AJ260" s="18" t="str">
        <f t="shared" si="10"/>
        <v/>
      </c>
      <c r="AK260" s="18" t="str">
        <f t="shared" si="11"/>
        <v/>
      </c>
      <c r="AL260" s="18" t="str">
        <f t="shared" si="12"/>
        <v/>
      </c>
      <c r="AM260" s="18" t="str">
        <f t="shared" si="13"/>
        <v/>
      </c>
      <c r="AN260" s="18" t="str">
        <f t="shared" si="14"/>
        <v/>
      </c>
      <c r="AO260" s="18" t="str">
        <f t="shared" si="15"/>
        <v/>
      </c>
      <c r="AP260" s="18" t="str">
        <f t="shared" si="16"/>
        <v/>
      </c>
      <c r="AS260" s="63" t="str">
        <f t="shared" si="17"/>
        <v/>
      </c>
      <c r="AT260" s="23" t="str">
        <f t="shared" si="18"/>
        <v xml:space="preserve">Mencapai kompetensi dengan sangat baik dalam </v>
      </c>
      <c r="AU260" s="23" t="str">
        <f t="shared" si="19"/>
        <v xml:space="preserve">Perlu peningkatan dalam hal </v>
      </c>
      <c r="AV260" s="23" t="str">
        <f t="shared" si="20"/>
        <v/>
      </c>
      <c r="AW260" s="23" t="str">
        <f t="shared" si="21"/>
        <v/>
      </c>
      <c r="BF260" s="197"/>
    </row>
    <row r="261" spans="1:58" ht="15.75" customHeight="1">
      <c r="A261" s="57">
        <v>255</v>
      </c>
      <c r="B261" s="18" t="s">
        <v>313</v>
      </c>
      <c r="C261" s="59">
        <v>6738</v>
      </c>
      <c r="D261" s="18">
        <f t="shared" si="31"/>
        <v>6738</v>
      </c>
      <c r="E261" s="165" t="s">
        <v>283</v>
      </c>
      <c r="F261" s="59"/>
      <c r="G261" s="59"/>
      <c r="H261" s="59"/>
      <c r="I261" s="59"/>
      <c r="J261" s="59"/>
      <c r="K261" s="59"/>
      <c r="L261" s="59"/>
      <c r="M261" s="59"/>
      <c r="N261" s="18"/>
      <c r="O261" s="60"/>
      <c r="P261" s="175">
        <f t="shared" si="32"/>
        <v>80</v>
      </c>
      <c r="Q261" s="18"/>
      <c r="R261" s="18"/>
      <c r="S261" s="18"/>
      <c r="T261" s="18"/>
      <c r="U261" s="61" t="str">
        <f t="shared" si="33"/>
        <v/>
      </c>
      <c r="V261" s="18" t="str">
        <f t="shared" si="0"/>
        <v/>
      </c>
      <c r="W261" s="18" t="str">
        <f t="shared" si="1"/>
        <v/>
      </c>
      <c r="X261" s="62" t="str">
        <f t="shared" si="2"/>
        <v/>
      </c>
      <c r="Y261" s="18" t="str">
        <f t="shared" si="3"/>
        <v/>
      </c>
      <c r="Z261" s="18" t="str">
        <f t="shared" si="4"/>
        <v/>
      </c>
      <c r="AA261" s="18" t="str">
        <f t="shared" si="5"/>
        <v/>
      </c>
      <c r="AB261" s="18" t="str">
        <f t="shared" si="6"/>
        <v/>
      </c>
      <c r="AC261" s="18" t="str">
        <f t="shared" si="7"/>
        <v/>
      </c>
      <c r="AD261" s="18"/>
      <c r="AE261" s="18"/>
      <c r="AF261" s="18"/>
      <c r="AG261" s="18"/>
      <c r="AH261" s="30" t="str">
        <f t="shared" si="8"/>
        <v/>
      </c>
      <c r="AI261" s="18" t="str">
        <f t="shared" si="9"/>
        <v/>
      </c>
      <c r="AJ261" s="18" t="str">
        <f t="shared" si="10"/>
        <v/>
      </c>
      <c r="AK261" s="18" t="str">
        <f t="shared" si="11"/>
        <v/>
      </c>
      <c r="AL261" s="18" t="str">
        <f t="shared" si="12"/>
        <v/>
      </c>
      <c r="AM261" s="18" t="str">
        <f t="shared" si="13"/>
        <v/>
      </c>
      <c r="AN261" s="18" t="str">
        <f t="shared" si="14"/>
        <v/>
      </c>
      <c r="AO261" s="18" t="str">
        <f t="shared" si="15"/>
        <v/>
      </c>
      <c r="AP261" s="18" t="str">
        <f t="shared" si="16"/>
        <v/>
      </c>
      <c r="AS261" s="63" t="str">
        <f t="shared" si="17"/>
        <v/>
      </c>
      <c r="AT261" s="23" t="str">
        <f t="shared" si="18"/>
        <v xml:space="preserve">Mencapai kompetensi dengan sangat baik dalam </v>
      </c>
      <c r="AU261" s="23" t="str">
        <f t="shared" si="19"/>
        <v xml:space="preserve">Perlu peningkatan dalam hal </v>
      </c>
      <c r="AV261" s="23" t="str">
        <f t="shared" si="20"/>
        <v/>
      </c>
      <c r="AW261" s="23" t="str">
        <f t="shared" si="21"/>
        <v/>
      </c>
      <c r="BF261" s="197"/>
    </row>
    <row r="262" spans="1:58" ht="15.75" customHeight="1">
      <c r="A262" s="57">
        <v>256</v>
      </c>
      <c r="B262" s="18" t="s">
        <v>314</v>
      </c>
      <c r="C262" s="59">
        <v>6739</v>
      </c>
      <c r="D262" s="18">
        <f t="shared" si="31"/>
        <v>6739</v>
      </c>
      <c r="E262" s="59" t="s">
        <v>315</v>
      </c>
      <c r="F262" s="59"/>
      <c r="G262" s="59"/>
      <c r="H262" s="59"/>
      <c r="I262" s="59"/>
      <c r="J262" s="59"/>
      <c r="K262" s="59"/>
      <c r="L262" s="59"/>
      <c r="M262" s="59"/>
      <c r="N262" s="18"/>
      <c r="O262" s="60"/>
      <c r="P262" s="175">
        <f t="shared" si="32"/>
        <v>80</v>
      </c>
      <c r="Q262" s="18"/>
      <c r="R262" s="18"/>
      <c r="S262" s="18"/>
      <c r="T262" s="18"/>
      <c r="U262" s="61" t="str">
        <f t="shared" si="33"/>
        <v/>
      </c>
      <c r="V262" s="18" t="str">
        <f t="shared" ref="V262:V516" si="34">IF(F262="","",IF(F262&gt;=P262,$F$2,""))</f>
        <v/>
      </c>
      <c r="W262" s="18" t="str">
        <f t="shared" ref="W262:W516" si="35">IF(G262="","",IF(G262&gt;=P262,$G$2,""))</f>
        <v/>
      </c>
      <c r="X262" s="62" t="str">
        <f t="shared" ref="X262:X516" si="36">IF(H262="","",IF(H262&gt;=P262,$H$2,""))</f>
        <v/>
      </c>
      <c r="Y262" s="18" t="str">
        <f t="shared" ref="Y262:Y516" si="37">IF(I262="","",IF(I262&gt;=P262,$I$2,""))</f>
        <v/>
      </c>
      <c r="Z262" s="18" t="str">
        <f t="shared" ref="Z262:Z516" si="38">IF(J262="","",IF(J262&gt;=P262,$J$2,""))</f>
        <v/>
      </c>
      <c r="AA262" s="18" t="str">
        <f t="shared" ref="AA262:AA516" si="39">IF(K262="","",IF(K262&gt;=P262,$K$2,""))</f>
        <v/>
      </c>
      <c r="AB262" s="18" t="str">
        <f t="shared" ref="AB262:AB516" si="40">IF(L262="","",IF(L262&gt;=P262,$L$2,""))</f>
        <v/>
      </c>
      <c r="AC262" s="18" t="str">
        <f t="shared" ref="AC262:AC516" si="41">IF(M262="","",IF(M262&gt;=P262,$M$2,""))</f>
        <v/>
      </c>
      <c r="AD262" s="18"/>
      <c r="AE262" s="18"/>
      <c r="AF262" s="18"/>
      <c r="AG262" s="18"/>
      <c r="AH262" s="30" t="str">
        <f t="shared" ref="AH262:AH516" si="42">IF(N262&gt;85,$F$2,"")</f>
        <v/>
      </c>
      <c r="AI262" s="18" t="str">
        <f t="shared" ref="AI262:AI516" si="43">IF(F262="","",IF(F262&lt;P262,$F$2,""))</f>
        <v/>
      </c>
      <c r="AJ262" s="18" t="str">
        <f t="shared" ref="AJ262:AJ516" si="44">IF(G262="","",IF(G262&lt;P262,$G$2,""))</f>
        <v/>
      </c>
      <c r="AK262" s="18" t="str">
        <f t="shared" ref="AK262:AK516" si="45">IF(H262="","",IF(H262&lt;P262,$H$2,""))</f>
        <v/>
      </c>
      <c r="AL262" s="18" t="str">
        <f t="shared" ref="AL262:AL516" si="46">IF(I262="","",IF(I262&lt;P262,$I$2,""))</f>
        <v/>
      </c>
      <c r="AM262" s="18" t="str">
        <f t="shared" ref="AM262:AM516" si="47">IF(J262="","",IF(J262&lt;P262,$J$2,""))</f>
        <v/>
      </c>
      <c r="AN262" s="18" t="str">
        <f t="shared" ref="AN262:AN516" si="48">IF(K262="","",IF(K262&lt;P262,$K$2,""))</f>
        <v/>
      </c>
      <c r="AO262" s="18" t="str">
        <f t="shared" ref="AO262:AO516" si="49">IF(L262="","",IF(L262&lt;P262,$L$2,""))</f>
        <v/>
      </c>
      <c r="AP262" s="18" t="str">
        <f t="shared" ref="AP262:AP516" si="50">IF(M262="","",IF(M262&lt;P262,$M$2,""))</f>
        <v/>
      </c>
      <c r="AS262" s="63" t="str">
        <f t="shared" ref="AS262:AS516" si="51">U262</f>
        <v/>
      </c>
      <c r="AT262" s="23" t="str">
        <f t="shared" ref="AT262:AT516" si="52">"Mencapai kompetensi dengan sangat baik dalam "&amp;V262&amp;W262&amp;X262&amp;Y262&amp;Z262&amp;AA262&amp;AB262&amp;AC262&amp;AD262&amp;AE262&amp;AF262&amp;AG262</f>
        <v xml:space="preserve">Mencapai kompetensi dengan sangat baik dalam </v>
      </c>
      <c r="AU262" s="23" t="str">
        <f t="shared" ref="AU262:AU516" si="53">"Perlu peningkatan dalam hal "&amp;AI262&amp;AJ262&amp;AK262&amp;AL262&amp;AM262&amp;AN262&amp;AO262&amp;AP262</f>
        <v xml:space="preserve">Perlu peningkatan dalam hal </v>
      </c>
      <c r="AV262" s="23" t="str">
        <f t="shared" ref="AV262:AV516" si="54">IF(AT262="Mencapai kompetensi dengan sangat baik dalam ","",AT262)</f>
        <v/>
      </c>
      <c r="AW262" s="23" t="str">
        <f t="shared" ref="AW262:AW516" si="55">IF(AU262="Perlu peningkatan dalam hal ","",AU262)</f>
        <v/>
      </c>
      <c r="BF262" s="197"/>
    </row>
    <row r="263" spans="1:58" ht="15.75" customHeight="1">
      <c r="A263" s="57">
        <v>257</v>
      </c>
      <c r="B263" s="18" t="s">
        <v>316</v>
      </c>
      <c r="C263" s="59">
        <v>6740</v>
      </c>
      <c r="D263" s="18">
        <f t="shared" si="31"/>
        <v>6740</v>
      </c>
      <c r="E263" s="59" t="s">
        <v>315</v>
      </c>
      <c r="F263" s="59"/>
      <c r="G263" s="59"/>
      <c r="H263" s="59"/>
      <c r="I263" s="59"/>
      <c r="J263" s="59"/>
      <c r="K263" s="59"/>
      <c r="L263" s="59"/>
      <c r="M263" s="59"/>
      <c r="N263" s="18"/>
      <c r="O263" s="60"/>
      <c r="P263" s="175">
        <f t="shared" si="32"/>
        <v>80</v>
      </c>
      <c r="Q263" s="18"/>
      <c r="R263" s="18"/>
      <c r="S263" s="18"/>
      <c r="T263" s="18"/>
      <c r="U263" s="61" t="str">
        <f t="shared" si="33"/>
        <v/>
      </c>
      <c r="V263" s="18" t="str">
        <f t="shared" si="34"/>
        <v/>
      </c>
      <c r="W263" s="18" t="str">
        <f t="shared" si="35"/>
        <v/>
      </c>
      <c r="X263" s="62" t="str">
        <f t="shared" si="36"/>
        <v/>
      </c>
      <c r="Y263" s="18" t="str">
        <f t="shared" si="37"/>
        <v/>
      </c>
      <c r="Z263" s="18" t="str">
        <f t="shared" si="38"/>
        <v/>
      </c>
      <c r="AA263" s="18" t="str">
        <f t="shared" si="39"/>
        <v/>
      </c>
      <c r="AB263" s="18" t="str">
        <f t="shared" si="40"/>
        <v/>
      </c>
      <c r="AC263" s="18" t="str">
        <f t="shared" si="41"/>
        <v/>
      </c>
      <c r="AD263" s="18"/>
      <c r="AE263" s="18"/>
      <c r="AF263" s="18"/>
      <c r="AG263" s="18"/>
      <c r="AH263" s="30" t="str">
        <f t="shared" si="42"/>
        <v/>
      </c>
      <c r="AI263" s="18" t="str">
        <f t="shared" si="43"/>
        <v/>
      </c>
      <c r="AJ263" s="18" t="str">
        <f t="shared" si="44"/>
        <v/>
      </c>
      <c r="AK263" s="18" t="str">
        <f t="shared" si="45"/>
        <v/>
      </c>
      <c r="AL263" s="18" t="str">
        <f t="shared" si="46"/>
        <v/>
      </c>
      <c r="AM263" s="18" t="str">
        <f t="shared" si="47"/>
        <v/>
      </c>
      <c r="AN263" s="18" t="str">
        <f t="shared" si="48"/>
        <v/>
      </c>
      <c r="AO263" s="18" t="str">
        <f t="shared" si="49"/>
        <v/>
      </c>
      <c r="AP263" s="18" t="str">
        <f t="shared" si="50"/>
        <v/>
      </c>
      <c r="AS263" s="63" t="str">
        <f t="shared" si="51"/>
        <v/>
      </c>
      <c r="AT263" s="23" t="str">
        <f t="shared" si="52"/>
        <v xml:space="preserve">Mencapai kompetensi dengan sangat baik dalam </v>
      </c>
      <c r="AU263" s="23" t="str">
        <f t="shared" si="53"/>
        <v xml:space="preserve">Perlu peningkatan dalam hal </v>
      </c>
      <c r="AV263" s="23" t="str">
        <f t="shared" si="54"/>
        <v/>
      </c>
      <c r="AW263" s="23" t="str">
        <f t="shared" si="55"/>
        <v/>
      </c>
      <c r="BF263" s="197"/>
    </row>
    <row r="264" spans="1:58" ht="15.75" customHeight="1">
      <c r="A264" s="57">
        <v>258</v>
      </c>
      <c r="B264" s="18" t="s">
        <v>317</v>
      </c>
      <c r="C264" s="59">
        <v>6741</v>
      </c>
      <c r="D264" s="18">
        <f t="shared" ref="D264:D327" si="56">C264</f>
        <v>6741</v>
      </c>
      <c r="E264" s="59" t="s">
        <v>315</v>
      </c>
      <c r="F264" s="59"/>
      <c r="G264" s="59"/>
      <c r="H264" s="59"/>
      <c r="I264" s="59"/>
      <c r="J264" s="59"/>
      <c r="K264" s="59"/>
      <c r="L264" s="59"/>
      <c r="M264" s="59"/>
      <c r="N264" s="18"/>
      <c r="O264" s="60"/>
      <c r="P264" s="175">
        <f t="shared" ref="P264:P327" si="57">$P$1</f>
        <v>80</v>
      </c>
      <c r="Q264" s="18"/>
      <c r="R264" s="18"/>
      <c r="S264" s="18"/>
      <c r="T264" s="18"/>
      <c r="U264" s="61" t="str">
        <f t="shared" ref="U264:U327" si="58">IFERROR(AVERAGE(F264:O264),"")</f>
        <v/>
      </c>
      <c r="V264" s="18" t="str">
        <f t="shared" si="34"/>
        <v/>
      </c>
      <c r="W264" s="18" t="str">
        <f t="shared" si="35"/>
        <v/>
      </c>
      <c r="X264" s="62" t="str">
        <f t="shared" si="36"/>
        <v/>
      </c>
      <c r="Y264" s="18" t="str">
        <f t="shared" si="37"/>
        <v/>
      </c>
      <c r="Z264" s="18" t="str">
        <f t="shared" si="38"/>
        <v/>
      </c>
      <c r="AA264" s="18" t="str">
        <f t="shared" si="39"/>
        <v/>
      </c>
      <c r="AB264" s="18" t="str">
        <f t="shared" si="40"/>
        <v/>
      </c>
      <c r="AC264" s="18" t="str">
        <f t="shared" si="41"/>
        <v/>
      </c>
      <c r="AD264" s="18"/>
      <c r="AE264" s="18"/>
      <c r="AF264" s="18"/>
      <c r="AG264" s="18"/>
      <c r="AH264" s="30" t="str">
        <f t="shared" si="42"/>
        <v/>
      </c>
      <c r="AI264" s="18" t="str">
        <f t="shared" si="43"/>
        <v/>
      </c>
      <c r="AJ264" s="18" t="str">
        <f t="shared" si="44"/>
        <v/>
      </c>
      <c r="AK264" s="18" t="str">
        <f t="shared" si="45"/>
        <v/>
      </c>
      <c r="AL264" s="18" t="str">
        <f t="shared" si="46"/>
        <v/>
      </c>
      <c r="AM264" s="18" t="str">
        <f t="shared" si="47"/>
        <v/>
      </c>
      <c r="AN264" s="18" t="str">
        <f t="shared" si="48"/>
        <v/>
      </c>
      <c r="AO264" s="18" t="str">
        <f t="shared" si="49"/>
        <v/>
      </c>
      <c r="AP264" s="18" t="str">
        <f t="shared" si="50"/>
        <v/>
      </c>
      <c r="AS264" s="63" t="str">
        <f t="shared" si="51"/>
        <v/>
      </c>
      <c r="AT264" s="23" t="str">
        <f t="shared" si="52"/>
        <v xml:space="preserve">Mencapai kompetensi dengan sangat baik dalam </v>
      </c>
      <c r="AU264" s="23" t="str">
        <f t="shared" si="53"/>
        <v xml:space="preserve">Perlu peningkatan dalam hal </v>
      </c>
      <c r="AV264" s="23" t="str">
        <f t="shared" si="54"/>
        <v/>
      </c>
      <c r="AW264" s="23" t="str">
        <f t="shared" si="55"/>
        <v/>
      </c>
      <c r="BF264" s="197"/>
    </row>
    <row r="265" spans="1:58" ht="15.75" customHeight="1">
      <c r="A265" s="57">
        <v>259</v>
      </c>
      <c r="B265" s="18" t="s">
        <v>318</v>
      </c>
      <c r="C265" s="59">
        <v>6742</v>
      </c>
      <c r="D265" s="18">
        <f t="shared" si="56"/>
        <v>6742</v>
      </c>
      <c r="E265" s="59" t="s">
        <v>315</v>
      </c>
      <c r="F265" s="59"/>
      <c r="G265" s="59"/>
      <c r="H265" s="59"/>
      <c r="I265" s="59"/>
      <c r="J265" s="59"/>
      <c r="K265" s="59"/>
      <c r="L265" s="59"/>
      <c r="M265" s="59"/>
      <c r="N265" s="18"/>
      <c r="O265" s="60"/>
      <c r="P265" s="175">
        <f t="shared" si="57"/>
        <v>80</v>
      </c>
      <c r="Q265" s="18"/>
      <c r="R265" s="18"/>
      <c r="S265" s="18"/>
      <c r="T265" s="18"/>
      <c r="U265" s="61" t="str">
        <f t="shared" si="58"/>
        <v/>
      </c>
      <c r="V265" s="18" t="str">
        <f t="shared" si="34"/>
        <v/>
      </c>
      <c r="W265" s="18" t="str">
        <f t="shared" si="35"/>
        <v/>
      </c>
      <c r="X265" s="62" t="str">
        <f t="shared" si="36"/>
        <v/>
      </c>
      <c r="Y265" s="18" t="str">
        <f t="shared" si="37"/>
        <v/>
      </c>
      <c r="Z265" s="18" t="str">
        <f t="shared" si="38"/>
        <v/>
      </c>
      <c r="AA265" s="18" t="str">
        <f t="shared" si="39"/>
        <v/>
      </c>
      <c r="AB265" s="18" t="str">
        <f t="shared" si="40"/>
        <v/>
      </c>
      <c r="AC265" s="18" t="str">
        <f t="shared" si="41"/>
        <v/>
      </c>
      <c r="AD265" s="18"/>
      <c r="AE265" s="18"/>
      <c r="AF265" s="18"/>
      <c r="AG265" s="18"/>
      <c r="AH265" s="30" t="str">
        <f t="shared" si="42"/>
        <v/>
      </c>
      <c r="AI265" s="18" t="str">
        <f t="shared" si="43"/>
        <v/>
      </c>
      <c r="AJ265" s="18" t="str">
        <f t="shared" si="44"/>
        <v/>
      </c>
      <c r="AK265" s="18" t="str">
        <f t="shared" si="45"/>
        <v/>
      </c>
      <c r="AL265" s="18" t="str">
        <f t="shared" si="46"/>
        <v/>
      </c>
      <c r="AM265" s="18" t="str">
        <f t="shared" si="47"/>
        <v/>
      </c>
      <c r="AN265" s="18" t="str">
        <f t="shared" si="48"/>
        <v/>
      </c>
      <c r="AO265" s="18" t="str">
        <f t="shared" si="49"/>
        <v/>
      </c>
      <c r="AP265" s="18" t="str">
        <f t="shared" si="50"/>
        <v/>
      </c>
      <c r="AS265" s="63" t="str">
        <f t="shared" si="51"/>
        <v/>
      </c>
      <c r="AT265" s="23" t="str">
        <f t="shared" si="52"/>
        <v xml:space="preserve">Mencapai kompetensi dengan sangat baik dalam </v>
      </c>
      <c r="AU265" s="23" t="str">
        <f t="shared" si="53"/>
        <v xml:space="preserve">Perlu peningkatan dalam hal </v>
      </c>
      <c r="AV265" s="23" t="str">
        <f t="shared" si="54"/>
        <v/>
      </c>
      <c r="AW265" s="23" t="str">
        <f t="shared" si="55"/>
        <v/>
      </c>
      <c r="BF265" s="197"/>
    </row>
    <row r="266" spans="1:58" ht="15.75" customHeight="1">
      <c r="A266" s="57">
        <v>260</v>
      </c>
      <c r="B266" s="18" t="s">
        <v>319</v>
      </c>
      <c r="C266" s="59">
        <v>6743</v>
      </c>
      <c r="D266" s="18">
        <f t="shared" si="56"/>
        <v>6743</v>
      </c>
      <c r="E266" s="59" t="s">
        <v>315</v>
      </c>
      <c r="F266" s="59"/>
      <c r="G266" s="59"/>
      <c r="H266" s="59"/>
      <c r="I266" s="59"/>
      <c r="J266" s="59"/>
      <c r="K266" s="59"/>
      <c r="L266" s="59"/>
      <c r="M266" s="59"/>
      <c r="N266" s="18"/>
      <c r="O266" s="60"/>
      <c r="P266" s="175">
        <f t="shared" si="57"/>
        <v>80</v>
      </c>
      <c r="Q266" s="18"/>
      <c r="R266" s="18"/>
      <c r="S266" s="18"/>
      <c r="T266" s="18"/>
      <c r="U266" s="61" t="str">
        <f t="shared" si="58"/>
        <v/>
      </c>
      <c r="V266" s="18" t="str">
        <f t="shared" si="34"/>
        <v/>
      </c>
      <c r="W266" s="18" t="str">
        <f t="shared" si="35"/>
        <v/>
      </c>
      <c r="X266" s="62" t="str">
        <f t="shared" si="36"/>
        <v/>
      </c>
      <c r="Y266" s="18" t="str">
        <f t="shared" si="37"/>
        <v/>
      </c>
      <c r="Z266" s="18" t="str">
        <f t="shared" si="38"/>
        <v/>
      </c>
      <c r="AA266" s="18" t="str">
        <f t="shared" si="39"/>
        <v/>
      </c>
      <c r="AB266" s="18" t="str">
        <f t="shared" si="40"/>
        <v/>
      </c>
      <c r="AC266" s="18" t="str">
        <f t="shared" si="41"/>
        <v/>
      </c>
      <c r="AD266" s="18"/>
      <c r="AE266" s="18"/>
      <c r="AF266" s="18"/>
      <c r="AG266" s="18"/>
      <c r="AH266" s="30" t="str">
        <f t="shared" si="42"/>
        <v/>
      </c>
      <c r="AI266" s="18" t="str">
        <f t="shared" si="43"/>
        <v/>
      </c>
      <c r="AJ266" s="18" t="str">
        <f t="shared" si="44"/>
        <v/>
      </c>
      <c r="AK266" s="18" t="str">
        <f t="shared" si="45"/>
        <v/>
      </c>
      <c r="AL266" s="18" t="str">
        <f t="shared" si="46"/>
        <v/>
      </c>
      <c r="AM266" s="18" t="str">
        <f t="shared" si="47"/>
        <v/>
      </c>
      <c r="AN266" s="18" t="str">
        <f t="shared" si="48"/>
        <v/>
      </c>
      <c r="AO266" s="18" t="str">
        <f t="shared" si="49"/>
        <v/>
      </c>
      <c r="AP266" s="18" t="str">
        <f t="shared" si="50"/>
        <v/>
      </c>
      <c r="AS266" s="63" t="str">
        <f t="shared" si="51"/>
        <v/>
      </c>
      <c r="AT266" s="23" t="str">
        <f t="shared" si="52"/>
        <v xml:space="preserve">Mencapai kompetensi dengan sangat baik dalam </v>
      </c>
      <c r="AU266" s="23" t="str">
        <f t="shared" si="53"/>
        <v xml:space="preserve">Perlu peningkatan dalam hal </v>
      </c>
      <c r="AV266" s="23" t="str">
        <f t="shared" si="54"/>
        <v/>
      </c>
      <c r="AW266" s="23" t="str">
        <f t="shared" si="55"/>
        <v/>
      </c>
      <c r="BF266" s="197"/>
    </row>
    <row r="267" spans="1:58" ht="15.75" customHeight="1">
      <c r="A267" s="57">
        <v>261</v>
      </c>
      <c r="B267" s="18" t="s">
        <v>320</v>
      </c>
      <c r="C267" s="59">
        <v>6745</v>
      </c>
      <c r="D267" s="18">
        <f t="shared" si="56"/>
        <v>6745</v>
      </c>
      <c r="E267" s="59" t="s">
        <v>315</v>
      </c>
      <c r="F267" s="59"/>
      <c r="G267" s="59"/>
      <c r="H267" s="59"/>
      <c r="I267" s="59"/>
      <c r="J267" s="59"/>
      <c r="K267" s="59"/>
      <c r="L267" s="59"/>
      <c r="M267" s="59"/>
      <c r="N267" s="18"/>
      <c r="O267" s="60"/>
      <c r="P267" s="175">
        <f t="shared" si="57"/>
        <v>80</v>
      </c>
      <c r="Q267" s="18"/>
      <c r="R267" s="18"/>
      <c r="S267" s="18"/>
      <c r="T267" s="18"/>
      <c r="U267" s="61" t="str">
        <f t="shared" si="58"/>
        <v/>
      </c>
      <c r="V267" s="18" t="str">
        <f t="shared" si="34"/>
        <v/>
      </c>
      <c r="W267" s="18" t="str">
        <f t="shared" si="35"/>
        <v/>
      </c>
      <c r="X267" s="62" t="str">
        <f t="shared" si="36"/>
        <v/>
      </c>
      <c r="Y267" s="18" t="str">
        <f t="shared" si="37"/>
        <v/>
      </c>
      <c r="Z267" s="18" t="str">
        <f t="shared" si="38"/>
        <v/>
      </c>
      <c r="AA267" s="18" t="str">
        <f t="shared" si="39"/>
        <v/>
      </c>
      <c r="AB267" s="18" t="str">
        <f t="shared" si="40"/>
        <v/>
      </c>
      <c r="AC267" s="18" t="str">
        <f t="shared" si="41"/>
        <v/>
      </c>
      <c r="AD267" s="18"/>
      <c r="AE267" s="18"/>
      <c r="AF267" s="18"/>
      <c r="AG267" s="18"/>
      <c r="AH267" s="30" t="str">
        <f t="shared" si="42"/>
        <v/>
      </c>
      <c r="AI267" s="18" t="str">
        <f t="shared" si="43"/>
        <v/>
      </c>
      <c r="AJ267" s="18" t="str">
        <f t="shared" si="44"/>
        <v/>
      </c>
      <c r="AK267" s="18" t="str">
        <f t="shared" si="45"/>
        <v/>
      </c>
      <c r="AL267" s="18" t="str">
        <f t="shared" si="46"/>
        <v/>
      </c>
      <c r="AM267" s="18" t="str">
        <f t="shared" si="47"/>
        <v/>
      </c>
      <c r="AN267" s="18" t="str">
        <f t="shared" si="48"/>
        <v/>
      </c>
      <c r="AO267" s="18" t="str">
        <f t="shared" si="49"/>
        <v/>
      </c>
      <c r="AP267" s="18" t="str">
        <f t="shared" si="50"/>
        <v/>
      </c>
      <c r="AS267" s="63" t="str">
        <f t="shared" si="51"/>
        <v/>
      </c>
      <c r="AT267" s="23" t="str">
        <f t="shared" si="52"/>
        <v xml:space="preserve">Mencapai kompetensi dengan sangat baik dalam </v>
      </c>
      <c r="AU267" s="23" t="str">
        <f t="shared" si="53"/>
        <v xml:space="preserve">Perlu peningkatan dalam hal </v>
      </c>
      <c r="AV267" s="23" t="str">
        <f t="shared" si="54"/>
        <v/>
      </c>
      <c r="AW267" s="23" t="str">
        <f t="shared" si="55"/>
        <v/>
      </c>
      <c r="BF267" s="197"/>
    </row>
    <row r="268" spans="1:58" ht="15.75" customHeight="1">
      <c r="A268" s="57">
        <v>262</v>
      </c>
      <c r="B268" s="18" t="s">
        <v>321</v>
      </c>
      <c r="C268" s="59">
        <v>6746</v>
      </c>
      <c r="D268" s="18">
        <f t="shared" si="56"/>
        <v>6746</v>
      </c>
      <c r="E268" s="59" t="s">
        <v>315</v>
      </c>
      <c r="F268" s="59"/>
      <c r="G268" s="59"/>
      <c r="H268" s="59"/>
      <c r="I268" s="59"/>
      <c r="J268" s="59"/>
      <c r="K268" s="59"/>
      <c r="L268" s="59"/>
      <c r="M268" s="59"/>
      <c r="N268" s="18"/>
      <c r="O268" s="60"/>
      <c r="P268" s="175">
        <f t="shared" si="57"/>
        <v>80</v>
      </c>
      <c r="Q268" s="18"/>
      <c r="R268" s="18"/>
      <c r="S268" s="18"/>
      <c r="T268" s="18"/>
      <c r="U268" s="61" t="str">
        <f t="shared" si="58"/>
        <v/>
      </c>
      <c r="V268" s="18" t="str">
        <f t="shared" si="34"/>
        <v/>
      </c>
      <c r="W268" s="18" t="str">
        <f t="shared" si="35"/>
        <v/>
      </c>
      <c r="X268" s="62" t="str">
        <f t="shared" si="36"/>
        <v/>
      </c>
      <c r="Y268" s="18" t="str">
        <f t="shared" si="37"/>
        <v/>
      </c>
      <c r="Z268" s="18" t="str">
        <f t="shared" si="38"/>
        <v/>
      </c>
      <c r="AA268" s="18" t="str">
        <f t="shared" si="39"/>
        <v/>
      </c>
      <c r="AB268" s="18" t="str">
        <f t="shared" si="40"/>
        <v/>
      </c>
      <c r="AC268" s="18" t="str">
        <f t="shared" si="41"/>
        <v/>
      </c>
      <c r="AD268" s="18"/>
      <c r="AE268" s="18"/>
      <c r="AF268" s="18"/>
      <c r="AG268" s="18"/>
      <c r="AH268" s="30" t="str">
        <f t="shared" si="42"/>
        <v/>
      </c>
      <c r="AI268" s="18" t="str">
        <f t="shared" si="43"/>
        <v/>
      </c>
      <c r="AJ268" s="18" t="str">
        <f t="shared" si="44"/>
        <v/>
      </c>
      <c r="AK268" s="18" t="str">
        <f t="shared" si="45"/>
        <v/>
      </c>
      <c r="AL268" s="18" t="str">
        <f t="shared" si="46"/>
        <v/>
      </c>
      <c r="AM268" s="18" t="str">
        <f t="shared" si="47"/>
        <v/>
      </c>
      <c r="AN268" s="18" t="str">
        <f t="shared" si="48"/>
        <v/>
      </c>
      <c r="AO268" s="18" t="str">
        <f t="shared" si="49"/>
        <v/>
      </c>
      <c r="AP268" s="18" t="str">
        <f t="shared" si="50"/>
        <v/>
      </c>
      <c r="AS268" s="63" t="str">
        <f t="shared" si="51"/>
        <v/>
      </c>
      <c r="AT268" s="23" t="str">
        <f t="shared" si="52"/>
        <v xml:space="preserve">Mencapai kompetensi dengan sangat baik dalam </v>
      </c>
      <c r="AU268" s="23" t="str">
        <f t="shared" si="53"/>
        <v xml:space="preserve">Perlu peningkatan dalam hal </v>
      </c>
      <c r="AV268" s="23" t="str">
        <f t="shared" si="54"/>
        <v/>
      </c>
      <c r="AW268" s="23" t="str">
        <f t="shared" si="55"/>
        <v/>
      </c>
      <c r="BF268" s="197"/>
    </row>
    <row r="269" spans="1:58" ht="15.75" customHeight="1">
      <c r="A269" s="57">
        <v>263</v>
      </c>
      <c r="B269" s="18" t="s">
        <v>322</v>
      </c>
      <c r="C269" s="59">
        <v>6747</v>
      </c>
      <c r="D269" s="18">
        <f t="shared" si="56"/>
        <v>6747</v>
      </c>
      <c r="E269" s="59" t="s">
        <v>315</v>
      </c>
      <c r="F269" s="59"/>
      <c r="G269" s="59"/>
      <c r="H269" s="59"/>
      <c r="I269" s="59"/>
      <c r="J269" s="59"/>
      <c r="K269" s="59"/>
      <c r="L269" s="59"/>
      <c r="M269" s="59"/>
      <c r="N269" s="18"/>
      <c r="O269" s="60"/>
      <c r="P269" s="175">
        <f t="shared" si="57"/>
        <v>80</v>
      </c>
      <c r="Q269" s="18"/>
      <c r="R269" s="18"/>
      <c r="S269" s="18"/>
      <c r="T269" s="18"/>
      <c r="U269" s="61" t="str">
        <f t="shared" si="58"/>
        <v/>
      </c>
      <c r="V269" s="18" t="str">
        <f t="shared" si="34"/>
        <v/>
      </c>
      <c r="W269" s="18" t="str">
        <f t="shared" si="35"/>
        <v/>
      </c>
      <c r="X269" s="62" t="str">
        <f t="shared" si="36"/>
        <v/>
      </c>
      <c r="Y269" s="18" t="str">
        <f t="shared" si="37"/>
        <v/>
      </c>
      <c r="Z269" s="18" t="str">
        <f t="shared" si="38"/>
        <v/>
      </c>
      <c r="AA269" s="18" t="str">
        <f t="shared" si="39"/>
        <v/>
      </c>
      <c r="AB269" s="18" t="str">
        <f t="shared" si="40"/>
        <v/>
      </c>
      <c r="AC269" s="18" t="str">
        <f t="shared" si="41"/>
        <v/>
      </c>
      <c r="AD269" s="18"/>
      <c r="AE269" s="18"/>
      <c r="AF269" s="18"/>
      <c r="AG269" s="18"/>
      <c r="AH269" s="30" t="str">
        <f t="shared" si="42"/>
        <v/>
      </c>
      <c r="AI269" s="18" t="str">
        <f t="shared" si="43"/>
        <v/>
      </c>
      <c r="AJ269" s="18" t="str">
        <f t="shared" si="44"/>
        <v/>
      </c>
      <c r="AK269" s="18" t="str">
        <f t="shared" si="45"/>
        <v/>
      </c>
      <c r="AL269" s="18" t="str">
        <f t="shared" si="46"/>
        <v/>
      </c>
      <c r="AM269" s="18" t="str">
        <f t="shared" si="47"/>
        <v/>
      </c>
      <c r="AN269" s="18" t="str">
        <f t="shared" si="48"/>
        <v/>
      </c>
      <c r="AO269" s="18" t="str">
        <f t="shared" si="49"/>
        <v/>
      </c>
      <c r="AP269" s="18" t="str">
        <f t="shared" si="50"/>
        <v/>
      </c>
      <c r="AS269" s="63" t="str">
        <f t="shared" si="51"/>
        <v/>
      </c>
      <c r="AT269" s="23" t="str">
        <f t="shared" si="52"/>
        <v xml:space="preserve">Mencapai kompetensi dengan sangat baik dalam </v>
      </c>
      <c r="AU269" s="23" t="str">
        <f t="shared" si="53"/>
        <v xml:space="preserve">Perlu peningkatan dalam hal </v>
      </c>
      <c r="AV269" s="23" t="str">
        <f t="shared" si="54"/>
        <v/>
      </c>
      <c r="AW269" s="23" t="str">
        <f t="shared" si="55"/>
        <v/>
      </c>
      <c r="BF269" s="197"/>
    </row>
    <row r="270" spans="1:58" ht="15.75" customHeight="1">
      <c r="A270" s="57">
        <v>264</v>
      </c>
      <c r="B270" s="18" t="s">
        <v>323</v>
      </c>
      <c r="C270" s="59">
        <v>6748</v>
      </c>
      <c r="D270" s="18">
        <f t="shared" si="56"/>
        <v>6748</v>
      </c>
      <c r="E270" s="59" t="s">
        <v>315</v>
      </c>
      <c r="F270" s="59"/>
      <c r="G270" s="59"/>
      <c r="H270" s="59"/>
      <c r="I270" s="59"/>
      <c r="J270" s="59"/>
      <c r="K270" s="59"/>
      <c r="L270" s="59"/>
      <c r="M270" s="59"/>
      <c r="N270" s="18"/>
      <c r="O270" s="60"/>
      <c r="P270" s="175">
        <f t="shared" si="57"/>
        <v>80</v>
      </c>
      <c r="Q270" s="18"/>
      <c r="R270" s="18"/>
      <c r="S270" s="18"/>
      <c r="T270" s="18"/>
      <c r="U270" s="61" t="str">
        <f t="shared" si="58"/>
        <v/>
      </c>
      <c r="V270" s="18" t="str">
        <f t="shared" si="34"/>
        <v/>
      </c>
      <c r="W270" s="18" t="str">
        <f t="shared" si="35"/>
        <v/>
      </c>
      <c r="X270" s="62" t="str">
        <f t="shared" si="36"/>
        <v/>
      </c>
      <c r="Y270" s="18" t="str">
        <f t="shared" si="37"/>
        <v/>
      </c>
      <c r="Z270" s="18" t="str">
        <f t="shared" si="38"/>
        <v/>
      </c>
      <c r="AA270" s="18" t="str">
        <f t="shared" si="39"/>
        <v/>
      </c>
      <c r="AB270" s="18" t="str">
        <f t="shared" si="40"/>
        <v/>
      </c>
      <c r="AC270" s="18" t="str">
        <f t="shared" si="41"/>
        <v/>
      </c>
      <c r="AD270" s="18"/>
      <c r="AE270" s="18"/>
      <c r="AF270" s="18"/>
      <c r="AG270" s="18"/>
      <c r="AH270" s="30" t="str">
        <f t="shared" si="42"/>
        <v/>
      </c>
      <c r="AI270" s="18" t="str">
        <f t="shared" si="43"/>
        <v/>
      </c>
      <c r="AJ270" s="18" t="str">
        <f t="shared" si="44"/>
        <v/>
      </c>
      <c r="AK270" s="18" t="str">
        <f t="shared" si="45"/>
        <v/>
      </c>
      <c r="AL270" s="18" t="str">
        <f t="shared" si="46"/>
        <v/>
      </c>
      <c r="AM270" s="18" t="str">
        <f t="shared" si="47"/>
        <v/>
      </c>
      <c r="AN270" s="18" t="str">
        <f t="shared" si="48"/>
        <v/>
      </c>
      <c r="AO270" s="18" t="str">
        <f t="shared" si="49"/>
        <v/>
      </c>
      <c r="AP270" s="18" t="str">
        <f t="shared" si="50"/>
        <v/>
      </c>
      <c r="AS270" s="63" t="str">
        <f t="shared" si="51"/>
        <v/>
      </c>
      <c r="AT270" s="23" t="str">
        <f t="shared" si="52"/>
        <v xml:space="preserve">Mencapai kompetensi dengan sangat baik dalam </v>
      </c>
      <c r="AU270" s="23" t="str">
        <f t="shared" si="53"/>
        <v xml:space="preserve">Perlu peningkatan dalam hal </v>
      </c>
      <c r="AV270" s="23" t="str">
        <f t="shared" si="54"/>
        <v/>
      </c>
      <c r="AW270" s="23" t="str">
        <f t="shared" si="55"/>
        <v/>
      </c>
      <c r="BF270" s="197"/>
    </row>
    <row r="271" spans="1:58" ht="15.75" customHeight="1">
      <c r="A271" s="57">
        <v>265</v>
      </c>
      <c r="B271" s="18" t="s">
        <v>324</v>
      </c>
      <c r="C271" s="59">
        <v>6749</v>
      </c>
      <c r="D271" s="18">
        <f t="shared" si="56"/>
        <v>6749</v>
      </c>
      <c r="E271" s="59" t="s">
        <v>315</v>
      </c>
      <c r="F271" s="59"/>
      <c r="G271" s="59"/>
      <c r="H271" s="59"/>
      <c r="I271" s="59"/>
      <c r="J271" s="59"/>
      <c r="K271" s="59"/>
      <c r="L271" s="59"/>
      <c r="M271" s="59"/>
      <c r="N271" s="18"/>
      <c r="O271" s="60"/>
      <c r="P271" s="175">
        <f t="shared" si="57"/>
        <v>80</v>
      </c>
      <c r="Q271" s="18"/>
      <c r="R271" s="18"/>
      <c r="S271" s="18"/>
      <c r="T271" s="18"/>
      <c r="U271" s="61" t="str">
        <f t="shared" si="58"/>
        <v/>
      </c>
      <c r="V271" s="18" t="str">
        <f t="shared" si="34"/>
        <v/>
      </c>
      <c r="W271" s="18" t="str">
        <f t="shared" si="35"/>
        <v/>
      </c>
      <c r="X271" s="62" t="str">
        <f t="shared" si="36"/>
        <v/>
      </c>
      <c r="Y271" s="18" t="str">
        <f t="shared" si="37"/>
        <v/>
      </c>
      <c r="Z271" s="18" t="str">
        <f t="shared" si="38"/>
        <v/>
      </c>
      <c r="AA271" s="18" t="str">
        <f t="shared" si="39"/>
        <v/>
      </c>
      <c r="AB271" s="18" t="str">
        <f t="shared" si="40"/>
        <v/>
      </c>
      <c r="AC271" s="18" t="str">
        <f t="shared" si="41"/>
        <v/>
      </c>
      <c r="AD271" s="18"/>
      <c r="AE271" s="18"/>
      <c r="AF271" s="18"/>
      <c r="AG271" s="18"/>
      <c r="AH271" s="30" t="str">
        <f t="shared" si="42"/>
        <v/>
      </c>
      <c r="AI271" s="18" t="str">
        <f t="shared" si="43"/>
        <v/>
      </c>
      <c r="AJ271" s="18" t="str">
        <f t="shared" si="44"/>
        <v/>
      </c>
      <c r="AK271" s="18" t="str">
        <f t="shared" si="45"/>
        <v/>
      </c>
      <c r="AL271" s="18" t="str">
        <f t="shared" si="46"/>
        <v/>
      </c>
      <c r="AM271" s="18" t="str">
        <f t="shared" si="47"/>
        <v/>
      </c>
      <c r="AN271" s="18" t="str">
        <f t="shared" si="48"/>
        <v/>
      </c>
      <c r="AO271" s="18" t="str">
        <f t="shared" si="49"/>
        <v/>
      </c>
      <c r="AP271" s="18" t="str">
        <f t="shared" si="50"/>
        <v/>
      </c>
      <c r="AS271" s="63" t="str">
        <f t="shared" si="51"/>
        <v/>
      </c>
      <c r="AT271" s="23" t="str">
        <f t="shared" si="52"/>
        <v xml:space="preserve">Mencapai kompetensi dengan sangat baik dalam </v>
      </c>
      <c r="AU271" s="23" t="str">
        <f t="shared" si="53"/>
        <v xml:space="preserve">Perlu peningkatan dalam hal </v>
      </c>
      <c r="AV271" s="23" t="str">
        <f t="shared" si="54"/>
        <v/>
      </c>
      <c r="AW271" s="23" t="str">
        <f t="shared" si="55"/>
        <v/>
      </c>
      <c r="BF271" s="197"/>
    </row>
    <row r="272" spans="1:58" ht="15.75" customHeight="1">
      <c r="A272" s="57">
        <v>266</v>
      </c>
      <c r="B272" s="18" t="s">
        <v>325</v>
      </c>
      <c r="C272" s="59">
        <v>6750</v>
      </c>
      <c r="D272" s="18">
        <f t="shared" si="56"/>
        <v>6750</v>
      </c>
      <c r="E272" s="59" t="s">
        <v>315</v>
      </c>
      <c r="F272" s="59"/>
      <c r="G272" s="59"/>
      <c r="H272" s="59"/>
      <c r="I272" s="59"/>
      <c r="J272" s="59"/>
      <c r="K272" s="59"/>
      <c r="L272" s="59"/>
      <c r="M272" s="59"/>
      <c r="N272" s="18"/>
      <c r="O272" s="60"/>
      <c r="P272" s="175">
        <f t="shared" si="57"/>
        <v>80</v>
      </c>
      <c r="Q272" s="18"/>
      <c r="R272" s="18"/>
      <c r="S272" s="18"/>
      <c r="T272" s="18"/>
      <c r="U272" s="61" t="str">
        <f t="shared" si="58"/>
        <v/>
      </c>
      <c r="V272" s="18" t="str">
        <f t="shared" si="34"/>
        <v/>
      </c>
      <c r="W272" s="18" t="str">
        <f t="shared" si="35"/>
        <v/>
      </c>
      <c r="X272" s="62" t="str">
        <f t="shared" si="36"/>
        <v/>
      </c>
      <c r="Y272" s="18" t="str">
        <f t="shared" si="37"/>
        <v/>
      </c>
      <c r="Z272" s="18" t="str">
        <f t="shared" si="38"/>
        <v/>
      </c>
      <c r="AA272" s="18" t="str">
        <f t="shared" si="39"/>
        <v/>
      </c>
      <c r="AB272" s="18" t="str">
        <f t="shared" si="40"/>
        <v/>
      </c>
      <c r="AC272" s="18" t="str">
        <f t="shared" si="41"/>
        <v/>
      </c>
      <c r="AD272" s="18"/>
      <c r="AE272" s="18"/>
      <c r="AF272" s="18"/>
      <c r="AG272" s="18"/>
      <c r="AH272" s="30" t="str">
        <f t="shared" si="42"/>
        <v/>
      </c>
      <c r="AI272" s="18" t="str">
        <f t="shared" si="43"/>
        <v/>
      </c>
      <c r="AJ272" s="18" t="str">
        <f t="shared" si="44"/>
        <v/>
      </c>
      <c r="AK272" s="18" t="str">
        <f t="shared" si="45"/>
        <v/>
      </c>
      <c r="AL272" s="18" t="str">
        <f t="shared" si="46"/>
        <v/>
      </c>
      <c r="AM272" s="18" t="str">
        <f t="shared" si="47"/>
        <v/>
      </c>
      <c r="AN272" s="18" t="str">
        <f t="shared" si="48"/>
        <v/>
      </c>
      <c r="AO272" s="18" t="str">
        <f t="shared" si="49"/>
        <v/>
      </c>
      <c r="AP272" s="18" t="str">
        <f t="shared" si="50"/>
        <v/>
      </c>
      <c r="AS272" s="63" t="str">
        <f t="shared" si="51"/>
        <v/>
      </c>
      <c r="AT272" s="23" t="str">
        <f t="shared" si="52"/>
        <v xml:space="preserve">Mencapai kompetensi dengan sangat baik dalam </v>
      </c>
      <c r="AU272" s="23" t="str">
        <f t="shared" si="53"/>
        <v xml:space="preserve">Perlu peningkatan dalam hal </v>
      </c>
      <c r="AV272" s="23" t="str">
        <f t="shared" si="54"/>
        <v/>
      </c>
      <c r="AW272" s="23" t="str">
        <f t="shared" si="55"/>
        <v/>
      </c>
      <c r="BF272" s="197"/>
    </row>
    <row r="273" spans="1:58" ht="15.75" customHeight="1">
      <c r="A273" s="57">
        <v>267</v>
      </c>
      <c r="B273" s="18" t="s">
        <v>326</v>
      </c>
      <c r="C273" s="59">
        <v>6751</v>
      </c>
      <c r="D273" s="18">
        <f t="shared" si="56"/>
        <v>6751</v>
      </c>
      <c r="E273" s="59" t="s">
        <v>315</v>
      </c>
      <c r="F273" s="59"/>
      <c r="G273" s="59"/>
      <c r="H273" s="59"/>
      <c r="I273" s="59"/>
      <c r="J273" s="59"/>
      <c r="K273" s="59"/>
      <c r="L273" s="59"/>
      <c r="M273" s="59"/>
      <c r="N273" s="18"/>
      <c r="O273" s="60"/>
      <c r="P273" s="175">
        <f t="shared" si="57"/>
        <v>80</v>
      </c>
      <c r="Q273" s="18"/>
      <c r="R273" s="18"/>
      <c r="S273" s="18"/>
      <c r="T273" s="18"/>
      <c r="U273" s="61" t="str">
        <f t="shared" si="58"/>
        <v/>
      </c>
      <c r="V273" s="18" t="str">
        <f t="shared" si="34"/>
        <v/>
      </c>
      <c r="W273" s="18" t="str">
        <f t="shared" si="35"/>
        <v/>
      </c>
      <c r="X273" s="62" t="str">
        <f t="shared" si="36"/>
        <v/>
      </c>
      <c r="Y273" s="18" t="str">
        <f t="shared" si="37"/>
        <v/>
      </c>
      <c r="Z273" s="18" t="str">
        <f t="shared" si="38"/>
        <v/>
      </c>
      <c r="AA273" s="18" t="str">
        <f t="shared" si="39"/>
        <v/>
      </c>
      <c r="AB273" s="18" t="str">
        <f t="shared" si="40"/>
        <v/>
      </c>
      <c r="AC273" s="18" t="str">
        <f t="shared" si="41"/>
        <v/>
      </c>
      <c r="AD273" s="18"/>
      <c r="AE273" s="18"/>
      <c r="AF273" s="18"/>
      <c r="AG273" s="18"/>
      <c r="AH273" s="30" t="str">
        <f t="shared" si="42"/>
        <v/>
      </c>
      <c r="AI273" s="18" t="str">
        <f t="shared" si="43"/>
        <v/>
      </c>
      <c r="AJ273" s="18" t="str">
        <f t="shared" si="44"/>
        <v/>
      </c>
      <c r="AK273" s="18" t="str">
        <f t="shared" si="45"/>
        <v/>
      </c>
      <c r="AL273" s="18" t="str">
        <f t="shared" si="46"/>
        <v/>
      </c>
      <c r="AM273" s="18" t="str">
        <f t="shared" si="47"/>
        <v/>
      </c>
      <c r="AN273" s="18" t="str">
        <f t="shared" si="48"/>
        <v/>
      </c>
      <c r="AO273" s="18" t="str">
        <f t="shared" si="49"/>
        <v/>
      </c>
      <c r="AP273" s="18" t="str">
        <f t="shared" si="50"/>
        <v/>
      </c>
      <c r="AS273" s="63" t="str">
        <f t="shared" si="51"/>
        <v/>
      </c>
      <c r="AT273" s="23" t="str">
        <f t="shared" si="52"/>
        <v xml:space="preserve">Mencapai kompetensi dengan sangat baik dalam </v>
      </c>
      <c r="AU273" s="23" t="str">
        <f t="shared" si="53"/>
        <v xml:space="preserve">Perlu peningkatan dalam hal </v>
      </c>
      <c r="AV273" s="23" t="str">
        <f t="shared" si="54"/>
        <v/>
      </c>
      <c r="AW273" s="23" t="str">
        <f t="shared" si="55"/>
        <v/>
      </c>
      <c r="BF273" s="197"/>
    </row>
    <row r="274" spans="1:58" ht="15.75" customHeight="1">
      <c r="A274" s="57">
        <v>268</v>
      </c>
      <c r="B274" s="18" t="s">
        <v>327</v>
      </c>
      <c r="C274" s="59">
        <v>6752</v>
      </c>
      <c r="D274" s="18">
        <f t="shared" si="56"/>
        <v>6752</v>
      </c>
      <c r="E274" s="59" t="s">
        <v>315</v>
      </c>
      <c r="F274" s="59"/>
      <c r="G274" s="59"/>
      <c r="H274" s="59"/>
      <c r="I274" s="59"/>
      <c r="J274" s="59"/>
      <c r="K274" s="59"/>
      <c r="L274" s="59"/>
      <c r="M274" s="59"/>
      <c r="N274" s="18"/>
      <c r="O274" s="60"/>
      <c r="P274" s="175">
        <f t="shared" si="57"/>
        <v>80</v>
      </c>
      <c r="Q274" s="18"/>
      <c r="R274" s="18"/>
      <c r="S274" s="18"/>
      <c r="T274" s="18"/>
      <c r="U274" s="61" t="str">
        <f t="shared" si="58"/>
        <v/>
      </c>
      <c r="V274" s="18" t="str">
        <f t="shared" si="34"/>
        <v/>
      </c>
      <c r="W274" s="18" t="str">
        <f t="shared" si="35"/>
        <v/>
      </c>
      <c r="X274" s="62" t="str">
        <f t="shared" si="36"/>
        <v/>
      </c>
      <c r="Y274" s="18" t="str">
        <f t="shared" si="37"/>
        <v/>
      </c>
      <c r="Z274" s="18" t="str">
        <f t="shared" si="38"/>
        <v/>
      </c>
      <c r="AA274" s="18" t="str">
        <f t="shared" si="39"/>
        <v/>
      </c>
      <c r="AB274" s="18" t="str">
        <f t="shared" si="40"/>
        <v/>
      </c>
      <c r="AC274" s="18" t="str">
        <f t="shared" si="41"/>
        <v/>
      </c>
      <c r="AD274" s="18"/>
      <c r="AE274" s="18"/>
      <c r="AF274" s="18"/>
      <c r="AG274" s="18"/>
      <c r="AH274" s="30" t="str">
        <f t="shared" si="42"/>
        <v/>
      </c>
      <c r="AI274" s="18" t="str">
        <f t="shared" si="43"/>
        <v/>
      </c>
      <c r="AJ274" s="18" t="str">
        <f t="shared" si="44"/>
        <v/>
      </c>
      <c r="AK274" s="18" t="str">
        <f t="shared" si="45"/>
        <v/>
      </c>
      <c r="AL274" s="18" t="str">
        <f t="shared" si="46"/>
        <v/>
      </c>
      <c r="AM274" s="18" t="str">
        <f t="shared" si="47"/>
        <v/>
      </c>
      <c r="AN274" s="18" t="str">
        <f t="shared" si="48"/>
        <v/>
      </c>
      <c r="AO274" s="18" t="str">
        <f t="shared" si="49"/>
        <v/>
      </c>
      <c r="AP274" s="18" t="str">
        <f t="shared" si="50"/>
        <v/>
      </c>
      <c r="AS274" s="63" t="str">
        <f t="shared" si="51"/>
        <v/>
      </c>
      <c r="AT274" s="23" t="str">
        <f t="shared" si="52"/>
        <v xml:space="preserve">Mencapai kompetensi dengan sangat baik dalam </v>
      </c>
      <c r="AU274" s="23" t="str">
        <f t="shared" si="53"/>
        <v xml:space="preserve">Perlu peningkatan dalam hal </v>
      </c>
      <c r="AV274" s="23" t="str">
        <f t="shared" si="54"/>
        <v/>
      </c>
      <c r="AW274" s="23" t="str">
        <f t="shared" si="55"/>
        <v/>
      </c>
      <c r="BF274" s="197"/>
    </row>
    <row r="275" spans="1:58" ht="15.75" customHeight="1">
      <c r="A275" s="57">
        <v>269</v>
      </c>
      <c r="B275" s="18" t="s">
        <v>328</v>
      </c>
      <c r="C275" s="59">
        <v>6753</v>
      </c>
      <c r="D275" s="18">
        <f t="shared" si="56"/>
        <v>6753</v>
      </c>
      <c r="E275" s="59" t="s">
        <v>315</v>
      </c>
      <c r="F275" s="59"/>
      <c r="G275" s="59"/>
      <c r="H275" s="59"/>
      <c r="I275" s="59"/>
      <c r="J275" s="59"/>
      <c r="K275" s="59"/>
      <c r="L275" s="59"/>
      <c r="M275" s="59"/>
      <c r="N275" s="18"/>
      <c r="O275" s="60"/>
      <c r="P275" s="175">
        <f t="shared" si="57"/>
        <v>80</v>
      </c>
      <c r="Q275" s="18"/>
      <c r="R275" s="18"/>
      <c r="S275" s="18"/>
      <c r="T275" s="18"/>
      <c r="U275" s="61" t="str">
        <f t="shared" si="58"/>
        <v/>
      </c>
      <c r="V275" s="18" t="str">
        <f t="shared" si="34"/>
        <v/>
      </c>
      <c r="W275" s="18" t="str">
        <f t="shared" si="35"/>
        <v/>
      </c>
      <c r="X275" s="62" t="str">
        <f t="shared" si="36"/>
        <v/>
      </c>
      <c r="Y275" s="18" t="str">
        <f t="shared" si="37"/>
        <v/>
      </c>
      <c r="Z275" s="18" t="str">
        <f t="shared" si="38"/>
        <v/>
      </c>
      <c r="AA275" s="18" t="str">
        <f t="shared" si="39"/>
        <v/>
      </c>
      <c r="AB275" s="18" t="str">
        <f t="shared" si="40"/>
        <v/>
      </c>
      <c r="AC275" s="18" t="str">
        <f t="shared" si="41"/>
        <v/>
      </c>
      <c r="AD275" s="18"/>
      <c r="AE275" s="18"/>
      <c r="AF275" s="18"/>
      <c r="AG275" s="18"/>
      <c r="AH275" s="30" t="str">
        <f t="shared" si="42"/>
        <v/>
      </c>
      <c r="AI275" s="18" t="str">
        <f t="shared" si="43"/>
        <v/>
      </c>
      <c r="AJ275" s="18" t="str">
        <f t="shared" si="44"/>
        <v/>
      </c>
      <c r="AK275" s="18" t="str">
        <f t="shared" si="45"/>
        <v/>
      </c>
      <c r="AL275" s="18" t="str">
        <f t="shared" si="46"/>
        <v/>
      </c>
      <c r="AM275" s="18" t="str">
        <f t="shared" si="47"/>
        <v/>
      </c>
      <c r="AN275" s="18" t="str">
        <f t="shared" si="48"/>
        <v/>
      </c>
      <c r="AO275" s="18" t="str">
        <f t="shared" si="49"/>
        <v/>
      </c>
      <c r="AP275" s="18" t="str">
        <f t="shared" si="50"/>
        <v/>
      </c>
      <c r="AS275" s="63" t="str">
        <f t="shared" si="51"/>
        <v/>
      </c>
      <c r="AT275" s="23" t="str">
        <f t="shared" si="52"/>
        <v xml:space="preserve">Mencapai kompetensi dengan sangat baik dalam </v>
      </c>
      <c r="AU275" s="23" t="str">
        <f t="shared" si="53"/>
        <v xml:space="preserve">Perlu peningkatan dalam hal </v>
      </c>
      <c r="AV275" s="23" t="str">
        <f t="shared" si="54"/>
        <v/>
      </c>
      <c r="AW275" s="23" t="str">
        <f t="shared" si="55"/>
        <v/>
      </c>
      <c r="BF275" s="197"/>
    </row>
    <row r="276" spans="1:58" ht="15.75" customHeight="1">
      <c r="A276" s="57">
        <v>270</v>
      </c>
      <c r="B276" s="18" t="s">
        <v>329</v>
      </c>
      <c r="C276" s="59">
        <v>6754</v>
      </c>
      <c r="D276" s="18">
        <f t="shared" si="56"/>
        <v>6754</v>
      </c>
      <c r="E276" s="59" t="s">
        <v>315</v>
      </c>
      <c r="F276" s="59"/>
      <c r="G276" s="59"/>
      <c r="H276" s="59"/>
      <c r="I276" s="59"/>
      <c r="J276" s="59"/>
      <c r="K276" s="59"/>
      <c r="L276" s="59"/>
      <c r="M276" s="59"/>
      <c r="N276" s="18"/>
      <c r="O276" s="60"/>
      <c r="P276" s="175">
        <f t="shared" si="57"/>
        <v>80</v>
      </c>
      <c r="Q276" s="18"/>
      <c r="R276" s="18"/>
      <c r="S276" s="18"/>
      <c r="T276" s="18"/>
      <c r="U276" s="61" t="str">
        <f t="shared" si="58"/>
        <v/>
      </c>
      <c r="V276" s="18" t="str">
        <f t="shared" si="34"/>
        <v/>
      </c>
      <c r="W276" s="18" t="str">
        <f t="shared" si="35"/>
        <v/>
      </c>
      <c r="X276" s="62" t="str">
        <f t="shared" si="36"/>
        <v/>
      </c>
      <c r="Y276" s="18" t="str">
        <f t="shared" si="37"/>
        <v/>
      </c>
      <c r="Z276" s="18" t="str">
        <f t="shared" si="38"/>
        <v/>
      </c>
      <c r="AA276" s="18" t="str">
        <f t="shared" si="39"/>
        <v/>
      </c>
      <c r="AB276" s="18" t="str">
        <f t="shared" si="40"/>
        <v/>
      </c>
      <c r="AC276" s="18" t="str">
        <f t="shared" si="41"/>
        <v/>
      </c>
      <c r="AD276" s="18"/>
      <c r="AE276" s="18"/>
      <c r="AF276" s="18"/>
      <c r="AG276" s="18"/>
      <c r="AH276" s="30" t="str">
        <f t="shared" si="42"/>
        <v/>
      </c>
      <c r="AI276" s="18" t="str">
        <f t="shared" si="43"/>
        <v/>
      </c>
      <c r="AJ276" s="18" t="str">
        <f t="shared" si="44"/>
        <v/>
      </c>
      <c r="AK276" s="18" t="str">
        <f t="shared" si="45"/>
        <v/>
      </c>
      <c r="AL276" s="18" t="str">
        <f t="shared" si="46"/>
        <v/>
      </c>
      <c r="AM276" s="18" t="str">
        <f t="shared" si="47"/>
        <v/>
      </c>
      <c r="AN276" s="18" t="str">
        <f t="shared" si="48"/>
        <v/>
      </c>
      <c r="AO276" s="18" t="str">
        <f t="shared" si="49"/>
        <v/>
      </c>
      <c r="AP276" s="18" t="str">
        <f t="shared" si="50"/>
        <v/>
      </c>
      <c r="AS276" s="63" t="str">
        <f t="shared" si="51"/>
        <v/>
      </c>
      <c r="AT276" s="23" t="str">
        <f t="shared" si="52"/>
        <v xml:space="preserve">Mencapai kompetensi dengan sangat baik dalam </v>
      </c>
      <c r="AU276" s="23" t="str">
        <f t="shared" si="53"/>
        <v xml:space="preserve">Perlu peningkatan dalam hal </v>
      </c>
      <c r="AV276" s="23" t="str">
        <f t="shared" si="54"/>
        <v/>
      </c>
      <c r="AW276" s="23" t="str">
        <f t="shared" si="55"/>
        <v/>
      </c>
      <c r="BF276" s="197"/>
    </row>
    <row r="277" spans="1:58" ht="15.75" customHeight="1">
      <c r="A277" s="57">
        <v>271</v>
      </c>
      <c r="B277" s="18" t="s">
        <v>330</v>
      </c>
      <c r="C277" s="59">
        <v>6755</v>
      </c>
      <c r="D277" s="18">
        <f t="shared" si="56"/>
        <v>6755</v>
      </c>
      <c r="E277" s="59" t="s">
        <v>315</v>
      </c>
      <c r="F277" s="59"/>
      <c r="G277" s="59"/>
      <c r="H277" s="59"/>
      <c r="I277" s="59"/>
      <c r="J277" s="59"/>
      <c r="K277" s="59"/>
      <c r="L277" s="59"/>
      <c r="M277" s="59"/>
      <c r="N277" s="18"/>
      <c r="O277" s="60"/>
      <c r="P277" s="175">
        <f t="shared" si="57"/>
        <v>80</v>
      </c>
      <c r="Q277" s="18"/>
      <c r="R277" s="18"/>
      <c r="S277" s="18"/>
      <c r="T277" s="18"/>
      <c r="U277" s="61" t="str">
        <f t="shared" si="58"/>
        <v/>
      </c>
      <c r="V277" s="18" t="str">
        <f t="shared" si="34"/>
        <v/>
      </c>
      <c r="W277" s="18" t="str">
        <f t="shared" si="35"/>
        <v/>
      </c>
      <c r="X277" s="62" t="str">
        <f t="shared" si="36"/>
        <v/>
      </c>
      <c r="Y277" s="18" t="str">
        <f t="shared" si="37"/>
        <v/>
      </c>
      <c r="Z277" s="18" t="str">
        <f t="shared" si="38"/>
        <v/>
      </c>
      <c r="AA277" s="18" t="str">
        <f t="shared" si="39"/>
        <v/>
      </c>
      <c r="AB277" s="18" t="str">
        <f t="shared" si="40"/>
        <v/>
      </c>
      <c r="AC277" s="18" t="str">
        <f t="shared" si="41"/>
        <v/>
      </c>
      <c r="AD277" s="18"/>
      <c r="AE277" s="18"/>
      <c r="AF277" s="18"/>
      <c r="AG277" s="18"/>
      <c r="AH277" s="30" t="str">
        <f t="shared" si="42"/>
        <v/>
      </c>
      <c r="AI277" s="18" t="str">
        <f t="shared" si="43"/>
        <v/>
      </c>
      <c r="AJ277" s="18" t="str">
        <f t="shared" si="44"/>
        <v/>
      </c>
      <c r="AK277" s="18" t="str">
        <f t="shared" si="45"/>
        <v/>
      </c>
      <c r="AL277" s="18" t="str">
        <f t="shared" si="46"/>
        <v/>
      </c>
      <c r="AM277" s="18" t="str">
        <f t="shared" si="47"/>
        <v/>
      </c>
      <c r="AN277" s="18" t="str">
        <f t="shared" si="48"/>
        <v/>
      </c>
      <c r="AO277" s="18" t="str">
        <f t="shared" si="49"/>
        <v/>
      </c>
      <c r="AP277" s="18" t="str">
        <f t="shared" si="50"/>
        <v/>
      </c>
      <c r="AS277" s="63" t="str">
        <f t="shared" si="51"/>
        <v/>
      </c>
      <c r="AT277" s="23" t="str">
        <f t="shared" si="52"/>
        <v xml:space="preserve">Mencapai kompetensi dengan sangat baik dalam </v>
      </c>
      <c r="AU277" s="23" t="str">
        <f t="shared" si="53"/>
        <v xml:space="preserve">Perlu peningkatan dalam hal </v>
      </c>
      <c r="AV277" s="23" t="str">
        <f t="shared" si="54"/>
        <v/>
      </c>
      <c r="AW277" s="23" t="str">
        <f t="shared" si="55"/>
        <v/>
      </c>
      <c r="BF277" s="197"/>
    </row>
    <row r="278" spans="1:58" ht="15.75" customHeight="1">
      <c r="A278" s="57">
        <v>272</v>
      </c>
      <c r="B278" s="18" t="s">
        <v>331</v>
      </c>
      <c r="C278" s="59">
        <v>6756</v>
      </c>
      <c r="D278" s="18">
        <f t="shared" si="56"/>
        <v>6756</v>
      </c>
      <c r="E278" s="59" t="s">
        <v>315</v>
      </c>
      <c r="F278" s="59"/>
      <c r="G278" s="59"/>
      <c r="H278" s="59"/>
      <c r="I278" s="59"/>
      <c r="J278" s="59"/>
      <c r="K278" s="59"/>
      <c r="L278" s="59"/>
      <c r="M278" s="59"/>
      <c r="N278" s="18"/>
      <c r="O278" s="60"/>
      <c r="P278" s="175">
        <f t="shared" si="57"/>
        <v>80</v>
      </c>
      <c r="Q278" s="18"/>
      <c r="R278" s="18"/>
      <c r="S278" s="18"/>
      <c r="T278" s="18"/>
      <c r="U278" s="61" t="str">
        <f t="shared" si="58"/>
        <v/>
      </c>
      <c r="V278" s="18" t="str">
        <f t="shared" si="34"/>
        <v/>
      </c>
      <c r="W278" s="18" t="str">
        <f t="shared" si="35"/>
        <v/>
      </c>
      <c r="X278" s="62" t="str">
        <f t="shared" si="36"/>
        <v/>
      </c>
      <c r="Y278" s="18" t="str">
        <f t="shared" si="37"/>
        <v/>
      </c>
      <c r="Z278" s="18" t="str">
        <f t="shared" si="38"/>
        <v/>
      </c>
      <c r="AA278" s="18" t="str">
        <f t="shared" si="39"/>
        <v/>
      </c>
      <c r="AB278" s="18" t="str">
        <f t="shared" si="40"/>
        <v/>
      </c>
      <c r="AC278" s="18" t="str">
        <f t="shared" si="41"/>
        <v/>
      </c>
      <c r="AD278" s="18"/>
      <c r="AE278" s="18"/>
      <c r="AF278" s="18"/>
      <c r="AG278" s="18"/>
      <c r="AH278" s="30" t="str">
        <f t="shared" si="42"/>
        <v/>
      </c>
      <c r="AI278" s="18" t="str">
        <f t="shared" si="43"/>
        <v/>
      </c>
      <c r="AJ278" s="18" t="str">
        <f t="shared" si="44"/>
        <v/>
      </c>
      <c r="AK278" s="18" t="str">
        <f t="shared" si="45"/>
        <v/>
      </c>
      <c r="AL278" s="18" t="str">
        <f t="shared" si="46"/>
        <v/>
      </c>
      <c r="AM278" s="18" t="str">
        <f t="shared" si="47"/>
        <v/>
      </c>
      <c r="AN278" s="18" t="str">
        <f t="shared" si="48"/>
        <v/>
      </c>
      <c r="AO278" s="18" t="str">
        <f t="shared" si="49"/>
        <v/>
      </c>
      <c r="AP278" s="18" t="str">
        <f t="shared" si="50"/>
        <v/>
      </c>
      <c r="AS278" s="63" t="str">
        <f t="shared" si="51"/>
        <v/>
      </c>
      <c r="AT278" s="23" t="str">
        <f t="shared" si="52"/>
        <v xml:space="preserve">Mencapai kompetensi dengan sangat baik dalam </v>
      </c>
      <c r="AU278" s="23" t="str">
        <f t="shared" si="53"/>
        <v xml:space="preserve">Perlu peningkatan dalam hal </v>
      </c>
      <c r="AV278" s="23" t="str">
        <f t="shared" si="54"/>
        <v/>
      </c>
      <c r="AW278" s="23" t="str">
        <f t="shared" si="55"/>
        <v/>
      </c>
      <c r="BF278" s="197"/>
    </row>
    <row r="279" spans="1:58" ht="15.75" customHeight="1">
      <c r="A279" s="57">
        <v>273</v>
      </c>
      <c r="B279" s="18" t="s">
        <v>332</v>
      </c>
      <c r="C279" s="59">
        <v>6757</v>
      </c>
      <c r="D279" s="18">
        <f t="shared" si="56"/>
        <v>6757</v>
      </c>
      <c r="E279" s="59" t="s">
        <v>315</v>
      </c>
      <c r="F279" s="59"/>
      <c r="G279" s="59"/>
      <c r="H279" s="59"/>
      <c r="I279" s="59"/>
      <c r="J279" s="59"/>
      <c r="K279" s="59"/>
      <c r="L279" s="59"/>
      <c r="M279" s="59"/>
      <c r="N279" s="18"/>
      <c r="O279" s="60"/>
      <c r="P279" s="175">
        <f t="shared" si="57"/>
        <v>80</v>
      </c>
      <c r="Q279" s="18"/>
      <c r="R279" s="18"/>
      <c r="S279" s="18"/>
      <c r="T279" s="18"/>
      <c r="U279" s="61" t="str">
        <f t="shared" si="58"/>
        <v/>
      </c>
      <c r="V279" s="18" t="str">
        <f t="shared" si="34"/>
        <v/>
      </c>
      <c r="W279" s="18" t="str">
        <f t="shared" si="35"/>
        <v/>
      </c>
      <c r="X279" s="62" t="str">
        <f t="shared" si="36"/>
        <v/>
      </c>
      <c r="Y279" s="18" t="str">
        <f t="shared" si="37"/>
        <v/>
      </c>
      <c r="Z279" s="18" t="str">
        <f t="shared" si="38"/>
        <v/>
      </c>
      <c r="AA279" s="18" t="str">
        <f t="shared" si="39"/>
        <v/>
      </c>
      <c r="AB279" s="18" t="str">
        <f t="shared" si="40"/>
        <v/>
      </c>
      <c r="AC279" s="18" t="str">
        <f t="shared" si="41"/>
        <v/>
      </c>
      <c r="AD279" s="18"/>
      <c r="AE279" s="18"/>
      <c r="AF279" s="18"/>
      <c r="AG279" s="18"/>
      <c r="AH279" s="30" t="str">
        <f t="shared" si="42"/>
        <v/>
      </c>
      <c r="AI279" s="18" t="str">
        <f t="shared" si="43"/>
        <v/>
      </c>
      <c r="AJ279" s="18" t="str">
        <f t="shared" si="44"/>
        <v/>
      </c>
      <c r="AK279" s="18" t="str">
        <f t="shared" si="45"/>
        <v/>
      </c>
      <c r="AL279" s="18" t="str">
        <f t="shared" si="46"/>
        <v/>
      </c>
      <c r="AM279" s="18" t="str">
        <f t="shared" si="47"/>
        <v/>
      </c>
      <c r="AN279" s="18" t="str">
        <f t="shared" si="48"/>
        <v/>
      </c>
      <c r="AO279" s="18" t="str">
        <f t="shared" si="49"/>
        <v/>
      </c>
      <c r="AP279" s="18" t="str">
        <f t="shared" si="50"/>
        <v/>
      </c>
      <c r="AS279" s="63" t="str">
        <f t="shared" si="51"/>
        <v/>
      </c>
      <c r="AT279" s="23" t="str">
        <f t="shared" si="52"/>
        <v xml:space="preserve">Mencapai kompetensi dengan sangat baik dalam </v>
      </c>
      <c r="AU279" s="23" t="str">
        <f t="shared" si="53"/>
        <v xml:space="preserve">Perlu peningkatan dalam hal </v>
      </c>
      <c r="AV279" s="23" t="str">
        <f t="shared" si="54"/>
        <v/>
      </c>
      <c r="AW279" s="23" t="str">
        <f t="shared" si="55"/>
        <v/>
      </c>
      <c r="BF279" s="197"/>
    </row>
    <row r="280" spans="1:58" ht="15.75" customHeight="1">
      <c r="A280" s="57">
        <v>274</v>
      </c>
      <c r="B280" s="18" t="s">
        <v>333</v>
      </c>
      <c r="C280" s="59">
        <v>6758</v>
      </c>
      <c r="D280" s="18">
        <f t="shared" si="56"/>
        <v>6758</v>
      </c>
      <c r="E280" s="59" t="s">
        <v>315</v>
      </c>
      <c r="F280" s="59"/>
      <c r="G280" s="59"/>
      <c r="H280" s="59"/>
      <c r="I280" s="59"/>
      <c r="J280" s="59"/>
      <c r="K280" s="59"/>
      <c r="L280" s="59"/>
      <c r="M280" s="59"/>
      <c r="N280" s="18"/>
      <c r="O280" s="60"/>
      <c r="P280" s="175">
        <f t="shared" si="57"/>
        <v>80</v>
      </c>
      <c r="Q280" s="18"/>
      <c r="R280" s="18"/>
      <c r="S280" s="18"/>
      <c r="T280" s="18"/>
      <c r="U280" s="61" t="str">
        <f t="shared" si="58"/>
        <v/>
      </c>
      <c r="V280" s="18" t="str">
        <f t="shared" si="34"/>
        <v/>
      </c>
      <c r="W280" s="18" t="str">
        <f t="shared" si="35"/>
        <v/>
      </c>
      <c r="X280" s="62" t="str">
        <f t="shared" si="36"/>
        <v/>
      </c>
      <c r="Y280" s="18" t="str">
        <f t="shared" si="37"/>
        <v/>
      </c>
      <c r="Z280" s="18" t="str">
        <f t="shared" si="38"/>
        <v/>
      </c>
      <c r="AA280" s="18" t="str">
        <f t="shared" si="39"/>
        <v/>
      </c>
      <c r="AB280" s="18" t="str">
        <f t="shared" si="40"/>
        <v/>
      </c>
      <c r="AC280" s="18" t="str">
        <f t="shared" si="41"/>
        <v/>
      </c>
      <c r="AD280" s="18"/>
      <c r="AE280" s="18"/>
      <c r="AF280" s="18"/>
      <c r="AG280" s="18"/>
      <c r="AH280" s="30" t="str">
        <f t="shared" si="42"/>
        <v/>
      </c>
      <c r="AI280" s="18" t="str">
        <f t="shared" si="43"/>
        <v/>
      </c>
      <c r="AJ280" s="18" t="str">
        <f t="shared" si="44"/>
        <v/>
      </c>
      <c r="AK280" s="18" t="str">
        <f t="shared" si="45"/>
        <v/>
      </c>
      <c r="AL280" s="18" t="str">
        <f t="shared" si="46"/>
        <v/>
      </c>
      <c r="AM280" s="18" t="str">
        <f t="shared" si="47"/>
        <v/>
      </c>
      <c r="AN280" s="18" t="str">
        <f t="shared" si="48"/>
        <v/>
      </c>
      <c r="AO280" s="18" t="str">
        <f t="shared" si="49"/>
        <v/>
      </c>
      <c r="AP280" s="18" t="str">
        <f t="shared" si="50"/>
        <v/>
      </c>
      <c r="AS280" s="63" t="str">
        <f t="shared" si="51"/>
        <v/>
      </c>
      <c r="AT280" s="23" t="str">
        <f t="shared" si="52"/>
        <v xml:space="preserve">Mencapai kompetensi dengan sangat baik dalam </v>
      </c>
      <c r="AU280" s="23" t="str">
        <f t="shared" si="53"/>
        <v xml:space="preserve">Perlu peningkatan dalam hal </v>
      </c>
      <c r="AV280" s="23" t="str">
        <f t="shared" si="54"/>
        <v/>
      </c>
      <c r="AW280" s="23" t="str">
        <f t="shared" si="55"/>
        <v/>
      </c>
      <c r="BF280" s="197"/>
    </row>
    <row r="281" spans="1:58" ht="15.75" customHeight="1">
      <c r="A281" s="57">
        <v>275</v>
      </c>
      <c r="B281" s="18" t="s">
        <v>334</v>
      </c>
      <c r="C281" s="59">
        <v>6759</v>
      </c>
      <c r="D281" s="18">
        <f t="shared" si="56"/>
        <v>6759</v>
      </c>
      <c r="E281" s="59" t="s">
        <v>315</v>
      </c>
      <c r="F281" s="59"/>
      <c r="G281" s="59"/>
      <c r="H281" s="59"/>
      <c r="I281" s="59"/>
      <c r="J281" s="59"/>
      <c r="K281" s="59"/>
      <c r="L281" s="59"/>
      <c r="M281" s="59"/>
      <c r="N281" s="18"/>
      <c r="O281" s="60"/>
      <c r="P281" s="175">
        <f t="shared" si="57"/>
        <v>80</v>
      </c>
      <c r="Q281" s="18"/>
      <c r="R281" s="18"/>
      <c r="S281" s="18"/>
      <c r="T281" s="18"/>
      <c r="U281" s="61" t="str">
        <f t="shared" si="58"/>
        <v/>
      </c>
      <c r="V281" s="18" t="str">
        <f t="shared" si="34"/>
        <v/>
      </c>
      <c r="W281" s="18" t="str">
        <f t="shared" si="35"/>
        <v/>
      </c>
      <c r="X281" s="62" t="str">
        <f t="shared" si="36"/>
        <v/>
      </c>
      <c r="Y281" s="18" t="str">
        <f t="shared" si="37"/>
        <v/>
      </c>
      <c r="Z281" s="18" t="str">
        <f t="shared" si="38"/>
        <v/>
      </c>
      <c r="AA281" s="18" t="str">
        <f t="shared" si="39"/>
        <v/>
      </c>
      <c r="AB281" s="18" t="str">
        <f t="shared" si="40"/>
        <v/>
      </c>
      <c r="AC281" s="18" t="str">
        <f t="shared" si="41"/>
        <v/>
      </c>
      <c r="AD281" s="18"/>
      <c r="AE281" s="18"/>
      <c r="AF281" s="18"/>
      <c r="AG281" s="18"/>
      <c r="AH281" s="30" t="str">
        <f t="shared" si="42"/>
        <v/>
      </c>
      <c r="AI281" s="18" t="str">
        <f t="shared" si="43"/>
        <v/>
      </c>
      <c r="AJ281" s="18" t="str">
        <f t="shared" si="44"/>
        <v/>
      </c>
      <c r="AK281" s="18" t="str">
        <f t="shared" si="45"/>
        <v/>
      </c>
      <c r="AL281" s="18" t="str">
        <f t="shared" si="46"/>
        <v/>
      </c>
      <c r="AM281" s="18" t="str">
        <f t="shared" si="47"/>
        <v/>
      </c>
      <c r="AN281" s="18" t="str">
        <f t="shared" si="48"/>
        <v/>
      </c>
      <c r="AO281" s="18" t="str">
        <f t="shared" si="49"/>
        <v/>
      </c>
      <c r="AP281" s="18" t="str">
        <f t="shared" si="50"/>
        <v/>
      </c>
      <c r="AS281" s="63" t="str">
        <f t="shared" si="51"/>
        <v/>
      </c>
      <c r="AT281" s="23" t="str">
        <f t="shared" si="52"/>
        <v xml:space="preserve">Mencapai kompetensi dengan sangat baik dalam </v>
      </c>
      <c r="AU281" s="23" t="str">
        <f t="shared" si="53"/>
        <v xml:space="preserve">Perlu peningkatan dalam hal </v>
      </c>
      <c r="AV281" s="23" t="str">
        <f t="shared" si="54"/>
        <v/>
      </c>
      <c r="AW281" s="23" t="str">
        <f t="shared" si="55"/>
        <v/>
      </c>
      <c r="BF281" s="197"/>
    </row>
    <row r="282" spans="1:58" ht="15.75" customHeight="1">
      <c r="A282" s="57">
        <v>276</v>
      </c>
      <c r="B282" s="18" t="s">
        <v>335</v>
      </c>
      <c r="C282" s="59">
        <v>6760</v>
      </c>
      <c r="D282" s="18">
        <f t="shared" si="56"/>
        <v>6760</v>
      </c>
      <c r="E282" s="59" t="s">
        <v>315</v>
      </c>
      <c r="F282" s="59"/>
      <c r="G282" s="59"/>
      <c r="H282" s="59"/>
      <c r="I282" s="59"/>
      <c r="J282" s="59"/>
      <c r="K282" s="59"/>
      <c r="L282" s="59"/>
      <c r="M282" s="59"/>
      <c r="N282" s="18"/>
      <c r="O282" s="60"/>
      <c r="P282" s="175">
        <f t="shared" si="57"/>
        <v>80</v>
      </c>
      <c r="Q282" s="18"/>
      <c r="R282" s="18"/>
      <c r="S282" s="18"/>
      <c r="T282" s="18"/>
      <c r="U282" s="61" t="str">
        <f t="shared" si="58"/>
        <v/>
      </c>
      <c r="V282" s="18" t="str">
        <f t="shared" si="34"/>
        <v/>
      </c>
      <c r="W282" s="18" t="str">
        <f t="shared" si="35"/>
        <v/>
      </c>
      <c r="X282" s="62" t="str">
        <f t="shared" si="36"/>
        <v/>
      </c>
      <c r="Y282" s="18" t="str">
        <f t="shared" si="37"/>
        <v/>
      </c>
      <c r="Z282" s="18" t="str">
        <f t="shared" si="38"/>
        <v/>
      </c>
      <c r="AA282" s="18" t="str">
        <f t="shared" si="39"/>
        <v/>
      </c>
      <c r="AB282" s="18" t="str">
        <f t="shared" si="40"/>
        <v/>
      </c>
      <c r="AC282" s="18" t="str">
        <f t="shared" si="41"/>
        <v/>
      </c>
      <c r="AD282" s="18"/>
      <c r="AE282" s="18"/>
      <c r="AF282" s="18"/>
      <c r="AG282" s="18"/>
      <c r="AH282" s="30" t="str">
        <f t="shared" si="42"/>
        <v/>
      </c>
      <c r="AI282" s="18" t="str">
        <f t="shared" si="43"/>
        <v/>
      </c>
      <c r="AJ282" s="18" t="str">
        <f t="shared" si="44"/>
        <v/>
      </c>
      <c r="AK282" s="18" t="str">
        <f t="shared" si="45"/>
        <v/>
      </c>
      <c r="AL282" s="18" t="str">
        <f t="shared" si="46"/>
        <v/>
      </c>
      <c r="AM282" s="18" t="str">
        <f t="shared" si="47"/>
        <v/>
      </c>
      <c r="AN282" s="18" t="str">
        <f t="shared" si="48"/>
        <v/>
      </c>
      <c r="AO282" s="18" t="str">
        <f t="shared" si="49"/>
        <v/>
      </c>
      <c r="AP282" s="18" t="str">
        <f t="shared" si="50"/>
        <v/>
      </c>
      <c r="AS282" s="63" t="str">
        <f t="shared" si="51"/>
        <v/>
      </c>
      <c r="AT282" s="23" t="str">
        <f t="shared" si="52"/>
        <v xml:space="preserve">Mencapai kompetensi dengan sangat baik dalam </v>
      </c>
      <c r="AU282" s="23" t="str">
        <f t="shared" si="53"/>
        <v xml:space="preserve">Perlu peningkatan dalam hal </v>
      </c>
      <c r="AV282" s="23" t="str">
        <f t="shared" si="54"/>
        <v/>
      </c>
      <c r="AW282" s="23" t="str">
        <f t="shared" si="55"/>
        <v/>
      </c>
      <c r="BF282" s="197"/>
    </row>
    <row r="283" spans="1:58" ht="15.75" customHeight="1">
      <c r="A283" s="57">
        <v>277</v>
      </c>
      <c r="B283" s="18" t="s">
        <v>336</v>
      </c>
      <c r="C283" s="59">
        <v>6761</v>
      </c>
      <c r="D283" s="18">
        <f t="shared" si="56"/>
        <v>6761</v>
      </c>
      <c r="E283" s="59" t="s">
        <v>315</v>
      </c>
      <c r="F283" s="59"/>
      <c r="G283" s="59"/>
      <c r="H283" s="59"/>
      <c r="I283" s="59"/>
      <c r="J283" s="59"/>
      <c r="K283" s="59"/>
      <c r="L283" s="59"/>
      <c r="M283" s="59"/>
      <c r="N283" s="18"/>
      <c r="O283" s="60"/>
      <c r="P283" s="175">
        <f t="shared" si="57"/>
        <v>80</v>
      </c>
      <c r="Q283" s="18"/>
      <c r="R283" s="18"/>
      <c r="S283" s="18"/>
      <c r="T283" s="18"/>
      <c r="U283" s="61" t="str">
        <f t="shared" si="58"/>
        <v/>
      </c>
      <c r="V283" s="18" t="str">
        <f t="shared" si="34"/>
        <v/>
      </c>
      <c r="W283" s="18" t="str">
        <f t="shared" si="35"/>
        <v/>
      </c>
      <c r="X283" s="62" t="str">
        <f t="shared" si="36"/>
        <v/>
      </c>
      <c r="Y283" s="18" t="str">
        <f t="shared" si="37"/>
        <v/>
      </c>
      <c r="Z283" s="18" t="str">
        <f t="shared" si="38"/>
        <v/>
      </c>
      <c r="AA283" s="18" t="str">
        <f t="shared" si="39"/>
        <v/>
      </c>
      <c r="AB283" s="18" t="str">
        <f t="shared" si="40"/>
        <v/>
      </c>
      <c r="AC283" s="18" t="str">
        <f t="shared" si="41"/>
        <v/>
      </c>
      <c r="AD283" s="18"/>
      <c r="AE283" s="18"/>
      <c r="AF283" s="18"/>
      <c r="AG283" s="18"/>
      <c r="AH283" s="30" t="str">
        <f t="shared" si="42"/>
        <v/>
      </c>
      <c r="AI283" s="18" t="str">
        <f t="shared" si="43"/>
        <v/>
      </c>
      <c r="AJ283" s="18" t="str">
        <f t="shared" si="44"/>
        <v/>
      </c>
      <c r="AK283" s="18" t="str">
        <f t="shared" si="45"/>
        <v/>
      </c>
      <c r="AL283" s="18" t="str">
        <f t="shared" si="46"/>
        <v/>
      </c>
      <c r="AM283" s="18" t="str">
        <f t="shared" si="47"/>
        <v/>
      </c>
      <c r="AN283" s="18" t="str">
        <f t="shared" si="48"/>
        <v/>
      </c>
      <c r="AO283" s="18" t="str">
        <f t="shared" si="49"/>
        <v/>
      </c>
      <c r="AP283" s="18" t="str">
        <f t="shared" si="50"/>
        <v/>
      </c>
      <c r="AS283" s="63" t="str">
        <f t="shared" si="51"/>
        <v/>
      </c>
      <c r="AT283" s="23" t="str">
        <f t="shared" si="52"/>
        <v xml:space="preserve">Mencapai kompetensi dengan sangat baik dalam </v>
      </c>
      <c r="AU283" s="23" t="str">
        <f t="shared" si="53"/>
        <v xml:space="preserve">Perlu peningkatan dalam hal </v>
      </c>
      <c r="AV283" s="23" t="str">
        <f t="shared" si="54"/>
        <v/>
      </c>
      <c r="AW283" s="23" t="str">
        <f t="shared" si="55"/>
        <v/>
      </c>
      <c r="BF283" s="197"/>
    </row>
    <row r="284" spans="1:58" ht="15.75" customHeight="1">
      <c r="A284" s="57">
        <v>278</v>
      </c>
      <c r="B284" s="18" t="s">
        <v>337</v>
      </c>
      <c r="C284" s="59">
        <v>6763</v>
      </c>
      <c r="D284" s="18">
        <f t="shared" si="56"/>
        <v>6763</v>
      </c>
      <c r="E284" s="59" t="s">
        <v>315</v>
      </c>
      <c r="F284" s="59"/>
      <c r="G284" s="59"/>
      <c r="H284" s="59"/>
      <c r="I284" s="59"/>
      <c r="J284" s="59"/>
      <c r="K284" s="59"/>
      <c r="L284" s="59"/>
      <c r="M284" s="59"/>
      <c r="N284" s="18"/>
      <c r="O284" s="60"/>
      <c r="P284" s="175">
        <f t="shared" si="57"/>
        <v>80</v>
      </c>
      <c r="Q284" s="18"/>
      <c r="R284" s="18"/>
      <c r="S284" s="18"/>
      <c r="T284" s="18"/>
      <c r="U284" s="61" t="str">
        <f t="shared" si="58"/>
        <v/>
      </c>
      <c r="V284" s="18" t="str">
        <f t="shared" si="34"/>
        <v/>
      </c>
      <c r="W284" s="18" t="str">
        <f t="shared" si="35"/>
        <v/>
      </c>
      <c r="X284" s="62" t="str">
        <f t="shared" si="36"/>
        <v/>
      </c>
      <c r="Y284" s="18" t="str">
        <f t="shared" si="37"/>
        <v/>
      </c>
      <c r="Z284" s="18" t="str">
        <f t="shared" si="38"/>
        <v/>
      </c>
      <c r="AA284" s="18" t="str">
        <f t="shared" si="39"/>
        <v/>
      </c>
      <c r="AB284" s="18" t="str">
        <f t="shared" si="40"/>
        <v/>
      </c>
      <c r="AC284" s="18" t="str">
        <f t="shared" si="41"/>
        <v/>
      </c>
      <c r="AD284" s="18"/>
      <c r="AE284" s="18"/>
      <c r="AF284" s="18"/>
      <c r="AG284" s="18"/>
      <c r="AH284" s="30" t="str">
        <f t="shared" si="42"/>
        <v/>
      </c>
      <c r="AI284" s="18" t="str">
        <f t="shared" si="43"/>
        <v/>
      </c>
      <c r="AJ284" s="18" t="str">
        <f t="shared" si="44"/>
        <v/>
      </c>
      <c r="AK284" s="18" t="str">
        <f t="shared" si="45"/>
        <v/>
      </c>
      <c r="AL284" s="18" t="str">
        <f t="shared" si="46"/>
        <v/>
      </c>
      <c r="AM284" s="18" t="str">
        <f t="shared" si="47"/>
        <v/>
      </c>
      <c r="AN284" s="18" t="str">
        <f t="shared" si="48"/>
        <v/>
      </c>
      <c r="AO284" s="18" t="str">
        <f t="shared" si="49"/>
        <v/>
      </c>
      <c r="AP284" s="18" t="str">
        <f t="shared" si="50"/>
        <v/>
      </c>
      <c r="AS284" s="63" t="str">
        <f t="shared" si="51"/>
        <v/>
      </c>
      <c r="AT284" s="23" t="str">
        <f t="shared" si="52"/>
        <v xml:space="preserve">Mencapai kompetensi dengan sangat baik dalam </v>
      </c>
      <c r="AU284" s="23" t="str">
        <f t="shared" si="53"/>
        <v xml:space="preserve">Perlu peningkatan dalam hal </v>
      </c>
      <c r="AV284" s="23" t="str">
        <f t="shared" si="54"/>
        <v/>
      </c>
      <c r="AW284" s="23" t="str">
        <f t="shared" si="55"/>
        <v/>
      </c>
      <c r="BF284" s="197"/>
    </row>
    <row r="285" spans="1:58" ht="15.75" customHeight="1">
      <c r="A285" s="57">
        <v>279</v>
      </c>
      <c r="B285" s="18" t="s">
        <v>338</v>
      </c>
      <c r="C285" s="59">
        <v>6764</v>
      </c>
      <c r="D285" s="18">
        <f t="shared" si="56"/>
        <v>6764</v>
      </c>
      <c r="E285" s="59" t="s">
        <v>315</v>
      </c>
      <c r="F285" s="59"/>
      <c r="G285" s="59"/>
      <c r="H285" s="59"/>
      <c r="I285" s="59"/>
      <c r="J285" s="59"/>
      <c r="K285" s="59"/>
      <c r="L285" s="59"/>
      <c r="M285" s="59"/>
      <c r="N285" s="18"/>
      <c r="O285" s="60"/>
      <c r="P285" s="175">
        <f t="shared" si="57"/>
        <v>80</v>
      </c>
      <c r="Q285" s="18"/>
      <c r="R285" s="18"/>
      <c r="S285" s="18"/>
      <c r="T285" s="18"/>
      <c r="U285" s="61" t="str">
        <f t="shared" si="58"/>
        <v/>
      </c>
      <c r="V285" s="18" t="str">
        <f t="shared" si="34"/>
        <v/>
      </c>
      <c r="W285" s="18" t="str">
        <f t="shared" si="35"/>
        <v/>
      </c>
      <c r="X285" s="62" t="str">
        <f t="shared" si="36"/>
        <v/>
      </c>
      <c r="Y285" s="18" t="str">
        <f t="shared" si="37"/>
        <v/>
      </c>
      <c r="Z285" s="18" t="str">
        <f t="shared" si="38"/>
        <v/>
      </c>
      <c r="AA285" s="18" t="str">
        <f t="shared" si="39"/>
        <v/>
      </c>
      <c r="AB285" s="18" t="str">
        <f t="shared" si="40"/>
        <v/>
      </c>
      <c r="AC285" s="18" t="str">
        <f t="shared" si="41"/>
        <v/>
      </c>
      <c r="AD285" s="18"/>
      <c r="AE285" s="18"/>
      <c r="AF285" s="18"/>
      <c r="AG285" s="18"/>
      <c r="AH285" s="30" t="str">
        <f t="shared" si="42"/>
        <v/>
      </c>
      <c r="AI285" s="18" t="str">
        <f t="shared" si="43"/>
        <v/>
      </c>
      <c r="AJ285" s="18" t="str">
        <f t="shared" si="44"/>
        <v/>
      </c>
      <c r="AK285" s="18" t="str">
        <f t="shared" si="45"/>
        <v/>
      </c>
      <c r="AL285" s="18" t="str">
        <f t="shared" si="46"/>
        <v/>
      </c>
      <c r="AM285" s="18" t="str">
        <f t="shared" si="47"/>
        <v/>
      </c>
      <c r="AN285" s="18" t="str">
        <f t="shared" si="48"/>
        <v/>
      </c>
      <c r="AO285" s="18" t="str">
        <f t="shared" si="49"/>
        <v/>
      </c>
      <c r="AP285" s="18" t="str">
        <f t="shared" si="50"/>
        <v/>
      </c>
      <c r="AS285" s="63" t="str">
        <f t="shared" si="51"/>
        <v/>
      </c>
      <c r="AT285" s="23" t="str">
        <f t="shared" si="52"/>
        <v xml:space="preserve">Mencapai kompetensi dengan sangat baik dalam </v>
      </c>
      <c r="AU285" s="23" t="str">
        <f t="shared" si="53"/>
        <v xml:space="preserve">Perlu peningkatan dalam hal </v>
      </c>
      <c r="AV285" s="23" t="str">
        <f t="shared" si="54"/>
        <v/>
      </c>
      <c r="AW285" s="23" t="str">
        <f t="shared" si="55"/>
        <v/>
      </c>
      <c r="BF285" s="197"/>
    </row>
    <row r="286" spans="1:58" ht="15.75" customHeight="1">
      <c r="A286" s="57">
        <v>280</v>
      </c>
      <c r="B286" s="18" t="s">
        <v>339</v>
      </c>
      <c r="C286" s="59">
        <v>6765</v>
      </c>
      <c r="D286" s="18">
        <f t="shared" si="56"/>
        <v>6765</v>
      </c>
      <c r="E286" s="59" t="s">
        <v>315</v>
      </c>
      <c r="F286" s="59"/>
      <c r="G286" s="59"/>
      <c r="H286" s="59"/>
      <c r="I286" s="59"/>
      <c r="J286" s="59"/>
      <c r="K286" s="59"/>
      <c r="L286" s="59"/>
      <c r="M286" s="59"/>
      <c r="N286" s="18"/>
      <c r="O286" s="60"/>
      <c r="P286" s="175">
        <f t="shared" si="57"/>
        <v>80</v>
      </c>
      <c r="Q286" s="18"/>
      <c r="R286" s="18"/>
      <c r="S286" s="18"/>
      <c r="T286" s="18"/>
      <c r="U286" s="61" t="str">
        <f t="shared" si="58"/>
        <v/>
      </c>
      <c r="V286" s="18" t="str">
        <f t="shared" si="34"/>
        <v/>
      </c>
      <c r="W286" s="18" t="str">
        <f t="shared" si="35"/>
        <v/>
      </c>
      <c r="X286" s="62" t="str">
        <f t="shared" si="36"/>
        <v/>
      </c>
      <c r="Y286" s="18" t="str">
        <f t="shared" si="37"/>
        <v/>
      </c>
      <c r="Z286" s="18" t="str">
        <f t="shared" si="38"/>
        <v/>
      </c>
      <c r="AA286" s="18" t="str">
        <f t="shared" si="39"/>
        <v/>
      </c>
      <c r="AB286" s="18" t="str">
        <f t="shared" si="40"/>
        <v/>
      </c>
      <c r="AC286" s="18" t="str">
        <f t="shared" si="41"/>
        <v/>
      </c>
      <c r="AD286" s="18"/>
      <c r="AE286" s="18"/>
      <c r="AF286" s="18"/>
      <c r="AG286" s="18"/>
      <c r="AH286" s="30" t="str">
        <f t="shared" si="42"/>
        <v/>
      </c>
      <c r="AI286" s="18" t="str">
        <f t="shared" si="43"/>
        <v/>
      </c>
      <c r="AJ286" s="18" t="str">
        <f t="shared" si="44"/>
        <v/>
      </c>
      <c r="AK286" s="18" t="str">
        <f t="shared" si="45"/>
        <v/>
      </c>
      <c r="AL286" s="18" t="str">
        <f t="shared" si="46"/>
        <v/>
      </c>
      <c r="AM286" s="18" t="str">
        <f t="shared" si="47"/>
        <v/>
      </c>
      <c r="AN286" s="18" t="str">
        <f t="shared" si="48"/>
        <v/>
      </c>
      <c r="AO286" s="18" t="str">
        <f t="shared" si="49"/>
        <v/>
      </c>
      <c r="AP286" s="18" t="str">
        <f t="shared" si="50"/>
        <v/>
      </c>
      <c r="AS286" s="63" t="str">
        <f t="shared" si="51"/>
        <v/>
      </c>
      <c r="AT286" s="23" t="str">
        <f t="shared" si="52"/>
        <v xml:space="preserve">Mencapai kompetensi dengan sangat baik dalam </v>
      </c>
      <c r="AU286" s="23" t="str">
        <f t="shared" si="53"/>
        <v xml:space="preserve">Perlu peningkatan dalam hal </v>
      </c>
      <c r="AV286" s="23" t="str">
        <f t="shared" si="54"/>
        <v/>
      </c>
      <c r="AW286" s="23" t="str">
        <f t="shared" si="55"/>
        <v/>
      </c>
      <c r="BF286" s="197"/>
    </row>
    <row r="287" spans="1:58" ht="15.75" customHeight="1">
      <c r="A287" s="57">
        <v>281</v>
      </c>
      <c r="B287" s="18" t="s">
        <v>340</v>
      </c>
      <c r="C287" s="59">
        <v>6766</v>
      </c>
      <c r="D287" s="18">
        <f t="shared" si="56"/>
        <v>6766</v>
      </c>
      <c r="E287" s="59" t="s">
        <v>315</v>
      </c>
      <c r="F287" s="59"/>
      <c r="G287" s="59"/>
      <c r="H287" s="59"/>
      <c r="I287" s="59"/>
      <c r="J287" s="59"/>
      <c r="K287" s="59"/>
      <c r="L287" s="59"/>
      <c r="M287" s="59"/>
      <c r="N287" s="18"/>
      <c r="O287" s="60"/>
      <c r="P287" s="175">
        <f t="shared" si="57"/>
        <v>80</v>
      </c>
      <c r="Q287" s="18"/>
      <c r="R287" s="18"/>
      <c r="S287" s="18"/>
      <c r="T287" s="18"/>
      <c r="U287" s="61" t="str">
        <f t="shared" si="58"/>
        <v/>
      </c>
      <c r="V287" s="18" t="str">
        <f t="shared" si="34"/>
        <v/>
      </c>
      <c r="W287" s="18" t="str">
        <f t="shared" si="35"/>
        <v/>
      </c>
      <c r="X287" s="62" t="str">
        <f t="shared" si="36"/>
        <v/>
      </c>
      <c r="Y287" s="18" t="str">
        <f t="shared" si="37"/>
        <v/>
      </c>
      <c r="Z287" s="18" t="str">
        <f t="shared" si="38"/>
        <v/>
      </c>
      <c r="AA287" s="18" t="str">
        <f t="shared" si="39"/>
        <v/>
      </c>
      <c r="AB287" s="18" t="str">
        <f t="shared" si="40"/>
        <v/>
      </c>
      <c r="AC287" s="18" t="str">
        <f t="shared" si="41"/>
        <v/>
      </c>
      <c r="AD287" s="18"/>
      <c r="AE287" s="18"/>
      <c r="AF287" s="18"/>
      <c r="AG287" s="18"/>
      <c r="AH287" s="30" t="str">
        <f t="shared" si="42"/>
        <v/>
      </c>
      <c r="AI287" s="18" t="str">
        <f t="shared" si="43"/>
        <v/>
      </c>
      <c r="AJ287" s="18" t="str">
        <f t="shared" si="44"/>
        <v/>
      </c>
      <c r="AK287" s="18" t="str">
        <f t="shared" si="45"/>
        <v/>
      </c>
      <c r="AL287" s="18" t="str">
        <f t="shared" si="46"/>
        <v/>
      </c>
      <c r="AM287" s="18" t="str">
        <f t="shared" si="47"/>
        <v/>
      </c>
      <c r="AN287" s="18" t="str">
        <f t="shared" si="48"/>
        <v/>
      </c>
      <c r="AO287" s="18" t="str">
        <f t="shared" si="49"/>
        <v/>
      </c>
      <c r="AP287" s="18" t="str">
        <f t="shared" si="50"/>
        <v/>
      </c>
      <c r="AS287" s="63" t="str">
        <f t="shared" si="51"/>
        <v/>
      </c>
      <c r="AT287" s="23" t="str">
        <f t="shared" si="52"/>
        <v xml:space="preserve">Mencapai kompetensi dengan sangat baik dalam </v>
      </c>
      <c r="AU287" s="23" t="str">
        <f t="shared" si="53"/>
        <v xml:space="preserve">Perlu peningkatan dalam hal </v>
      </c>
      <c r="AV287" s="23" t="str">
        <f t="shared" si="54"/>
        <v/>
      </c>
      <c r="AW287" s="23" t="str">
        <f t="shared" si="55"/>
        <v/>
      </c>
      <c r="BF287" s="197"/>
    </row>
    <row r="288" spans="1:58" ht="15.75" customHeight="1">
      <c r="A288" s="57">
        <v>282</v>
      </c>
      <c r="B288" s="18" t="s">
        <v>341</v>
      </c>
      <c r="C288" s="59">
        <v>6767</v>
      </c>
      <c r="D288" s="18">
        <f t="shared" si="56"/>
        <v>6767</v>
      </c>
      <c r="E288" s="59" t="s">
        <v>315</v>
      </c>
      <c r="F288" s="59"/>
      <c r="G288" s="59"/>
      <c r="H288" s="59"/>
      <c r="I288" s="59"/>
      <c r="J288" s="59"/>
      <c r="K288" s="59"/>
      <c r="L288" s="59"/>
      <c r="M288" s="59"/>
      <c r="N288" s="18"/>
      <c r="O288" s="60"/>
      <c r="P288" s="175">
        <f t="shared" si="57"/>
        <v>80</v>
      </c>
      <c r="Q288" s="18"/>
      <c r="R288" s="18"/>
      <c r="S288" s="18"/>
      <c r="T288" s="18"/>
      <c r="U288" s="61" t="str">
        <f t="shared" si="58"/>
        <v/>
      </c>
      <c r="V288" s="18" t="str">
        <f t="shared" si="34"/>
        <v/>
      </c>
      <c r="W288" s="18" t="str">
        <f t="shared" si="35"/>
        <v/>
      </c>
      <c r="X288" s="62" t="str">
        <f t="shared" si="36"/>
        <v/>
      </c>
      <c r="Y288" s="18" t="str">
        <f t="shared" si="37"/>
        <v/>
      </c>
      <c r="Z288" s="18" t="str">
        <f t="shared" si="38"/>
        <v/>
      </c>
      <c r="AA288" s="18" t="str">
        <f t="shared" si="39"/>
        <v/>
      </c>
      <c r="AB288" s="18" t="str">
        <f t="shared" si="40"/>
        <v/>
      </c>
      <c r="AC288" s="18" t="str">
        <f t="shared" si="41"/>
        <v/>
      </c>
      <c r="AD288" s="18"/>
      <c r="AE288" s="18"/>
      <c r="AF288" s="18"/>
      <c r="AG288" s="18"/>
      <c r="AH288" s="30" t="str">
        <f t="shared" si="42"/>
        <v/>
      </c>
      <c r="AI288" s="18" t="str">
        <f t="shared" si="43"/>
        <v/>
      </c>
      <c r="AJ288" s="18" t="str">
        <f t="shared" si="44"/>
        <v/>
      </c>
      <c r="AK288" s="18" t="str">
        <f t="shared" si="45"/>
        <v/>
      </c>
      <c r="AL288" s="18" t="str">
        <f t="shared" si="46"/>
        <v/>
      </c>
      <c r="AM288" s="18" t="str">
        <f t="shared" si="47"/>
        <v/>
      </c>
      <c r="AN288" s="18" t="str">
        <f t="shared" si="48"/>
        <v/>
      </c>
      <c r="AO288" s="18" t="str">
        <f t="shared" si="49"/>
        <v/>
      </c>
      <c r="AP288" s="18" t="str">
        <f t="shared" si="50"/>
        <v/>
      </c>
      <c r="AS288" s="63" t="str">
        <f t="shared" si="51"/>
        <v/>
      </c>
      <c r="AT288" s="23" t="str">
        <f t="shared" si="52"/>
        <v xml:space="preserve">Mencapai kompetensi dengan sangat baik dalam </v>
      </c>
      <c r="AU288" s="23" t="str">
        <f t="shared" si="53"/>
        <v xml:space="preserve">Perlu peningkatan dalam hal </v>
      </c>
      <c r="AV288" s="23" t="str">
        <f t="shared" si="54"/>
        <v/>
      </c>
      <c r="AW288" s="23" t="str">
        <f t="shared" si="55"/>
        <v/>
      </c>
      <c r="BF288" s="197"/>
    </row>
    <row r="289" spans="1:58" ht="15.75" customHeight="1">
      <c r="A289" s="57">
        <v>283</v>
      </c>
      <c r="B289" s="18" t="s">
        <v>342</v>
      </c>
      <c r="C289" s="59">
        <v>6768</v>
      </c>
      <c r="D289" s="18">
        <f t="shared" si="56"/>
        <v>6768</v>
      </c>
      <c r="E289" s="59" t="s">
        <v>315</v>
      </c>
      <c r="F289" s="59"/>
      <c r="G289" s="59"/>
      <c r="H289" s="59"/>
      <c r="I289" s="59"/>
      <c r="J289" s="59"/>
      <c r="K289" s="59"/>
      <c r="L289" s="59"/>
      <c r="M289" s="59"/>
      <c r="N289" s="18"/>
      <c r="O289" s="60"/>
      <c r="P289" s="175">
        <f t="shared" si="57"/>
        <v>80</v>
      </c>
      <c r="Q289" s="18"/>
      <c r="R289" s="18"/>
      <c r="S289" s="18"/>
      <c r="T289" s="18"/>
      <c r="U289" s="61" t="str">
        <f t="shared" si="58"/>
        <v/>
      </c>
      <c r="V289" s="18" t="str">
        <f t="shared" si="34"/>
        <v/>
      </c>
      <c r="W289" s="18" t="str">
        <f t="shared" si="35"/>
        <v/>
      </c>
      <c r="X289" s="62" t="str">
        <f t="shared" si="36"/>
        <v/>
      </c>
      <c r="Y289" s="18" t="str">
        <f t="shared" si="37"/>
        <v/>
      </c>
      <c r="Z289" s="18" t="str">
        <f t="shared" si="38"/>
        <v/>
      </c>
      <c r="AA289" s="18" t="str">
        <f t="shared" si="39"/>
        <v/>
      </c>
      <c r="AB289" s="18" t="str">
        <f t="shared" si="40"/>
        <v/>
      </c>
      <c r="AC289" s="18" t="str">
        <f t="shared" si="41"/>
        <v/>
      </c>
      <c r="AD289" s="18"/>
      <c r="AE289" s="18"/>
      <c r="AF289" s="18"/>
      <c r="AG289" s="18"/>
      <c r="AH289" s="30" t="str">
        <f t="shared" si="42"/>
        <v/>
      </c>
      <c r="AI289" s="18" t="str">
        <f t="shared" si="43"/>
        <v/>
      </c>
      <c r="AJ289" s="18" t="str">
        <f t="shared" si="44"/>
        <v/>
      </c>
      <c r="AK289" s="18" t="str">
        <f t="shared" si="45"/>
        <v/>
      </c>
      <c r="AL289" s="18" t="str">
        <f t="shared" si="46"/>
        <v/>
      </c>
      <c r="AM289" s="18" t="str">
        <f t="shared" si="47"/>
        <v/>
      </c>
      <c r="AN289" s="18" t="str">
        <f t="shared" si="48"/>
        <v/>
      </c>
      <c r="AO289" s="18" t="str">
        <f t="shared" si="49"/>
        <v/>
      </c>
      <c r="AP289" s="18" t="str">
        <f t="shared" si="50"/>
        <v/>
      </c>
      <c r="AS289" s="63" t="str">
        <f t="shared" si="51"/>
        <v/>
      </c>
      <c r="AT289" s="23" t="str">
        <f t="shared" si="52"/>
        <v xml:space="preserve">Mencapai kompetensi dengan sangat baik dalam </v>
      </c>
      <c r="AU289" s="23" t="str">
        <f t="shared" si="53"/>
        <v xml:space="preserve">Perlu peningkatan dalam hal </v>
      </c>
      <c r="AV289" s="23" t="str">
        <f t="shared" si="54"/>
        <v/>
      </c>
      <c r="AW289" s="23" t="str">
        <f t="shared" si="55"/>
        <v/>
      </c>
      <c r="BF289" s="197"/>
    </row>
    <row r="290" spans="1:58" ht="15.75" customHeight="1">
      <c r="A290" s="57">
        <v>284</v>
      </c>
      <c r="B290" s="18" t="s">
        <v>343</v>
      </c>
      <c r="C290" s="59">
        <v>6769</v>
      </c>
      <c r="D290" s="18">
        <f t="shared" si="56"/>
        <v>6769</v>
      </c>
      <c r="E290" s="59" t="s">
        <v>315</v>
      </c>
      <c r="F290" s="59"/>
      <c r="G290" s="59"/>
      <c r="H290" s="59"/>
      <c r="I290" s="59"/>
      <c r="J290" s="59"/>
      <c r="K290" s="59"/>
      <c r="L290" s="59"/>
      <c r="M290" s="59"/>
      <c r="N290" s="18"/>
      <c r="O290" s="60"/>
      <c r="P290" s="175">
        <f t="shared" si="57"/>
        <v>80</v>
      </c>
      <c r="Q290" s="18"/>
      <c r="R290" s="18"/>
      <c r="S290" s="18"/>
      <c r="T290" s="18"/>
      <c r="U290" s="61" t="str">
        <f t="shared" si="58"/>
        <v/>
      </c>
      <c r="V290" s="18" t="str">
        <f t="shared" si="34"/>
        <v/>
      </c>
      <c r="W290" s="18" t="str">
        <f t="shared" si="35"/>
        <v/>
      </c>
      <c r="X290" s="62" t="str">
        <f t="shared" si="36"/>
        <v/>
      </c>
      <c r="Y290" s="18" t="str">
        <f t="shared" si="37"/>
        <v/>
      </c>
      <c r="Z290" s="18" t="str">
        <f t="shared" si="38"/>
        <v/>
      </c>
      <c r="AA290" s="18" t="str">
        <f t="shared" si="39"/>
        <v/>
      </c>
      <c r="AB290" s="18" t="str">
        <f t="shared" si="40"/>
        <v/>
      </c>
      <c r="AC290" s="18" t="str">
        <f t="shared" si="41"/>
        <v/>
      </c>
      <c r="AD290" s="18"/>
      <c r="AE290" s="18"/>
      <c r="AF290" s="18"/>
      <c r="AG290" s="18"/>
      <c r="AH290" s="30" t="str">
        <f t="shared" si="42"/>
        <v/>
      </c>
      <c r="AI290" s="18" t="str">
        <f t="shared" si="43"/>
        <v/>
      </c>
      <c r="AJ290" s="18" t="str">
        <f t="shared" si="44"/>
        <v/>
      </c>
      <c r="AK290" s="18" t="str">
        <f t="shared" si="45"/>
        <v/>
      </c>
      <c r="AL290" s="18" t="str">
        <f t="shared" si="46"/>
        <v/>
      </c>
      <c r="AM290" s="18" t="str">
        <f t="shared" si="47"/>
        <v/>
      </c>
      <c r="AN290" s="18" t="str">
        <f t="shared" si="48"/>
        <v/>
      </c>
      <c r="AO290" s="18" t="str">
        <f t="shared" si="49"/>
        <v/>
      </c>
      <c r="AP290" s="18" t="str">
        <f t="shared" si="50"/>
        <v/>
      </c>
      <c r="AS290" s="63" t="str">
        <f t="shared" si="51"/>
        <v/>
      </c>
      <c r="AT290" s="23" t="str">
        <f t="shared" si="52"/>
        <v xml:space="preserve">Mencapai kompetensi dengan sangat baik dalam </v>
      </c>
      <c r="AU290" s="23" t="str">
        <f t="shared" si="53"/>
        <v xml:space="preserve">Perlu peningkatan dalam hal </v>
      </c>
      <c r="AV290" s="23" t="str">
        <f t="shared" si="54"/>
        <v/>
      </c>
      <c r="AW290" s="23" t="str">
        <f t="shared" si="55"/>
        <v/>
      </c>
      <c r="BF290" s="197"/>
    </row>
    <row r="291" spans="1:58" ht="15.75" customHeight="1">
      <c r="A291" s="57">
        <v>285</v>
      </c>
      <c r="B291" s="18" t="s">
        <v>344</v>
      </c>
      <c r="C291" s="59">
        <v>6770</v>
      </c>
      <c r="D291" s="18">
        <f t="shared" si="56"/>
        <v>6770</v>
      </c>
      <c r="E291" s="59" t="s">
        <v>315</v>
      </c>
      <c r="F291" s="59"/>
      <c r="G291" s="59"/>
      <c r="H291" s="59"/>
      <c r="I291" s="59"/>
      <c r="J291" s="59"/>
      <c r="K291" s="59"/>
      <c r="L291" s="59"/>
      <c r="M291" s="59"/>
      <c r="N291" s="18"/>
      <c r="O291" s="60"/>
      <c r="P291" s="175">
        <f t="shared" si="57"/>
        <v>80</v>
      </c>
      <c r="Q291" s="18"/>
      <c r="R291" s="18"/>
      <c r="S291" s="18"/>
      <c r="T291" s="18"/>
      <c r="U291" s="61" t="str">
        <f t="shared" si="58"/>
        <v/>
      </c>
      <c r="V291" s="18" t="str">
        <f t="shared" si="34"/>
        <v/>
      </c>
      <c r="W291" s="18" t="str">
        <f t="shared" si="35"/>
        <v/>
      </c>
      <c r="X291" s="62" t="str">
        <f t="shared" si="36"/>
        <v/>
      </c>
      <c r="Y291" s="18" t="str">
        <f t="shared" si="37"/>
        <v/>
      </c>
      <c r="Z291" s="18" t="str">
        <f t="shared" si="38"/>
        <v/>
      </c>
      <c r="AA291" s="18" t="str">
        <f t="shared" si="39"/>
        <v/>
      </c>
      <c r="AB291" s="18" t="str">
        <f t="shared" si="40"/>
        <v/>
      </c>
      <c r="AC291" s="18" t="str">
        <f t="shared" si="41"/>
        <v/>
      </c>
      <c r="AD291" s="18"/>
      <c r="AE291" s="18"/>
      <c r="AF291" s="18"/>
      <c r="AG291" s="18"/>
      <c r="AH291" s="30" t="str">
        <f t="shared" si="42"/>
        <v/>
      </c>
      <c r="AI291" s="18" t="str">
        <f t="shared" si="43"/>
        <v/>
      </c>
      <c r="AJ291" s="18" t="str">
        <f t="shared" si="44"/>
        <v/>
      </c>
      <c r="AK291" s="18" t="str">
        <f t="shared" si="45"/>
        <v/>
      </c>
      <c r="AL291" s="18" t="str">
        <f t="shared" si="46"/>
        <v/>
      </c>
      <c r="AM291" s="18" t="str">
        <f t="shared" si="47"/>
        <v/>
      </c>
      <c r="AN291" s="18" t="str">
        <f t="shared" si="48"/>
        <v/>
      </c>
      <c r="AO291" s="18" t="str">
        <f t="shared" si="49"/>
        <v/>
      </c>
      <c r="AP291" s="18" t="str">
        <f t="shared" si="50"/>
        <v/>
      </c>
      <c r="AS291" s="63" t="str">
        <f t="shared" si="51"/>
        <v/>
      </c>
      <c r="AT291" s="23" t="str">
        <f t="shared" si="52"/>
        <v xml:space="preserve">Mencapai kompetensi dengan sangat baik dalam </v>
      </c>
      <c r="AU291" s="23" t="str">
        <f t="shared" si="53"/>
        <v xml:space="preserve">Perlu peningkatan dalam hal </v>
      </c>
      <c r="AV291" s="23" t="str">
        <f t="shared" si="54"/>
        <v/>
      </c>
      <c r="AW291" s="23" t="str">
        <f t="shared" si="55"/>
        <v/>
      </c>
      <c r="BF291" s="197"/>
    </row>
    <row r="292" spans="1:58" ht="15.75" customHeight="1">
      <c r="A292" s="57">
        <v>286</v>
      </c>
      <c r="B292" s="18" t="s">
        <v>345</v>
      </c>
      <c r="C292" s="59">
        <v>6771</v>
      </c>
      <c r="D292" s="18">
        <f t="shared" si="56"/>
        <v>6771</v>
      </c>
      <c r="E292" s="59" t="s">
        <v>346</v>
      </c>
      <c r="F292" s="59"/>
      <c r="G292" s="59"/>
      <c r="H292" s="59"/>
      <c r="I292" s="59"/>
      <c r="J292" s="59"/>
      <c r="K292" s="59"/>
      <c r="L292" s="59"/>
      <c r="M292" s="59"/>
      <c r="N292" s="18"/>
      <c r="O292" s="60"/>
      <c r="P292" s="175">
        <f t="shared" si="57"/>
        <v>80</v>
      </c>
      <c r="Q292" s="18"/>
      <c r="R292" s="18"/>
      <c r="S292" s="18"/>
      <c r="T292" s="18"/>
      <c r="U292" s="61" t="str">
        <f t="shared" si="58"/>
        <v/>
      </c>
      <c r="V292" s="18" t="str">
        <f t="shared" si="34"/>
        <v/>
      </c>
      <c r="W292" s="18" t="str">
        <f t="shared" si="35"/>
        <v/>
      </c>
      <c r="X292" s="62" t="str">
        <f t="shared" si="36"/>
        <v/>
      </c>
      <c r="Y292" s="18" t="str">
        <f t="shared" si="37"/>
        <v/>
      </c>
      <c r="Z292" s="18" t="str">
        <f t="shared" si="38"/>
        <v/>
      </c>
      <c r="AA292" s="18" t="str">
        <f t="shared" si="39"/>
        <v/>
      </c>
      <c r="AB292" s="18" t="str">
        <f t="shared" si="40"/>
        <v/>
      </c>
      <c r="AC292" s="18" t="str">
        <f t="shared" si="41"/>
        <v/>
      </c>
      <c r="AD292" s="18"/>
      <c r="AE292" s="18"/>
      <c r="AF292" s="18"/>
      <c r="AG292" s="18"/>
      <c r="AH292" s="30" t="str">
        <f t="shared" si="42"/>
        <v/>
      </c>
      <c r="AI292" s="18" t="str">
        <f t="shared" si="43"/>
        <v/>
      </c>
      <c r="AJ292" s="18" t="str">
        <f t="shared" si="44"/>
        <v/>
      </c>
      <c r="AK292" s="18" t="str">
        <f t="shared" si="45"/>
        <v/>
      </c>
      <c r="AL292" s="18" t="str">
        <f t="shared" si="46"/>
        <v/>
      </c>
      <c r="AM292" s="18" t="str">
        <f t="shared" si="47"/>
        <v/>
      </c>
      <c r="AN292" s="18" t="str">
        <f t="shared" si="48"/>
        <v/>
      </c>
      <c r="AO292" s="18" t="str">
        <f t="shared" si="49"/>
        <v/>
      </c>
      <c r="AP292" s="18" t="str">
        <f t="shared" si="50"/>
        <v/>
      </c>
      <c r="AS292" s="63" t="str">
        <f t="shared" si="51"/>
        <v/>
      </c>
      <c r="AT292" s="23" t="str">
        <f t="shared" si="52"/>
        <v xml:space="preserve">Mencapai kompetensi dengan sangat baik dalam </v>
      </c>
      <c r="AU292" s="23" t="str">
        <f t="shared" si="53"/>
        <v xml:space="preserve">Perlu peningkatan dalam hal </v>
      </c>
      <c r="AV292" s="23" t="str">
        <f t="shared" si="54"/>
        <v/>
      </c>
      <c r="AW292" s="23" t="str">
        <f t="shared" si="55"/>
        <v/>
      </c>
      <c r="BF292" s="197"/>
    </row>
    <row r="293" spans="1:58" ht="15.75" customHeight="1">
      <c r="A293" s="57">
        <v>287</v>
      </c>
      <c r="B293" s="18" t="s">
        <v>347</v>
      </c>
      <c r="C293" s="59">
        <v>6772</v>
      </c>
      <c r="D293" s="18">
        <f t="shared" si="56"/>
        <v>6772</v>
      </c>
      <c r="E293" s="59" t="s">
        <v>346</v>
      </c>
      <c r="F293" s="59"/>
      <c r="G293" s="59"/>
      <c r="H293" s="59"/>
      <c r="I293" s="59"/>
      <c r="J293" s="59"/>
      <c r="K293" s="59"/>
      <c r="L293" s="59"/>
      <c r="M293" s="59"/>
      <c r="N293" s="18"/>
      <c r="O293" s="60"/>
      <c r="P293" s="175">
        <f t="shared" si="57"/>
        <v>80</v>
      </c>
      <c r="Q293" s="18"/>
      <c r="R293" s="18"/>
      <c r="S293" s="18"/>
      <c r="T293" s="18"/>
      <c r="U293" s="61" t="str">
        <f t="shared" si="58"/>
        <v/>
      </c>
      <c r="V293" s="18" t="str">
        <f t="shared" si="34"/>
        <v/>
      </c>
      <c r="W293" s="18" t="str">
        <f t="shared" si="35"/>
        <v/>
      </c>
      <c r="X293" s="62" t="str">
        <f t="shared" si="36"/>
        <v/>
      </c>
      <c r="Y293" s="18" t="str">
        <f t="shared" si="37"/>
        <v/>
      </c>
      <c r="Z293" s="18" t="str">
        <f t="shared" si="38"/>
        <v/>
      </c>
      <c r="AA293" s="18" t="str">
        <f t="shared" si="39"/>
        <v/>
      </c>
      <c r="AB293" s="18" t="str">
        <f t="shared" si="40"/>
        <v/>
      </c>
      <c r="AC293" s="18" t="str">
        <f t="shared" si="41"/>
        <v/>
      </c>
      <c r="AD293" s="18"/>
      <c r="AE293" s="18"/>
      <c r="AF293" s="18"/>
      <c r="AG293" s="18"/>
      <c r="AH293" s="30" t="str">
        <f t="shared" si="42"/>
        <v/>
      </c>
      <c r="AI293" s="18" t="str">
        <f t="shared" si="43"/>
        <v/>
      </c>
      <c r="AJ293" s="18" t="str">
        <f t="shared" si="44"/>
        <v/>
      </c>
      <c r="AK293" s="18" t="str">
        <f t="shared" si="45"/>
        <v/>
      </c>
      <c r="AL293" s="18" t="str">
        <f t="shared" si="46"/>
        <v/>
      </c>
      <c r="AM293" s="18" t="str">
        <f t="shared" si="47"/>
        <v/>
      </c>
      <c r="AN293" s="18" t="str">
        <f t="shared" si="48"/>
        <v/>
      </c>
      <c r="AO293" s="18" t="str">
        <f t="shared" si="49"/>
        <v/>
      </c>
      <c r="AP293" s="18" t="str">
        <f t="shared" si="50"/>
        <v/>
      </c>
      <c r="AS293" s="63" t="str">
        <f t="shared" si="51"/>
        <v/>
      </c>
      <c r="AT293" s="23" t="str">
        <f t="shared" si="52"/>
        <v xml:space="preserve">Mencapai kompetensi dengan sangat baik dalam </v>
      </c>
      <c r="AU293" s="23" t="str">
        <f t="shared" si="53"/>
        <v xml:space="preserve">Perlu peningkatan dalam hal </v>
      </c>
      <c r="AV293" s="23" t="str">
        <f t="shared" si="54"/>
        <v/>
      </c>
      <c r="AW293" s="23" t="str">
        <f t="shared" si="55"/>
        <v/>
      </c>
      <c r="BF293" s="197"/>
    </row>
    <row r="294" spans="1:58" ht="15.75" customHeight="1">
      <c r="A294" s="57">
        <v>288</v>
      </c>
      <c r="B294" s="18" t="s">
        <v>348</v>
      </c>
      <c r="C294" s="59">
        <v>6773</v>
      </c>
      <c r="D294" s="18">
        <f t="shared" si="56"/>
        <v>6773</v>
      </c>
      <c r="E294" s="59" t="s">
        <v>346</v>
      </c>
      <c r="F294" s="59"/>
      <c r="G294" s="59"/>
      <c r="H294" s="59"/>
      <c r="I294" s="59"/>
      <c r="J294" s="59"/>
      <c r="K294" s="59"/>
      <c r="L294" s="59"/>
      <c r="M294" s="59"/>
      <c r="N294" s="18"/>
      <c r="O294" s="60"/>
      <c r="P294" s="175">
        <f t="shared" si="57"/>
        <v>80</v>
      </c>
      <c r="Q294" s="18"/>
      <c r="R294" s="18"/>
      <c r="S294" s="18"/>
      <c r="T294" s="18"/>
      <c r="U294" s="61" t="str">
        <f t="shared" si="58"/>
        <v/>
      </c>
      <c r="V294" s="18" t="str">
        <f t="shared" si="34"/>
        <v/>
      </c>
      <c r="W294" s="18" t="str">
        <f t="shared" si="35"/>
        <v/>
      </c>
      <c r="X294" s="62" t="str">
        <f t="shared" si="36"/>
        <v/>
      </c>
      <c r="Y294" s="18" t="str">
        <f t="shared" si="37"/>
        <v/>
      </c>
      <c r="Z294" s="18" t="str">
        <f t="shared" si="38"/>
        <v/>
      </c>
      <c r="AA294" s="18" t="str">
        <f t="shared" si="39"/>
        <v/>
      </c>
      <c r="AB294" s="18" t="str">
        <f t="shared" si="40"/>
        <v/>
      </c>
      <c r="AC294" s="18" t="str">
        <f t="shared" si="41"/>
        <v/>
      </c>
      <c r="AD294" s="18"/>
      <c r="AE294" s="18"/>
      <c r="AF294" s="18"/>
      <c r="AG294" s="18"/>
      <c r="AH294" s="30" t="str">
        <f t="shared" si="42"/>
        <v/>
      </c>
      <c r="AI294" s="18" t="str">
        <f t="shared" si="43"/>
        <v/>
      </c>
      <c r="AJ294" s="18" t="str">
        <f t="shared" si="44"/>
        <v/>
      </c>
      <c r="AK294" s="18" t="str">
        <f t="shared" si="45"/>
        <v/>
      </c>
      <c r="AL294" s="18" t="str">
        <f t="shared" si="46"/>
        <v/>
      </c>
      <c r="AM294" s="18" t="str">
        <f t="shared" si="47"/>
        <v/>
      </c>
      <c r="AN294" s="18" t="str">
        <f t="shared" si="48"/>
        <v/>
      </c>
      <c r="AO294" s="18" t="str">
        <f t="shared" si="49"/>
        <v/>
      </c>
      <c r="AP294" s="18" t="str">
        <f t="shared" si="50"/>
        <v/>
      </c>
      <c r="AS294" s="63" t="str">
        <f t="shared" si="51"/>
        <v/>
      </c>
      <c r="AT294" s="23" t="str">
        <f t="shared" si="52"/>
        <v xml:space="preserve">Mencapai kompetensi dengan sangat baik dalam </v>
      </c>
      <c r="AU294" s="23" t="str">
        <f t="shared" si="53"/>
        <v xml:space="preserve">Perlu peningkatan dalam hal </v>
      </c>
      <c r="AV294" s="23" t="str">
        <f t="shared" si="54"/>
        <v/>
      </c>
      <c r="AW294" s="23" t="str">
        <f t="shared" si="55"/>
        <v/>
      </c>
      <c r="BF294" s="197"/>
    </row>
    <row r="295" spans="1:58" ht="15.75" customHeight="1">
      <c r="A295" s="57">
        <v>289</v>
      </c>
      <c r="B295" s="18" t="s">
        <v>349</v>
      </c>
      <c r="C295" s="59">
        <v>6774</v>
      </c>
      <c r="D295" s="18">
        <f t="shared" si="56"/>
        <v>6774</v>
      </c>
      <c r="E295" s="59" t="s">
        <v>346</v>
      </c>
      <c r="F295" s="59"/>
      <c r="G295" s="59"/>
      <c r="H295" s="59"/>
      <c r="I295" s="59"/>
      <c r="J295" s="59"/>
      <c r="K295" s="59"/>
      <c r="L295" s="59"/>
      <c r="M295" s="59"/>
      <c r="N295" s="18"/>
      <c r="O295" s="60"/>
      <c r="P295" s="175">
        <f t="shared" si="57"/>
        <v>80</v>
      </c>
      <c r="Q295" s="18"/>
      <c r="R295" s="18"/>
      <c r="S295" s="18"/>
      <c r="T295" s="18"/>
      <c r="U295" s="61" t="str">
        <f t="shared" si="58"/>
        <v/>
      </c>
      <c r="V295" s="18" t="str">
        <f t="shared" si="34"/>
        <v/>
      </c>
      <c r="W295" s="18" t="str">
        <f t="shared" si="35"/>
        <v/>
      </c>
      <c r="X295" s="62" t="str">
        <f t="shared" si="36"/>
        <v/>
      </c>
      <c r="Y295" s="18" t="str">
        <f t="shared" si="37"/>
        <v/>
      </c>
      <c r="Z295" s="18" t="str">
        <f t="shared" si="38"/>
        <v/>
      </c>
      <c r="AA295" s="18" t="str">
        <f t="shared" si="39"/>
        <v/>
      </c>
      <c r="AB295" s="18" t="str">
        <f t="shared" si="40"/>
        <v/>
      </c>
      <c r="AC295" s="18" t="str">
        <f t="shared" si="41"/>
        <v/>
      </c>
      <c r="AD295" s="18"/>
      <c r="AE295" s="18"/>
      <c r="AF295" s="18"/>
      <c r="AG295" s="18"/>
      <c r="AH295" s="30" t="str">
        <f t="shared" si="42"/>
        <v/>
      </c>
      <c r="AI295" s="18" t="str">
        <f t="shared" si="43"/>
        <v/>
      </c>
      <c r="AJ295" s="18" t="str">
        <f t="shared" si="44"/>
        <v/>
      </c>
      <c r="AK295" s="18" t="str">
        <f t="shared" si="45"/>
        <v/>
      </c>
      <c r="AL295" s="18" t="str">
        <f t="shared" si="46"/>
        <v/>
      </c>
      <c r="AM295" s="18" t="str">
        <f t="shared" si="47"/>
        <v/>
      </c>
      <c r="AN295" s="18" t="str">
        <f t="shared" si="48"/>
        <v/>
      </c>
      <c r="AO295" s="18" t="str">
        <f t="shared" si="49"/>
        <v/>
      </c>
      <c r="AP295" s="18" t="str">
        <f t="shared" si="50"/>
        <v/>
      </c>
      <c r="AS295" s="63" t="str">
        <f t="shared" si="51"/>
        <v/>
      </c>
      <c r="AT295" s="23" t="str">
        <f t="shared" si="52"/>
        <v xml:space="preserve">Mencapai kompetensi dengan sangat baik dalam </v>
      </c>
      <c r="AU295" s="23" t="str">
        <f t="shared" si="53"/>
        <v xml:space="preserve">Perlu peningkatan dalam hal </v>
      </c>
      <c r="AV295" s="23" t="str">
        <f t="shared" si="54"/>
        <v/>
      </c>
      <c r="AW295" s="23" t="str">
        <f t="shared" si="55"/>
        <v/>
      </c>
      <c r="BF295" s="197"/>
    </row>
    <row r="296" spans="1:58" ht="15.75" customHeight="1">
      <c r="A296" s="57">
        <v>290</v>
      </c>
      <c r="B296" s="18" t="s">
        <v>350</v>
      </c>
      <c r="C296" s="59">
        <v>6775</v>
      </c>
      <c r="D296" s="18">
        <f t="shared" si="56"/>
        <v>6775</v>
      </c>
      <c r="E296" s="59" t="s">
        <v>346</v>
      </c>
      <c r="F296" s="59"/>
      <c r="G296" s="59"/>
      <c r="H296" s="59"/>
      <c r="I296" s="59"/>
      <c r="J296" s="59"/>
      <c r="K296" s="59"/>
      <c r="L296" s="59"/>
      <c r="M296" s="59"/>
      <c r="N296" s="18"/>
      <c r="O296" s="60"/>
      <c r="P296" s="175">
        <f t="shared" si="57"/>
        <v>80</v>
      </c>
      <c r="Q296" s="18"/>
      <c r="R296" s="18"/>
      <c r="S296" s="18"/>
      <c r="T296" s="18"/>
      <c r="U296" s="61" t="str">
        <f t="shared" si="58"/>
        <v/>
      </c>
      <c r="V296" s="18" t="str">
        <f t="shared" si="34"/>
        <v/>
      </c>
      <c r="W296" s="18" t="str">
        <f t="shared" si="35"/>
        <v/>
      </c>
      <c r="X296" s="62" t="str">
        <f t="shared" si="36"/>
        <v/>
      </c>
      <c r="Y296" s="18" t="str">
        <f t="shared" si="37"/>
        <v/>
      </c>
      <c r="Z296" s="18" t="str">
        <f t="shared" si="38"/>
        <v/>
      </c>
      <c r="AA296" s="18" t="str">
        <f t="shared" si="39"/>
        <v/>
      </c>
      <c r="AB296" s="18" t="str">
        <f t="shared" si="40"/>
        <v/>
      </c>
      <c r="AC296" s="18" t="str">
        <f t="shared" si="41"/>
        <v/>
      </c>
      <c r="AD296" s="18"/>
      <c r="AE296" s="18"/>
      <c r="AF296" s="18"/>
      <c r="AG296" s="18"/>
      <c r="AH296" s="30" t="str">
        <f t="shared" si="42"/>
        <v/>
      </c>
      <c r="AI296" s="18" t="str">
        <f t="shared" si="43"/>
        <v/>
      </c>
      <c r="AJ296" s="18" t="str">
        <f t="shared" si="44"/>
        <v/>
      </c>
      <c r="AK296" s="18" t="str">
        <f t="shared" si="45"/>
        <v/>
      </c>
      <c r="AL296" s="18" t="str">
        <f t="shared" si="46"/>
        <v/>
      </c>
      <c r="AM296" s="18" t="str">
        <f t="shared" si="47"/>
        <v/>
      </c>
      <c r="AN296" s="18" t="str">
        <f t="shared" si="48"/>
        <v/>
      </c>
      <c r="AO296" s="18" t="str">
        <f t="shared" si="49"/>
        <v/>
      </c>
      <c r="AP296" s="18" t="str">
        <f t="shared" si="50"/>
        <v/>
      </c>
      <c r="AS296" s="63" t="str">
        <f t="shared" si="51"/>
        <v/>
      </c>
      <c r="AT296" s="23" t="str">
        <f t="shared" si="52"/>
        <v xml:space="preserve">Mencapai kompetensi dengan sangat baik dalam </v>
      </c>
      <c r="AU296" s="23" t="str">
        <f t="shared" si="53"/>
        <v xml:space="preserve">Perlu peningkatan dalam hal </v>
      </c>
      <c r="AV296" s="23" t="str">
        <f t="shared" si="54"/>
        <v/>
      </c>
      <c r="AW296" s="23" t="str">
        <f t="shared" si="55"/>
        <v/>
      </c>
      <c r="BF296" s="197"/>
    </row>
    <row r="297" spans="1:58" ht="15.75" customHeight="1">
      <c r="A297" s="57">
        <v>291</v>
      </c>
      <c r="B297" s="18" t="s">
        <v>351</v>
      </c>
      <c r="C297" s="59">
        <v>6776</v>
      </c>
      <c r="D297" s="18">
        <f t="shared" si="56"/>
        <v>6776</v>
      </c>
      <c r="E297" s="59" t="s">
        <v>346</v>
      </c>
      <c r="F297" s="59"/>
      <c r="G297" s="59"/>
      <c r="H297" s="59"/>
      <c r="I297" s="59"/>
      <c r="J297" s="59"/>
      <c r="K297" s="59"/>
      <c r="L297" s="59"/>
      <c r="M297" s="59"/>
      <c r="N297" s="18"/>
      <c r="O297" s="60"/>
      <c r="P297" s="175">
        <f t="shared" si="57"/>
        <v>80</v>
      </c>
      <c r="Q297" s="18"/>
      <c r="R297" s="18"/>
      <c r="S297" s="18"/>
      <c r="T297" s="18"/>
      <c r="U297" s="61" t="str">
        <f t="shared" si="58"/>
        <v/>
      </c>
      <c r="V297" s="18" t="str">
        <f t="shared" si="34"/>
        <v/>
      </c>
      <c r="W297" s="18" t="str">
        <f t="shared" si="35"/>
        <v/>
      </c>
      <c r="X297" s="62" t="str">
        <f t="shared" si="36"/>
        <v/>
      </c>
      <c r="Y297" s="18" t="str">
        <f t="shared" si="37"/>
        <v/>
      </c>
      <c r="Z297" s="18" t="str">
        <f t="shared" si="38"/>
        <v/>
      </c>
      <c r="AA297" s="18" t="str">
        <f t="shared" si="39"/>
        <v/>
      </c>
      <c r="AB297" s="18" t="str">
        <f t="shared" si="40"/>
        <v/>
      </c>
      <c r="AC297" s="18" t="str">
        <f t="shared" si="41"/>
        <v/>
      </c>
      <c r="AD297" s="18"/>
      <c r="AE297" s="18"/>
      <c r="AF297" s="18"/>
      <c r="AG297" s="18"/>
      <c r="AH297" s="30" t="str">
        <f t="shared" si="42"/>
        <v/>
      </c>
      <c r="AI297" s="18" t="str">
        <f t="shared" si="43"/>
        <v/>
      </c>
      <c r="AJ297" s="18" t="str">
        <f t="shared" si="44"/>
        <v/>
      </c>
      <c r="AK297" s="18" t="str">
        <f t="shared" si="45"/>
        <v/>
      </c>
      <c r="AL297" s="18" t="str">
        <f t="shared" si="46"/>
        <v/>
      </c>
      <c r="AM297" s="18" t="str">
        <f t="shared" si="47"/>
        <v/>
      </c>
      <c r="AN297" s="18" t="str">
        <f t="shared" si="48"/>
        <v/>
      </c>
      <c r="AO297" s="18" t="str">
        <f t="shared" si="49"/>
        <v/>
      </c>
      <c r="AP297" s="18" t="str">
        <f t="shared" si="50"/>
        <v/>
      </c>
      <c r="AS297" s="63" t="str">
        <f t="shared" si="51"/>
        <v/>
      </c>
      <c r="AT297" s="23" t="str">
        <f t="shared" si="52"/>
        <v xml:space="preserve">Mencapai kompetensi dengan sangat baik dalam </v>
      </c>
      <c r="AU297" s="23" t="str">
        <f t="shared" si="53"/>
        <v xml:space="preserve">Perlu peningkatan dalam hal </v>
      </c>
      <c r="AV297" s="23" t="str">
        <f t="shared" si="54"/>
        <v/>
      </c>
      <c r="AW297" s="23" t="str">
        <f t="shared" si="55"/>
        <v/>
      </c>
      <c r="BF297" s="197"/>
    </row>
    <row r="298" spans="1:58" ht="15.75" customHeight="1">
      <c r="A298" s="57">
        <v>292</v>
      </c>
      <c r="B298" s="18" t="s">
        <v>352</v>
      </c>
      <c r="C298" s="59">
        <v>6777</v>
      </c>
      <c r="D298" s="18">
        <f t="shared" si="56"/>
        <v>6777</v>
      </c>
      <c r="E298" s="59" t="s">
        <v>346</v>
      </c>
      <c r="F298" s="59"/>
      <c r="G298" s="59"/>
      <c r="H298" s="59"/>
      <c r="I298" s="59"/>
      <c r="J298" s="59"/>
      <c r="K298" s="59"/>
      <c r="L298" s="59"/>
      <c r="M298" s="59"/>
      <c r="N298" s="18"/>
      <c r="O298" s="60"/>
      <c r="P298" s="175">
        <f t="shared" si="57"/>
        <v>80</v>
      </c>
      <c r="Q298" s="18"/>
      <c r="R298" s="18"/>
      <c r="S298" s="18"/>
      <c r="T298" s="18"/>
      <c r="U298" s="61" t="str">
        <f t="shared" si="58"/>
        <v/>
      </c>
      <c r="V298" s="18" t="str">
        <f t="shared" si="34"/>
        <v/>
      </c>
      <c r="W298" s="18" t="str">
        <f t="shared" si="35"/>
        <v/>
      </c>
      <c r="X298" s="62" t="str">
        <f t="shared" si="36"/>
        <v/>
      </c>
      <c r="Y298" s="18" t="str">
        <f t="shared" si="37"/>
        <v/>
      </c>
      <c r="Z298" s="18" t="str">
        <f t="shared" si="38"/>
        <v/>
      </c>
      <c r="AA298" s="18" t="str">
        <f t="shared" si="39"/>
        <v/>
      </c>
      <c r="AB298" s="18" t="str">
        <f t="shared" si="40"/>
        <v/>
      </c>
      <c r="AC298" s="18" t="str">
        <f t="shared" si="41"/>
        <v/>
      </c>
      <c r="AD298" s="18"/>
      <c r="AE298" s="18"/>
      <c r="AF298" s="18"/>
      <c r="AG298" s="18"/>
      <c r="AH298" s="30" t="str">
        <f t="shared" si="42"/>
        <v/>
      </c>
      <c r="AI298" s="18" t="str">
        <f t="shared" si="43"/>
        <v/>
      </c>
      <c r="AJ298" s="18" t="str">
        <f t="shared" si="44"/>
        <v/>
      </c>
      <c r="AK298" s="18" t="str">
        <f t="shared" si="45"/>
        <v/>
      </c>
      <c r="AL298" s="18" t="str">
        <f t="shared" si="46"/>
        <v/>
      </c>
      <c r="AM298" s="18" t="str">
        <f t="shared" si="47"/>
        <v/>
      </c>
      <c r="AN298" s="18" t="str">
        <f t="shared" si="48"/>
        <v/>
      </c>
      <c r="AO298" s="18" t="str">
        <f t="shared" si="49"/>
        <v/>
      </c>
      <c r="AP298" s="18" t="str">
        <f t="shared" si="50"/>
        <v/>
      </c>
      <c r="AS298" s="63" t="str">
        <f t="shared" si="51"/>
        <v/>
      </c>
      <c r="AT298" s="23" t="str">
        <f t="shared" si="52"/>
        <v xml:space="preserve">Mencapai kompetensi dengan sangat baik dalam </v>
      </c>
      <c r="AU298" s="23" t="str">
        <f t="shared" si="53"/>
        <v xml:space="preserve">Perlu peningkatan dalam hal </v>
      </c>
      <c r="AV298" s="23" t="str">
        <f t="shared" si="54"/>
        <v/>
      </c>
      <c r="AW298" s="23" t="str">
        <f t="shared" si="55"/>
        <v/>
      </c>
      <c r="BF298" s="197"/>
    </row>
    <row r="299" spans="1:58" ht="15.75" customHeight="1">
      <c r="A299" s="57">
        <v>293</v>
      </c>
      <c r="B299" s="18" t="s">
        <v>353</v>
      </c>
      <c r="C299" s="59">
        <v>6778</v>
      </c>
      <c r="D299" s="18">
        <f t="shared" si="56"/>
        <v>6778</v>
      </c>
      <c r="E299" s="59" t="s">
        <v>346</v>
      </c>
      <c r="F299" s="59"/>
      <c r="G299" s="59"/>
      <c r="H299" s="59"/>
      <c r="I299" s="59"/>
      <c r="J299" s="59"/>
      <c r="K299" s="59"/>
      <c r="L299" s="59"/>
      <c r="M299" s="59"/>
      <c r="N299" s="18"/>
      <c r="O299" s="60"/>
      <c r="P299" s="175">
        <f t="shared" si="57"/>
        <v>80</v>
      </c>
      <c r="Q299" s="18"/>
      <c r="R299" s="18"/>
      <c r="S299" s="18"/>
      <c r="T299" s="18"/>
      <c r="U299" s="61" t="str">
        <f t="shared" si="58"/>
        <v/>
      </c>
      <c r="V299" s="18" t="str">
        <f t="shared" si="34"/>
        <v/>
      </c>
      <c r="W299" s="18" t="str">
        <f t="shared" si="35"/>
        <v/>
      </c>
      <c r="X299" s="62" t="str">
        <f t="shared" si="36"/>
        <v/>
      </c>
      <c r="Y299" s="18" t="str">
        <f t="shared" si="37"/>
        <v/>
      </c>
      <c r="Z299" s="18" t="str">
        <f t="shared" si="38"/>
        <v/>
      </c>
      <c r="AA299" s="18" t="str">
        <f t="shared" si="39"/>
        <v/>
      </c>
      <c r="AB299" s="18" t="str">
        <f t="shared" si="40"/>
        <v/>
      </c>
      <c r="AC299" s="18" t="str">
        <f t="shared" si="41"/>
        <v/>
      </c>
      <c r="AD299" s="18"/>
      <c r="AE299" s="18"/>
      <c r="AF299" s="18"/>
      <c r="AG299" s="18"/>
      <c r="AH299" s="30" t="str">
        <f t="shared" si="42"/>
        <v/>
      </c>
      <c r="AI299" s="18" t="str">
        <f t="shared" si="43"/>
        <v/>
      </c>
      <c r="AJ299" s="18" t="str">
        <f t="shared" si="44"/>
        <v/>
      </c>
      <c r="AK299" s="18" t="str">
        <f t="shared" si="45"/>
        <v/>
      </c>
      <c r="AL299" s="18" t="str">
        <f t="shared" si="46"/>
        <v/>
      </c>
      <c r="AM299" s="18" t="str">
        <f t="shared" si="47"/>
        <v/>
      </c>
      <c r="AN299" s="18" t="str">
        <f t="shared" si="48"/>
        <v/>
      </c>
      <c r="AO299" s="18" t="str">
        <f t="shared" si="49"/>
        <v/>
      </c>
      <c r="AP299" s="18" t="str">
        <f t="shared" si="50"/>
        <v/>
      </c>
      <c r="AS299" s="63" t="str">
        <f t="shared" si="51"/>
        <v/>
      </c>
      <c r="AT299" s="23" t="str">
        <f t="shared" si="52"/>
        <v xml:space="preserve">Mencapai kompetensi dengan sangat baik dalam </v>
      </c>
      <c r="AU299" s="23" t="str">
        <f t="shared" si="53"/>
        <v xml:space="preserve">Perlu peningkatan dalam hal </v>
      </c>
      <c r="AV299" s="23" t="str">
        <f t="shared" si="54"/>
        <v/>
      </c>
      <c r="AW299" s="23" t="str">
        <f t="shared" si="55"/>
        <v/>
      </c>
      <c r="BF299" s="197"/>
    </row>
    <row r="300" spans="1:58" ht="15.75" customHeight="1">
      <c r="A300" s="57">
        <v>294</v>
      </c>
      <c r="B300" s="18" t="s">
        <v>354</v>
      </c>
      <c r="C300" s="59">
        <v>6779</v>
      </c>
      <c r="D300" s="18">
        <f t="shared" si="56"/>
        <v>6779</v>
      </c>
      <c r="E300" s="59" t="s">
        <v>346</v>
      </c>
      <c r="F300" s="59"/>
      <c r="G300" s="59"/>
      <c r="H300" s="59"/>
      <c r="I300" s="59"/>
      <c r="J300" s="59"/>
      <c r="K300" s="59"/>
      <c r="L300" s="59"/>
      <c r="M300" s="59"/>
      <c r="N300" s="18"/>
      <c r="O300" s="60"/>
      <c r="P300" s="175">
        <f t="shared" si="57"/>
        <v>80</v>
      </c>
      <c r="Q300" s="18"/>
      <c r="R300" s="18"/>
      <c r="S300" s="18"/>
      <c r="T300" s="18"/>
      <c r="U300" s="61" t="str">
        <f t="shared" si="58"/>
        <v/>
      </c>
      <c r="V300" s="18" t="str">
        <f t="shared" si="34"/>
        <v/>
      </c>
      <c r="W300" s="18" t="str">
        <f t="shared" si="35"/>
        <v/>
      </c>
      <c r="X300" s="62" t="str">
        <f t="shared" si="36"/>
        <v/>
      </c>
      <c r="Y300" s="18" t="str">
        <f t="shared" si="37"/>
        <v/>
      </c>
      <c r="Z300" s="18" t="str">
        <f t="shared" si="38"/>
        <v/>
      </c>
      <c r="AA300" s="18" t="str">
        <f t="shared" si="39"/>
        <v/>
      </c>
      <c r="AB300" s="18" t="str">
        <f t="shared" si="40"/>
        <v/>
      </c>
      <c r="AC300" s="18" t="str">
        <f t="shared" si="41"/>
        <v/>
      </c>
      <c r="AD300" s="18"/>
      <c r="AE300" s="18"/>
      <c r="AF300" s="18"/>
      <c r="AG300" s="18"/>
      <c r="AH300" s="30" t="str">
        <f t="shared" si="42"/>
        <v/>
      </c>
      <c r="AI300" s="18" t="str">
        <f t="shared" si="43"/>
        <v/>
      </c>
      <c r="AJ300" s="18" t="str">
        <f t="shared" si="44"/>
        <v/>
      </c>
      <c r="AK300" s="18" t="str">
        <f t="shared" si="45"/>
        <v/>
      </c>
      <c r="AL300" s="18" t="str">
        <f t="shared" si="46"/>
        <v/>
      </c>
      <c r="AM300" s="18" t="str">
        <f t="shared" si="47"/>
        <v/>
      </c>
      <c r="AN300" s="18" t="str">
        <f t="shared" si="48"/>
        <v/>
      </c>
      <c r="AO300" s="18" t="str">
        <f t="shared" si="49"/>
        <v/>
      </c>
      <c r="AP300" s="18" t="str">
        <f t="shared" si="50"/>
        <v/>
      </c>
      <c r="AS300" s="63" t="str">
        <f t="shared" si="51"/>
        <v/>
      </c>
      <c r="AT300" s="23" t="str">
        <f t="shared" si="52"/>
        <v xml:space="preserve">Mencapai kompetensi dengan sangat baik dalam </v>
      </c>
      <c r="AU300" s="23" t="str">
        <f t="shared" si="53"/>
        <v xml:space="preserve">Perlu peningkatan dalam hal </v>
      </c>
      <c r="AV300" s="23" t="str">
        <f t="shared" si="54"/>
        <v/>
      </c>
      <c r="AW300" s="23" t="str">
        <f t="shared" si="55"/>
        <v/>
      </c>
      <c r="BF300" s="197"/>
    </row>
    <row r="301" spans="1:58" ht="15.75" customHeight="1">
      <c r="A301" s="57">
        <v>295</v>
      </c>
      <c r="B301" s="18" t="s">
        <v>355</v>
      </c>
      <c r="C301" s="59">
        <v>6780</v>
      </c>
      <c r="D301" s="18">
        <f t="shared" si="56"/>
        <v>6780</v>
      </c>
      <c r="E301" s="59" t="s">
        <v>346</v>
      </c>
      <c r="F301" s="59"/>
      <c r="G301" s="59"/>
      <c r="H301" s="59"/>
      <c r="I301" s="59"/>
      <c r="J301" s="59"/>
      <c r="K301" s="59"/>
      <c r="L301" s="59"/>
      <c r="M301" s="59"/>
      <c r="N301" s="18"/>
      <c r="O301" s="60"/>
      <c r="P301" s="175">
        <f t="shared" si="57"/>
        <v>80</v>
      </c>
      <c r="Q301" s="18"/>
      <c r="R301" s="18"/>
      <c r="S301" s="18"/>
      <c r="T301" s="18"/>
      <c r="U301" s="61" t="str">
        <f t="shared" si="58"/>
        <v/>
      </c>
      <c r="V301" s="18" t="str">
        <f t="shared" si="34"/>
        <v/>
      </c>
      <c r="W301" s="18" t="str">
        <f t="shared" si="35"/>
        <v/>
      </c>
      <c r="X301" s="62" t="str">
        <f t="shared" si="36"/>
        <v/>
      </c>
      <c r="Y301" s="18" t="str">
        <f t="shared" si="37"/>
        <v/>
      </c>
      <c r="Z301" s="18" t="str">
        <f t="shared" si="38"/>
        <v/>
      </c>
      <c r="AA301" s="18" t="str">
        <f t="shared" si="39"/>
        <v/>
      </c>
      <c r="AB301" s="18" t="str">
        <f t="shared" si="40"/>
        <v/>
      </c>
      <c r="AC301" s="18" t="str">
        <f t="shared" si="41"/>
        <v/>
      </c>
      <c r="AD301" s="18"/>
      <c r="AE301" s="18"/>
      <c r="AF301" s="18"/>
      <c r="AG301" s="18"/>
      <c r="AH301" s="30" t="str">
        <f t="shared" si="42"/>
        <v/>
      </c>
      <c r="AI301" s="18" t="str">
        <f t="shared" si="43"/>
        <v/>
      </c>
      <c r="AJ301" s="18" t="str">
        <f t="shared" si="44"/>
        <v/>
      </c>
      <c r="AK301" s="18" t="str">
        <f t="shared" si="45"/>
        <v/>
      </c>
      <c r="AL301" s="18" t="str">
        <f t="shared" si="46"/>
        <v/>
      </c>
      <c r="AM301" s="18" t="str">
        <f t="shared" si="47"/>
        <v/>
      </c>
      <c r="AN301" s="18" t="str">
        <f t="shared" si="48"/>
        <v/>
      </c>
      <c r="AO301" s="18" t="str">
        <f t="shared" si="49"/>
        <v/>
      </c>
      <c r="AP301" s="18" t="str">
        <f t="shared" si="50"/>
        <v/>
      </c>
      <c r="AS301" s="63" t="str">
        <f t="shared" si="51"/>
        <v/>
      </c>
      <c r="AT301" s="23" t="str">
        <f t="shared" si="52"/>
        <v xml:space="preserve">Mencapai kompetensi dengan sangat baik dalam </v>
      </c>
      <c r="AU301" s="23" t="str">
        <f t="shared" si="53"/>
        <v xml:space="preserve">Perlu peningkatan dalam hal </v>
      </c>
      <c r="AV301" s="23" t="str">
        <f t="shared" si="54"/>
        <v/>
      </c>
      <c r="AW301" s="23" t="str">
        <f t="shared" si="55"/>
        <v/>
      </c>
      <c r="BF301" s="197"/>
    </row>
    <row r="302" spans="1:58" ht="15.75" customHeight="1">
      <c r="A302" s="57">
        <v>296</v>
      </c>
      <c r="B302" s="18" t="s">
        <v>356</v>
      </c>
      <c r="C302" s="59">
        <v>6781</v>
      </c>
      <c r="D302" s="18">
        <f t="shared" si="56"/>
        <v>6781</v>
      </c>
      <c r="E302" s="59" t="s">
        <v>346</v>
      </c>
      <c r="F302" s="59"/>
      <c r="G302" s="59"/>
      <c r="H302" s="59"/>
      <c r="I302" s="59"/>
      <c r="J302" s="59"/>
      <c r="K302" s="59"/>
      <c r="L302" s="59"/>
      <c r="M302" s="59"/>
      <c r="N302" s="18"/>
      <c r="O302" s="60"/>
      <c r="P302" s="175">
        <f t="shared" si="57"/>
        <v>80</v>
      </c>
      <c r="Q302" s="18"/>
      <c r="R302" s="18"/>
      <c r="S302" s="18"/>
      <c r="T302" s="18"/>
      <c r="U302" s="61" t="str">
        <f t="shared" si="58"/>
        <v/>
      </c>
      <c r="V302" s="18" t="str">
        <f t="shared" si="34"/>
        <v/>
      </c>
      <c r="W302" s="18" t="str">
        <f t="shared" si="35"/>
        <v/>
      </c>
      <c r="X302" s="62" t="str">
        <f t="shared" si="36"/>
        <v/>
      </c>
      <c r="Y302" s="18" t="str">
        <f t="shared" si="37"/>
        <v/>
      </c>
      <c r="Z302" s="18" t="str">
        <f t="shared" si="38"/>
        <v/>
      </c>
      <c r="AA302" s="18" t="str">
        <f t="shared" si="39"/>
        <v/>
      </c>
      <c r="AB302" s="18" t="str">
        <f t="shared" si="40"/>
        <v/>
      </c>
      <c r="AC302" s="18" t="str">
        <f t="shared" si="41"/>
        <v/>
      </c>
      <c r="AD302" s="18"/>
      <c r="AE302" s="18"/>
      <c r="AF302" s="18"/>
      <c r="AG302" s="18"/>
      <c r="AH302" s="30" t="str">
        <f t="shared" si="42"/>
        <v/>
      </c>
      <c r="AI302" s="18" t="str">
        <f t="shared" si="43"/>
        <v/>
      </c>
      <c r="AJ302" s="18" t="str">
        <f t="shared" si="44"/>
        <v/>
      </c>
      <c r="AK302" s="18" t="str">
        <f t="shared" si="45"/>
        <v/>
      </c>
      <c r="AL302" s="18" t="str">
        <f t="shared" si="46"/>
        <v/>
      </c>
      <c r="AM302" s="18" t="str">
        <f t="shared" si="47"/>
        <v/>
      </c>
      <c r="AN302" s="18" t="str">
        <f t="shared" si="48"/>
        <v/>
      </c>
      <c r="AO302" s="18" t="str">
        <f t="shared" si="49"/>
        <v/>
      </c>
      <c r="AP302" s="18" t="str">
        <f t="shared" si="50"/>
        <v/>
      </c>
      <c r="AS302" s="63" t="str">
        <f t="shared" si="51"/>
        <v/>
      </c>
      <c r="AT302" s="23" t="str">
        <f t="shared" si="52"/>
        <v xml:space="preserve">Mencapai kompetensi dengan sangat baik dalam </v>
      </c>
      <c r="AU302" s="23" t="str">
        <f t="shared" si="53"/>
        <v xml:space="preserve">Perlu peningkatan dalam hal </v>
      </c>
      <c r="AV302" s="23" t="str">
        <f t="shared" si="54"/>
        <v/>
      </c>
      <c r="AW302" s="23" t="str">
        <f t="shared" si="55"/>
        <v/>
      </c>
      <c r="BF302" s="197"/>
    </row>
    <row r="303" spans="1:58" ht="15.75" customHeight="1">
      <c r="A303" s="57">
        <v>297</v>
      </c>
      <c r="B303" s="18" t="s">
        <v>357</v>
      </c>
      <c r="C303" s="59">
        <v>6782</v>
      </c>
      <c r="D303" s="18">
        <f t="shared" si="56"/>
        <v>6782</v>
      </c>
      <c r="E303" s="59" t="s">
        <v>346</v>
      </c>
      <c r="F303" s="59"/>
      <c r="G303" s="59"/>
      <c r="H303" s="59"/>
      <c r="I303" s="59"/>
      <c r="J303" s="59"/>
      <c r="K303" s="59"/>
      <c r="L303" s="59"/>
      <c r="M303" s="59"/>
      <c r="N303" s="18"/>
      <c r="O303" s="60"/>
      <c r="P303" s="175">
        <f t="shared" si="57"/>
        <v>80</v>
      </c>
      <c r="Q303" s="18"/>
      <c r="R303" s="18"/>
      <c r="S303" s="18"/>
      <c r="T303" s="18"/>
      <c r="U303" s="61" t="str">
        <f t="shared" si="58"/>
        <v/>
      </c>
      <c r="V303" s="18" t="str">
        <f t="shared" si="34"/>
        <v/>
      </c>
      <c r="W303" s="18" t="str">
        <f t="shared" si="35"/>
        <v/>
      </c>
      <c r="X303" s="62" t="str">
        <f t="shared" si="36"/>
        <v/>
      </c>
      <c r="Y303" s="18" t="str">
        <f t="shared" si="37"/>
        <v/>
      </c>
      <c r="Z303" s="18" t="str">
        <f t="shared" si="38"/>
        <v/>
      </c>
      <c r="AA303" s="18" t="str">
        <f t="shared" si="39"/>
        <v/>
      </c>
      <c r="AB303" s="18" t="str">
        <f t="shared" si="40"/>
        <v/>
      </c>
      <c r="AC303" s="18" t="str">
        <f t="shared" si="41"/>
        <v/>
      </c>
      <c r="AD303" s="18"/>
      <c r="AE303" s="18"/>
      <c r="AF303" s="18"/>
      <c r="AG303" s="18"/>
      <c r="AH303" s="30" t="str">
        <f t="shared" si="42"/>
        <v/>
      </c>
      <c r="AI303" s="18" t="str">
        <f t="shared" si="43"/>
        <v/>
      </c>
      <c r="AJ303" s="18" t="str">
        <f t="shared" si="44"/>
        <v/>
      </c>
      <c r="AK303" s="18" t="str">
        <f t="shared" si="45"/>
        <v/>
      </c>
      <c r="AL303" s="18" t="str">
        <f t="shared" si="46"/>
        <v/>
      </c>
      <c r="AM303" s="18" t="str">
        <f t="shared" si="47"/>
        <v/>
      </c>
      <c r="AN303" s="18" t="str">
        <f t="shared" si="48"/>
        <v/>
      </c>
      <c r="AO303" s="18" t="str">
        <f t="shared" si="49"/>
        <v/>
      </c>
      <c r="AP303" s="18" t="str">
        <f t="shared" si="50"/>
        <v/>
      </c>
      <c r="AS303" s="63" t="str">
        <f t="shared" si="51"/>
        <v/>
      </c>
      <c r="AT303" s="23" t="str">
        <f t="shared" si="52"/>
        <v xml:space="preserve">Mencapai kompetensi dengan sangat baik dalam </v>
      </c>
      <c r="AU303" s="23" t="str">
        <f t="shared" si="53"/>
        <v xml:space="preserve">Perlu peningkatan dalam hal </v>
      </c>
      <c r="AV303" s="23" t="str">
        <f t="shared" si="54"/>
        <v/>
      </c>
      <c r="AW303" s="23" t="str">
        <f t="shared" si="55"/>
        <v/>
      </c>
      <c r="BF303" s="197"/>
    </row>
    <row r="304" spans="1:58" ht="15.75" customHeight="1">
      <c r="A304" s="57">
        <v>298</v>
      </c>
      <c r="B304" s="18" t="s">
        <v>358</v>
      </c>
      <c r="C304" s="59">
        <v>6783</v>
      </c>
      <c r="D304" s="18">
        <f t="shared" si="56"/>
        <v>6783</v>
      </c>
      <c r="E304" s="59" t="s">
        <v>346</v>
      </c>
      <c r="F304" s="59"/>
      <c r="G304" s="59"/>
      <c r="H304" s="59"/>
      <c r="I304" s="59"/>
      <c r="J304" s="59"/>
      <c r="K304" s="59"/>
      <c r="L304" s="59"/>
      <c r="M304" s="59"/>
      <c r="N304" s="18"/>
      <c r="O304" s="60"/>
      <c r="P304" s="175">
        <f t="shared" si="57"/>
        <v>80</v>
      </c>
      <c r="Q304" s="18"/>
      <c r="R304" s="18"/>
      <c r="S304" s="18"/>
      <c r="T304" s="18"/>
      <c r="U304" s="61" t="str">
        <f t="shared" si="58"/>
        <v/>
      </c>
      <c r="V304" s="18" t="str">
        <f t="shared" si="34"/>
        <v/>
      </c>
      <c r="W304" s="18" t="str">
        <f t="shared" si="35"/>
        <v/>
      </c>
      <c r="X304" s="62" t="str">
        <f t="shared" si="36"/>
        <v/>
      </c>
      <c r="Y304" s="18" t="str">
        <f t="shared" si="37"/>
        <v/>
      </c>
      <c r="Z304" s="18" t="str">
        <f t="shared" si="38"/>
        <v/>
      </c>
      <c r="AA304" s="18" t="str">
        <f t="shared" si="39"/>
        <v/>
      </c>
      <c r="AB304" s="18" t="str">
        <f t="shared" si="40"/>
        <v/>
      </c>
      <c r="AC304" s="18" t="str">
        <f t="shared" si="41"/>
        <v/>
      </c>
      <c r="AD304" s="18"/>
      <c r="AE304" s="18"/>
      <c r="AF304" s="18"/>
      <c r="AG304" s="18"/>
      <c r="AH304" s="30" t="str">
        <f t="shared" si="42"/>
        <v/>
      </c>
      <c r="AI304" s="18" t="str">
        <f t="shared" si="43"/>
        <v/>
      </c>
      <c r="AJ304" s="18" t="str">
        <f t="shared" si="44"/>
        <v/>
      </c>
      <c r="AK304" s="18" t="str">
        <f t="shared" si="45"/>
        <v/>
      </c>
      <c r="AL304" s="18" t="str">
        <f t="shared" si="46"/>
        <v/>
      </c>
      <c r="AM304" s="18" t="str">
        <f t="shared" si="47"/>
        <v/>
      </c>
      <c r="AN304" s="18" t="str">
        <f t="shared" si="48"/>
        <v/>
      </c>
      <c r="AO304" s="18" t="str">
        <f t="shared" si="49"/>
        <v/>
      </c>
      <c r="AP304" s="18" t="str">
        <f t="shared" si="50"/>
        <v/>
      </c>
      <c r="AS304" s="63" t="str">
        <f t="shared" si="51"/>
        <v/>
      </c>
      <c r="AT304" s="23" t="str">
        <f t="shared" si="52"/>
        <v xml:space="preserve">Mencapai kompetensi dengan sangat baik dalam </v>
      </c>
      <c r="AU304" s="23" t="str">
        <f t="shared" si="53"/>
        <v xml:space="preserve">Perlu peningkatan dalam hal </v>
      </c>
      <c r="AV304" s="23" t="str">
        <f t="shared" si="54"/>
        <v/>
      </c>
      <c r="AW304" s="23" t="str">
        <f t="shared" si="55"/>
        <v/>
      </c>
      <c r="BF304" s="197"/>
    </row>
    <row r="305" spans="1:58" ht="15.75" customHeight="1">
      <c r="A305" s="57">
        <v>299</v>
      </c>
      <c r="B305" s="18" t="s">
        <v>359</v>
      </c>
      <c r="C305" s="59">
        <v>6784</v>
      </c>
      <c r="D305" s="18">
        <f t="shared" si="56"/>
        <v>6784</v>
      </c>
      <c r="E305" s="59" t="s">
        <v>346</v>
      </c>
      <c r="F305" s="59"/>
      <c r="G305" s="59"/>
      <c r="H305" s="59"/>
      <c r="I305" s="59"/>
      <c r="J305" s="59"/>
      <c r="K305" s="59"/>
      <c r="L305" s="59"/>
      <c r="M305" s="59"/>
      <c r="N305" s="18"/>
      <c r="O305" s="60"/>
      <c r="P305" s="175">
        <f t="shared" si="57"/>
        <v>80</v>
      </c>
      <c r="Q305" s="18"/>
      <c r="R305" s="18"/>
      <c r="S305" s="18"/>
      <c r="T305" s="18"/>
      <c r="U305" s="61" t="str">
        <f t="shared" si="58"/>
        <v/>
      </c>
      <c r="V305" s="18" t="str">
        <f t="shared" si="34"/>
        <v/>
      </c>
      <c r="W305" s="18" t="str">
        <f t="shared" si="35"/>
        <v/>
      </c>
      <c r="X305" s="62" t="str">
        <f t="shared" si="36"/>
        <v/>
      </c>
      <c r="Y305" s="18" t="str">
        <f t="shared" si="37"/>
        <v/>
      </c>
      <c r="Z305" s="18" t="str">
        <f t="shared" si="38"/>
        <v/>
      </c>
      <c r="AA305" s="18" t="str">
        <f t="shared" si="39"/>
        <v/>
      </c>
      <c r="AB305" s="18" t="str">
        <f t="shared" si="40"/>
        <v/>
      </c>
      <c r="AC305" s="18" t="str">
        <f t="shared" si="41"/>
        <v/>
      </c>
      <c r="AD305" s="18"/>
      <c r="AE305" s="18"/>
      <c r="AF305" s="18"/>
      <c r="AG305" s="18"/>
      <c r="AH305" s="30" t="str">
        <f t="shared" si="42"/>
        <v/>
      </c>
      <c r="AI305" s="18" t="str">
        <f t="shared" si="43"/>
        <v/>
      </c>
      <c r="AJ305" s="18" t="str">
        <f t="shared" si="44"/>
        <v/>
      </c>
      <c r="AK305" s="18" t="str">
        <f t="shared" si="45"/>
        <v/>
      </c>
      <c r="AL305" s="18" t="str">
        <f t="shared" si="46"/>
        <v/>
      </c>
      <c r="AM305" s="18" t="str">
        <f t="shared" si="47"/>
        <v/>
      </c>
      <c r="AN305" s="18" t="str">
        <f t="shared" si="48"/>
        <v/>
      </c>
      <c r="AO305" s="18" t="str">
        <f t="shared" si="49"/>
        <v/>
      </c>
      <c r="AP305" s="18" t="str">
        <f t="shared" si="50"/>
        <v/>
      </c>
      <c r="AS305" s="63" t="str">
        <f t="shared" si="51"/>
        <v/>
      </c>
      <c r="AT305" s="23" t="str">
        <f t="shared" si="52"/>
        <v xml:space="preserve">Mencapai kompetensi dengan sangat baik dalam </v>
      </c>
      <c r="AU305" s="23" t="str">
        <f t="shared" si="53"/>
        <v xml:space="preserve">Perlu peningkatan dalam hal </v>
      </c>
      <c r="AV305" s="23" t="str">
        <f t="shared" si="54"/>
        <v/>
      </c>
      <c r="AW305" s="23" t="str">
        <f t="shared" si="55"/>
        <v/>
      </c>
      <c r="BF305" s="197"/>
    </row>
    <row r="306" spans="1:58" ht="15.75" customHeight="1">
      <c r="A306" s="57">
        <v>300</v>
      </c>
      <c r="B306" s="18" t="s">
        <v>360</v>
      </c>
      <c r="C306" s="59">
        <v>6785</v>
      </c>
      <c r="D306" s="18">
        <f t="shared" si="56"/>
        <v>6785</v>
      </c>
      <c r="E306" s="59" t="s">
        <v>346</v>
      </c>
      <c r="F306" s="59"/>
      <c r="G306" s="59"/>
      <c r="H306" s="59"/>
      <c r="I306" s="59"/>
      <c r="J306" s="59"/>
      <c r="K306" s="59"/>
      <c r="L306" s="59"/>
      <c r="M306" s="59"/>
      <c r="N306" s="18"/>
      <c r="O306" s="60"/>
      <c r="P306" s="175">
        <f t="shared" si="57"/>
        <v>80</v>
      </c>
      <c r="Q306" s="18"/>
      <c r="R306" s="18"/>
      <c r="S306" s="18"/>
      <c r="T306" s="18"/>
      <c r="U306" s="61" t="str">
        <f t="shared" si="58"/>
        <v/>
      </c>
      <c r="V306" s="18" t="str">
        <f t="shared" si="34"/>
        <v/>
      </c>
      <c r="W306" s="18" t="str">
        <f t="shared" si="35"/>
        <v/>
      </c>
      <c r="X306" s="62" t="str">
        <f t="shared" si="36"/>
        <v/>
      </c>
      <c r="Y306" s="18" t="str">
        <f t="shared" si="37"/>
        <v/>
      </c>
      <c r="Z306" s="18" t="str">
        <f t="shared" si="38"/>
        <v/>
      </c>
      <c r="AA306" s="18" t="str">
        <f t="shared" si="39"/>
        <v/>
      </c>
      <c r="AB306" s="18" t="str">
        <f t="shared" si="40"/>
        <v/>
      </c>
      <c r="AC306" s="18" t="str">
        <f t="shared" si="41"/>
        <v/>
      </c>
      <c r="AD306" s="18"/>
      <c r="AE306" s="18"/>
      <c r="AF306" s="18"/>
      <c r="AG306" s="18"/>
      <c r="AH306" s="30" t="str">
        <f t="shared" si="42"/>
        <v/>
      </c>
      <c r="AI306" s="18" t="str">
        <f t="shared" si="43"/>
        <v/>
      </c>
      <c r="AJ306" s="18" t="str">
        <f t="shared" si="44"/>
        <v/>
      </c>
      <c r="AK306" s="18" t="str">
        <f t="shared" si="45"/>
        <v/>
      </c>
      <c r="AL306" s="18" t="str">
        <f t="shared" si="46"/>
        <v/>
      </c>
      <c r="AM306" s="18" t="str">
        <f t="shared" si="47"/>
        <v/>
      </c>
      <c r="AN306" s="18" t="str">
        <f t="shared" si="48"/>
        <v/>
      </c>
      <c r="AO306" s="18" t="str">
        <f t="shared" si="49"/>
        <v/>
      </c>
      <c r="AP306" s="18" t="str">
        <f t="shared" si="50"/>
        <v/>
      </c>
      <c r="AS306" s="63" t="str">
        <f t="shared" si="51"/>
        <v/>
      </c>
      <c r="AT306" s="23" t="str">
        <f t="shared" si="52"/>
        <v xml:space="preserve">Mencapai kompetensi dengan sangat baik dalam </v>
      </c>
      <c r="AU306" s="23" t="str">
        <f t="shared" si="53"/>
        <v xml:space="preserve">Perlu peningkatan dalam hal </v>
      </c>
      <c r="AV306" s="23" t="str">
        <f t="shared" si="54"/>
        <v/>
      </c>
      <c r="AW306" s="23" t="str">
        <f t="shared" si="55"/>
        <v/>
      </c>
      <c r="BF306" s="197"/>
    </row>
    <row r="307" spans="1:58" ht="15.75" customHeight="1">
      <c r="A307" s="57">
        <v>301</v>
      </c>
      <c r="B307" s="18" t="s">
        <v>361</v>
      </c>
      <c r="C307" s="59">
        <v>6786</v>
      </c>
      <c r="D307" s="18">
        <f t="shared" si="56"/>
        <v>6786</v>
      </c>
      <c r="E307" s="59" t="s">
        <v>346</v>
      </c>
      <c r="F307" s="59"/>
      <c r="G307" s="59"/>
      <c r="H307" s="59"/>
      <c r="I307" s="59"/>
      <c r="J307" s="59"/>
      <c r="K307" s="59"/>
      <c r="L307" s="59"/>
      <c r="M307" s="59"/>
      <c r="N307" s="18"/>
      <c r="O307" s="60"/>
      <c r="P307" s="175">
        <f t="shared" si="57"/>
        <v>80</v>
      </c>
      <c r="Q307" s="18"/>
      <c r="R307" s="18"/>
      <c r="S307" s="18"/>
      <c r="T307" s="18"/>
      <c r="U307" s="61" t="str">
        <f t="shared" si="58"/>
        <v/>
      </c>
      <c r="V307" s="18" t="str">
        <f t="shared" si="34"/>
        <v/>
      </c>
      <c r="W307" s="18" t="str">
        <f t="shared" si="35"/>
        <v/>
      </c>
      <c r="X307" s="62" t="str">
        <f t="shared" si="36"/>
        <v/>
      </c>
      <c r="Y307" s="18" t="str">
        <f t="shared" si="37"/>
        <v/>
      </c>
      <c r="Z307" s="18" t="str">
        <f t="shared" si="38"/>
        <v/>
      </c>
      <c r="AA307" s="18" t="str">
        <f t="shared" si="39"/>
        <v/>
      </c>
      <c r="AB307" s="18" t="str">
        <f t="shared" si="40"/>
        <v/>
      </c>
      <c r="AC307" s="18" t="str">
        <f t="shared" si="41"/>
        <v/>
      </c>
      <c r="AD307" s="18"/>
      <c r="AE307" s="18"/>
      <c r="AF307" s="18"/>
      <c r="AG307" s="18"/>
      <c r="AH307" s="30" t="str">
        <f t="shared" si="42"/>
        <v/>
      </c>
      <c r="AI307" s="18" t="str">
        <f t="shared" si="43"/>
        <v/>
      </c>
      <c r="AJ307" s="18" t="str">
        <f t="shared" si="44"/>
        <v/>
      </c>
      <c r="AK307" s="18" t="str">
        <f t="shared" si="45"/>
        <v/>
      </c>
      <c r="AL307" s="18" t="str">
        <f t="shared" si="46"/>
        <v/>
      </c>
      <c r="AM307" s="18" t="str">
        <f t="shared" si="47"/>
        <v/>
      </c>
      <c r="AN307" s="18" t="str">
        <f t="shared" si="48"/>
        <v/>
      </c>
      <c r="AO307" s="18" t="str">
        <f t="shared" si="49"/>
        <v/>
      </c>
      <c r="AP307" s="18" t="str">
        <f t="shared" si="50"/>
        <v/>
      </c>
      <c r="AS307" s="63" t="str">
        <f t="shared" si="51"/>
        <v/>
      </c>
      <c r="AT307" s="23" t="str">
        <f t="shared" si="52"/>
        <v xml:space="preserve">Mencapai kompetensi dengan sangat baik dalam </v>
      </c>
      <c r="AU307" s="23" t="str">
        <f t="shared" si="53"/>
        <v xml:space="preserve">Perlu peningkatan dalam hal </v>
      </c>
      <c r="AV307" s="23" t="str">
        <f t="shared" si="54"/>
        <v/>
      </c>
      <c r="AW307" s="23" t="str">
        <f t="shared" si="55"/>
        <v/>
      </c>
      <c r="BF307" s="197"/>
    </row>
    <row r="308" spans="1:58" ht="15.75" customHeight="1">
      <c r="A308" s="57">
        <v>302</v>
      </c>
      <c r="B308" s="18" t="s">
        <v>362</v>
      </c>
      <c r="C308" s="59">
        <v>6787</v>
      </c>
      <c r="D308" s="18">
        <f t="shared" si="56"/>
        <v>6787</v>
      </c>
      <c r="E308" s="59" t="s">
        <v>346</v>
      </c>
      <c r="F308" s="59"/>
      <c r="G308" s="59"/>
      <c r="H308" s="59"/>
      <c r="I308" s="59"/>
      <c r="J308" s="59"/>
      <c r="K308" s="59"/>
      <c r="L308" s="59"/>
      <c r="M308" s="59"/>
      <c r="N308" s="18"/>
      <c r="O308" s="60"/>
      <c r="P308" s="175">
        <f t="shared" si="57"/>
        <v>80</v>
      </c>
      <c r="Q308" s="18"/>
      <c r="R308" s="18"/>
      <c r="S308" s="18"/>
      <c r="T308" s="18"/>
      <c r="U308" s="61" t="str">
        <f t="shared" si="58"/>
        <v/>
      </c>
      <c r="V308" s="18" t="str">
        <f t="shared" si="34"/>
        <v/>
      </c>
      <c r="W308" s="18" t="str">
        <f t="shared" si="35"/>
        <v/>
      </c>
      <c r="X308" s="62" t="str">
        <f t="shared" si="36"/>
        <v/>
      </c>
      <c r="Y308" s="18" t="str">
        <f t="shared" si="37"/>
        <v/>
      </c>
      <c r="Z308" s="18" t="str">
        <f t="shared" si="38"/>
        <v/>
      </c>
      <c r="AA308" s="18" t="str">
        <f t="shared" si="39"/>
        <v/>
      </c>
      <c r="AB308" s="18" t="str">
        <f t="shared" si="40"/>
        <v/>
      </c>
      <c r="AC308" s="18" t="str">
        <f t="shared" si="41"/>
        <v/>
      </c>
      <c r="AD308" s="18"/>
      <c r="AE308" s="18"/>
      <c r="AF308" s="18"/>
      <c r="AG308" s="18"/>
      <c r="AH308" s="30" t="str">
        <f t="shared" si="42"/>
        <v/>
      </c>
      <c r="AI308" s="18" t="str">
        <f t="shared" si="43"/>
        <v/>
      </c>
      <c r="AJ308" s="18" t="str">
        <f t="shared" si="44"/>
        <v/>
      </c>
      <c r="AK308" s="18" t="str">
        <f t="shared" si="45"/>
        <v/>
      </c>
      <c r="AL308" s="18" t="str">
        <f t="shared" si="46"/>
        <v/>
      </c>
      <c r="AM308" s="18" t="str">
        <f t="shared" si="47"/>
        <v/>
      </c>
      <c r="AN308" s="18" t="str">
        <f t="shared" si="48"/>
        <v/>
      </c>
      <c r="AO308" s="18" t="str">
        <f t="shared" si="49"/>
        <v/>
      </c>
      <c r="AP308" s="18" t="str">
        <f t="shared" si="50"/>
        <v/>
      </c>
      <c r="AS308" s="63" t="str">
        <f t="shared" si="51"/>
        <v/>
      </c>
      <c r="AT308" s="23" t="str">
        <f t="shared" si="52"/>
        <v xml:space="preserve">Mencapai kompetensi dengan sangat baik dalam </v>
      </c>
      <c r="AU308" s="23" t="str">
        <f t="shared" si="53"/>
        <v xml:space="preserve">Perlu peningkatan dalam hal </v>
      </c>
      <c r="AV308" s="23" t="str">
        <f t="shared" si="54"/>
        <v/>
      </c>
      <c r="AW308" s="23" t="str">
        <f t="shared" si="55"/>
        <v/>
      </c>
      <c r="BF308" s="197"/>
    </row>
    <row r="309" spans="1:58" ht="15.75" customHeight="1">
      <c r="A309" s="57">
        <v>303</v>
      </c>
      <c r="B309" s="18" t="s">
        <v>363</v>
      </c>
      <c r="C309" s="59">
        <v>6788</v>
      </c>
      <c r="D309" s="18">
        <f t="shared" si="56"/>
        <v>6788</v>
      </c>
      <c r="E309" s="59" t="s">
        <v>346</v>
      </c>
      <c r="F309" s="59"/>
      <c r="G309" s="59"/>
      <c r="H309" s="59"/>
      <c r="I309" s="59"/>
      <c r="J309" s="59"/>
      <c r="K309" s="59"/>
      <c r="L309" s="59"/>
      <c r="M309" s="59"/>
      <c r="N309" s="18"/>
      <c r="O309" s="60"/>
      <c r="P309" s="175">
        <f t="shared" si="57"/>
        <v>80</v>
      </c>
      <c r="Q309" s="18"/>
      <c r="R309" s="18"/>
      <c r="S309" s="18"/>
      <c r="T309" s="18"/>
      <c r="U309" s="61" t="str">
        <f t="shared" si="58"/>
        <v/>
      </c>
      <c r="V309" s="18" t="str">
        <f t="shared" si="34"/>
        <v/>
      </c>
      <c r="W309" s="18" t="str">
        <f t="shared" si="35"/>
        <v/>
      </c>
      <c r="X309" s="62" t="str">
        <f t="shared" si="36"/>
        <v/>
      </c>
      <c r="Y309" s="18" t="str">
        <f t="shared" si="37"/>
        <v/>
      </c>
      <c r="Z309" s="18" t="str">
        <f t="shared" si="38"/>
        <v/>
      </c>
      <c r="AA309" s="18" t="str">
        <f t="shared" si="39"/>
        <v/>
      </c>
      <c r="AB309" s="18" t="str">
        <f t="shared" si="40"/>
        <v/>
      </c>
      <c r="AC309" s="18" t="str">
        <f t="shared" si="41"/>
        <v/>
      </c>
      <c r="AD309" s="18"/>
      <c r="AE309" s="18"/>
      <c r="AF309" s="18"/>
      <c r="AG309" s="18"/>
      <c r="AH309" s="30" t="str">
        <f t="shared" si="42"/>
        <v/>
      </c>
      <c r="AI309" s="18" t="str">
        <f t="shared" si="43"/>
        <v/>
      </c>
      <c r="AJ309" s="18" t="str">
        <f t="shared" si="44"/>
        <v/>
      </c>
      <c r="AK309" s="18" t="str">
        <f t="shared" si="45"/>
        <v/>
      </c>
      <c r="AL309" s="18" t="str">
        <f t="shared" si="46"/>
        <v/>
      </c>
      <c r="AM309" s="18" t="str">
        <f t="shared" si="47"/>
        <v/>
      </c>
      <c r="AN309" s="18" t="str">
        <f t="shared" si="48"/>
        <v/>
      </c>
      <c r="AO309" s="18" t="str">
        <f t="shared" si="49"/>
        <v/>
      </c>
      <c r="AP309" s="18" t="str">
        <f t="shared" si="50"/>
        <v/>
      </c>
      <c r="AS309" s="63" t="str">
        <f t="shared" si="51"/>
        <v/>
      </c>
      <c r="AT309" s="23" t="str">
        <f t="shared" si="52"/>
        <v xml:space="preserve">Mencapai kompetensi dengan sangat baik dalam </v>
      </c>
      <c r="AU309" s="23" t="str">
        <f t="shared" si="53"/>
        <v xml:space="preserve">Perlu peningkatan dalam hal </v>
      </c>
      <c r="AV309" s="23" t="str">
        <f t="shared" si="54"/>
        <v/>
      </c>
      <c r="AW309" s="23" t="str">
        <f t="shared" si="55"/>
        <v/>
      </c>
      <c r="BF309" s="197"/>
    </row>
    <row r="310" spans="1:58" ht="15.75" customHeight="1">
      <c r="A310" s="57">
        <v>304</v>
      </c>
      <c r="B310" s="18" t="s">
        <v>364</v>
      </c>
      <c r="C310" s="59">
        <v>6789</v>
      </c>
      <c r="D310" s="18">
        <f t="shared" si="56"/>
        <v>6789</v>
      </c>
      <c r="E310" s="59" t="s">
        <v>346</v>
      </c>
      <c r="F310" s="59"/>
      <c r="G310" s="59"/>
      <c r="H310" s="59"/>
      <c r="I310" s="59"/>
      <c r="J310" s="59"/>
      <c r="K310" s="59"/>
      <c r="L310" s="59"/>
      <c r="M310" s="59"/>
      <c r="N310" s="18"/>
      <c r="O310" s="60"/>
      <c r="P310" s="175">
        <f t="shared" si="57"/>
        <v>80</v>
      </c>
      <c r="Q310" s="18"/>
      <c r="R310" s="18"/>
      <c r="S310" s="18"/>
      <c r="T310" s="18"/>
      <c r="U310" s="61" t="str">
        <f t="shared" si="58"/>
        <v/>
      </c>
      <c r="V310" s="18" t="str">
        <f t="shared" si="34"/>
        <v/>
      </c>
      <c r="W310" s="18" t="str">
        <f t="shared" si="35"/>
        <v/>
      </c>
      <c r="X310" s="62" t="str">
        <f t="shared" si="36"/>
        <v/>
      </c>
      <c r="Y310" s="18" t="str">
        <f t="shared" si="37"/>
        <v/>
      </c>
      <c r="Z310" s="18" t="str">
        <f t="shared" si="38"/>
        <v/>
      </c>
      <c r="AA310" s="18" t="str">
        <f t="shared" si="39"/>
        <v/>
      </c>
      <c r="AB310" s="18" t="str">
        <f t="shared" si="40"/>
        <v/>
      </c>
      <c r="AC310" s="18" t="str">
        <f t="shared" si="41"/>
        <v/>
      </c>
      <c r="AD310" s="18"/>
      <c r="AE310" s="18"/>
      <c r="AF310" s="18"/>
      <c r="AG310" s="18"/>
      <c r="AH310" s="30" t="str">
        <f t="shared" si="42"/>
        <v/>
      </c>
      <c r="AI310" s="18" t="str">
        <f t="shared" si="43"/>
        <v/>
      </c>
      <c r="AJ310" s="18" t="str">
        <f t="shared" si="44"/>
        <v/>
      </c>
      <c r="AK310" s="18" t="str">
        <f t="shared" si="45"/>
        <v/>
      </c>
      <c r="AL310" s="18" t="str">
        <f t="shared" si="46"/>
        <v/>
      </c>
      <c r="AM310" s="18" t="str">
        <f t="shared" si="47"/>
        <v/>
      </c>
      <c r="AN310" s="18" t="str">
        <f t="shared" si="48"/>
        <v/>
      </c>
      <c r="AO310" s="18" t="str">
        <f t="shared" si="49"/>
        <v/>
      </c>
      <c r="AP310" s="18" t="str">
        <f t="shared" si="50"/>
        <v/>
      </c>
      <c r="AS310" s="63" t="str">
        <f t="shared" si="51"/>
        <v/>
      </c>
      <c r="AT310" s="23" t="str">
        <f t="shared" si="52"/>
        <v xml:space="preserve">Mencapai kompetensi dengan sangat baik dalam </v>
      </c>
      <c r="AU310" s="23" t="str">
        <f t="shared" si="53"/>
        <v xml:space="preserve">Perlu peningkatan dalam hal </v>
      </c>
      <c r="AV310" s="23" t="str">
        <f t="shared" si="54"/>
        <v/>
      </c>
      <c r="AW310" s="23" t="str">
        <f t="shared" si="55"/>
        <v/>
      </c>
      <c r="BF310" s="197"/>
    </row>
    <row r="311" spans="1:58" ht="15.75" customHeight="1">
      <c r="A311" s="57">
        <v>305</v>
      </c>
      <c r="B311" s="18" t="s">
        <v>365</v>
      </c>
      <c r="C311" s="59">
        <v>6790</v>
      </c>
      <c r="D311" s="18">
        <f t="shared" si="56"/>
        <v>6790</v>
      </c>
      <c r="E311" s="59" t="s">
        <v>346</v>
      </c>
      <c r="F311" s="59"/>
      <c r="G311" s="59"/>
      <c r="H311" s="59"/>
      <c r="I311" s="59"/>
      <c r="J311" s="59"/>
      <c r="K311" s="59"/>
      <c r="L311" s="59"/>
      <c r="M311" s="59"/>
      <c r="N311" s="18"/>
      <c r="O311" s="60"/>
      <c r="P311" s="175">
        <f t="shared" si="57"/>
        <v>80</v>
      </c>
      <c r="Q311" s="18"/>
      <c r="R311" s="18"/>
      <c r="S311" s="18"/>
      <c r="T311" s="18"/>
      <c r="U311" s="61" t="str">
        <f t="shared" si="58"/>
        <v/>
      </c>
      <c r="V311" s="18" t="str">
        <f t="shared" si="34"/>
        <v/>
      </c>
      <c r="W311" s="18" t="str">
        <f t="shared" si="35"/>
        <v/>
      </c>
      <c r="X311" s="62" t="str">
        <f t="shared" si="36"/>
        <v/>
      </c>
      <c r="Y311" s="18" t="str">
        <f t="shared" si="37"/>
        <v/>
      </c>
      <c r="Z311" s="18" t="str">
        <f t="shared" si="38"/>
        <v/>
      </c>
      <c r="AA311" s="18" t="str">
        <f t="shared" si="39"/>
        <v/>
      </c>
      <c r="AB311" s="18" t="str">
        <f t="shared" si="40"/>
        <v/>
      </c>
      <c r="AC311" s="18" t="str">
        <f t="shared" si="41"/>
        <v/>
      </c>
      <c r="AD311" s="18"/>
      <c r="AE311" s="18"/>
      <c r="AF311" s="18"/>
      <c r="AG311" s="18"/>
      <c r="AH311" s="30" t="str">
        <f t="shared" si="42"/>
        <v/>
      </c>
      <c r="AI311" s="18" t="str">
        <f t="shared" si="43"/>
        <v/>
      </c>
      <c r="AJ311" s="18" t="str">
        <f t="shared" si="44"/>
        <v/>
      </c>
      <c r="AK311" s="18" t="str">
        <f t="shared" si="45"/>
        <v/>
      </c>
      <c r="AL311" s="18" t="str">
        <f t="shared" si="46"/>
        <v/>
      </c>
      <c r="AM311" s="18" t="str">
        <f t="shared" si="47"/>
        <v/>
      </c>
      <c r="AN311" s="18" t="str">
        <f t="shared" si="48"/>
        <v/>
      </c>
      <c r="AO311" s="18" t="str">
        <f t="shared" si="49"/>
        <v/>
      </c>
      <c r="AP311" s="18" t="str">
        <f t="shared" si="50"/>
        <v/>
      </c>
      <c r="AS311" s="63" t="str">
        <f t="shared" si="51"/>
        <v/>
      </c>
      <c r="AT311" s="23" t="str">
        <f t="shared" si="52"/>
        <v xml:space="preserve">Mencapai kompetensi dengan sangat baik dalam </v>
      </c>
      <c r="AU311" s="23" t="str">
        <f t="shared" si="53"/>
        <v xml:space="preserve">Perlu peningkatan dalam hal </v>
      </c>
      <c r="AV311" s="23" t="str">
        <f t="shared" si="54"/>
        <v/>
      </c>
      <c r="AW311" s="23" t="str">
        <f t="shared" si="55"/>
        <v/>
      </c>
      <c r="BF311" s="197"/>
    </row>
    <row r="312" spans="1:58" ht="15.75" customHeight="1">
      <c r="A312" s="57">
        <v>306</v>
      </c>
      <c r="B312" s="18" t="s">
        <v>366</v>
      </c>
      <c r="C312" s="59">
        <v>6791</v>
      </c>
      <c r="D312" s="18">
        <f t="shared" si="56"/>
        <v>6791</v>
      </c>
      <c r="E312" s="59" t="s">
        <v>346</v>
      </c>
      <c r="F312" s="59"/>
      <c r="G312" s="59"/>
      <c r="H312" s="59"/>
      <c r="I312" s="59"/>
      <c r="J312" s="59"/>
      <c r="K312" s="59"/>
      <c r="L312" s="59"/>
      <c r="M312" s="59"/>
      <c r="N312" s="18"/>
      <c r="O312" s="60"/>
      <c r="P312" s="175">
        <f t="shared" si="57"/>
        <v>80</v>
      </c>
      <c r="Q312" s="18"/>
      <c r="R312" s="18"/>
      <c r="S312" s="18"/>
      <c r="T312" s="18"/>
      <c r="U312" s="61" t="str">
        <f t="shared" si="58"/>
        <v/>
      </c>
      <c r="V312" s="18" t="str">
        <f t="shared" si="34"/>
        <v/>
      </c>
      <c r="W312" s="18" t="str">
        <f t="shared" si="35"/>
        <v/>
      </c>
      <c r="X312" s="62" t="str">
        <f t="shared" si="36"/>
        <v/>
      </c>
      <c r="Y312" s="18" t="str">
        <f t="shared" si="37"/>
        <v/>
      </c>
      <c r="Z312" s="18" t="str">
        <f t="shared" si="38"/>
        <v/>
      </c>
      <c r="AA312" s="18" t="str">
        <f t="shared" si="39"/>
        <v/>
      </c>
      <c r="AB312" s="18" t="str">
        <f t="shared" si="40"/>
        <v/>
      </c>
      <c r="AC312" s="18" t="str">
        <f t="shared" si="41"/>
        <v/>
      </c>
      <c r="AD312" s="18"/>
      <c r="AE312" s="18"/>
      <c r="AF312" s="18"/>
      <c r="AG312" s="18"/>
      <c r="AH312" s="30" t="str">
        <f t="shared" si="42"/>
        <v/>
      </c>
      <c r="AI312" s="18" t="str">
        <f t="shared" si="43"/>
        <v/>
      </c>
      <c r="AJ312" s="18" t="str">
        <f t="shared" si="44"/>
        <v/>
      </c>
      <c r="AK312" s="18" t="str">
        <f t="shared" si="45"/>
        <v/>
      </c>
      <c r="AL312" s="18" t="str">
        <f t="shared" si="46"/>
        <v/>
      </c>
      <c r="AM312" s="18" t="str">
        <f t="shared" si="47"/>
        <v/>
      </c>
      <c r="AN312" s="18" t="str">
        <f t="shared" si="48"/>
        <v/>
      </c>
      <c r="AO312" s="18" t="str">
        <f t="shared" si="49"/>
        <v/>
      </c>
      <c r="AP312" s="18" t="str">
        <f t="shared" si="50"/>
        <v/>
      </c>
      <c r="AS312" s="63" t="str">
        <f t="shared" si="51"/>
        <v/>
      </c>
      <c r="AT312" s="23" t="str">
        <f t="shared" si="52"/>
        <v xml:space="preserve">Mencapai kompetensi dengan sangat baik dalam </v>
      </c>
      <c r="AU312" s="23" t="str">
        <f t="shared" si="53"/>
        <v xml:space="preserve">Perlu peningkatan dalam hal </v>
      </c>
      <c r="AV312" s="23" t="str">
        <f t="shared" si="54"/>
        <v/>
      </c>
      <c r="AW312" s="23" t="str">
        <f t="shared" si="55"/>
        <v/>
      </c>
      <c r="BF312" s="197"/>
    </row>
    <row r="313" spans="1:58" ht="15.75" customHeight="1">
      <c r="A313" s="57">
        <v>307</v>
      </c>
      <c r="B313" s="18" t="s">
        <v>367</v>
      </c>
      <c r="C313" s="59">
        <v>6793</v>
      </c>
      <c r="D313" s="18">
        <f t="shared" si="56"/>
        <v>6793</v>
      </c>
      <c r="E313" s="59" t="s">
        <v>346</v>
      </c>
      <c r="F313" s="59"/>
      <c r="G313" s="59"/>
      <c r="H313" s="59"/>
      <c r="I313" s="59"/>
      <c r="J313" s="59"/>
      <c r="K313" s="59"/>
      <c r="L313" s="59"/>
      <c r="M313" s="59"/>
      <c r="N313" s="18"/>
      <c r="O313" s="60"/>
      <c r="P313" s="175">
        <f t="shared" si="57"/>
        <v>80</v>
      </c>
      <c r="Q313" s="18"/>
      <c r="R313" s="18"/>
      <c r="S313" s="18"/>
      <c r="T313" s="18"/>
      <c r="U313" s="61" t="str">
        <f t="shared" si="58"/>
        <v/>
      </c>
      <c r="V313" s="18" t="str">
        <f t="shared" si="34"/>
        <v/>
      </c>
      <c r="W313" s="18" t="str">
        <f t="shared" si="35"/>
        <v/>
      </c>
      <c r="X313" s="62" t="str">
        <f t="shared" si="36"/>
        <v/>
      </c>
      <c r="Y313" s="18" t="str">
        <f t="shared" si="37"/>
        <v/>
      </c>
      <c r="Z313" s="18" t="str">
        <f t="shared" si="38"/>
        <v/>
      </c>
      <c r="AA313" s="18" t="str">
        <f t="shared" si="39"/>
        <v/>
      </c>
      <c r="AB313" s="18" t="str">
        <f t="shared" si="40"/>
        <v/>
      </c>
      <c r="AC313" s="18" t="str">
        <f t="shared" si="41"/>
        <v/>
      </c>
      <c r="AD313" s="18"/>
      <c r="AE313" s="18"/>
      <c r="AF313" s="18"/>
      <c r="AG313" s="18"/>
      <c r="AH313" s="30" t="str">
        <f t="shared" si="42"/>
        <v/>
      </c>
      <c r="AI313" s="18" t="str">
        <f t="shared" si="43"/>
        <v/>
      </c>
      <c r="AJ313" s="18" t="str">
        <f t="shared" si="44"/>
        <v/>
      </c>
      <c r="AK313" s="18" t="str">
        <f t="shared" si="45"/>
        <v/>
      </c>
      <c r="AL313" s="18" t="str">
        <f t="shared" si="46"/>
        <v/>
      </c>
      <c r="AM313" s="18" t="str">
        <f t="shared" si="47"/>
        <v/>
      </c>
      <c r="AN313" s="18" t="str">
        <f t="shared" si="48"/>
        <v/>
      </c>
      <c r="AO313" s="18" t="str">
        <f t="shared" si="49"/>
        <v/>
      </c>
      <c r="AP313" s="18" t="str">
        <f t="shared" si="50"/>
        <v/>
      </c>
      <c r="AS313" s="63" t="str">
        <f t="shared" si="51"/>
        <v/>
      </c>
      <c r="AT313" s="23" t="str">
        <f t="shared" si="52"/>
        <v xml:space="preserve">Mencapai kompetensi dengan sangat baik dalam </v>
      </c>
      <c r="AU313" s="23" t="str">
        <f t="shared" si="53"/>
        <v xml:space="preserve">Perlu peningkatan dalam hal </v>
      </c>
      <c r="AV313" s="23" t="str">
        <f t="shared" si="54"/>
        <v/>
      </c>
      <c r="AW313" s="23" t="str">
        <f t="shared" si="55"/>
        <v/>
      </c>
      <c r="BF313" s="197"/>
    </row>
    <row r="314" spans="1:58" ht="15.75" customHeight="1">
      <c r="A314" s="57">
        <v>308</v>
      </c>
      <c r="B314" s="18" t="s">
        <v>368</v>
      </c>
      <c r="C314" s="59">
        <v>6794</v>
      </c>
      <c r="D314" s="18">
        <f t="shared" si="56"/>
        <v>6794</v>
      </c>
      <c r="E314" s="59" t="s">
        <v>346</v>
      </c>
      <c r="F314" s="59"/>
      <c r="G314" s="59"/>
      <c r="H314" s="59"/>
      <c r="I314" s="59"/>
      <c r="J314" s="59"/>
      <c r="K314" s="59"/>
      <c r="L314" s="59"/>
      <c r="M314" s="59"/>
      <c r="N314" s="18"/>
      <c r="O314" s="60"/>
      <c r="P314" s="175">
        <f t="shared" si="57"/>
        <v>80</v>
      </c>
      <c r="Q314" s="18"/>
      <c r="R314" s="18"/>
      <c r="S314" s="18"/>
      <c r="T314" s="18"/>
      <c r="U314" s="61" t="str">
        <f t="shared" si="58"/>
        <v/>
      </c>
      <c r="V314" s="18" t="str">
        <f t="shared" si="34"/>
        <v/>
      </c>
      <c r="W314" s="18" t="str">
        <f t="shared" si="35"/>
        <v/>
      </c>
      <c r="X314" s="62" t="str">
        <f t="shared" si="36"/>
        <v/>
      </c>
      <c r="Y314" s="18" t="str">
        <f t="shared" si="37"/>
        <v/>
      </c>
      <c r="Z314" s="18" t="str">
        <f t="shared" si="38"/>
        <v/>
      </c>
      <c r="AA314" s="18" t="str">
        <f t="shared" si="39"/>
        <v/>
      </c>
      <c r="AB314" s="18" t="str">
        <f t="shared" si="40"/>
        <v/>
      </c>
      <c r="AC314" s="18" t="str">
        <f t="shared" si="41"/>
        <v/>
      </c>
      <c r="AD314" s="18"/>
      <c r="AE314" s="18"/>
      <c r="AF314" s="18"/>
      <c r="AG314" s="18"/>
      <c r="AH314" s="30" t="str">
        <f t="shared" si="42"/>
        <v/>
      </c>
      <c r="AI314" s="18" t="str">
        <f t="shared" si="43"/>
        <v/>
      </c>
      <c r="AJ314" s="18" t="str">
        <f t="shared" si="44"/>
        <v/>
      </c>
      <c r="AK314" s="18" t="str">
        <f t="shared" si="45"/>
        <v/>
      </c>
      <c r="AL314" s="18" t="str">
        <f t="shared" si="46"/>
        <v/>
      </c>
      <c r="AM314" s="18" t="str">
        <f t="shared" si="47"/>
        <v/>
      </c>
      <c r="AN314" s="18" t="str">
        <f t="shared" si="48"/>
        <v/>
      </c>
      <c r="AO314" s="18" t="str">
        <f t="shared" si="49"/>
        <v/>
      </c>
      <c r="AP314" s="18" t="str">
        <f t="shared" si="50"/>
        <v/>
      </c>
      <c r="AS314" s="63" t="str">
        <f t="shared" si="51"/>
        <v/>
      </c>
      <c r="AT314" s="23" t="str">
        <f t="shared" si="52"/>
        <v xml:space="preserve">Mencapai kompetensi dengan sangat baik dalam </v>
      </c>
      <c r="AU314" s="23" t="str">
        <f t="shared" si="53"/>
        <v xml:space="preserve">Perlu peningkatan dalam hal </v>
      </c>
      <c r="AV314" s="23" t="str">
        <f t="shared" si="54"/>
        <v/>
      </c>
      <c r="AW314" s="23" t="str">
        <f t="shared" si="55"/>
        <v/>
      </c>
      <c r="BF314" s="197"/>
    </row>
    <row r="315" spans="1:58" ht="15.75" customHeight="1">
      <c r="A315" s="57">
        <v>309</v>
      </c>
      <c r="B315" s="18" t="s">
        <v>369</v>
      </c>
      <c r="C315" s="59">
        <v>6795</v>
      </c>
      <c r="D315" s="18">
        <f t="shared" si="56"/>
        <v>6795</v>
      </c>
      <c r="E315" s="59" t="s">
        <v>346</v>
      </c>
      <c r="F315" s="59"/>
      <c r="G315" s="59"/>
      <c r="H315" s="59"/>
      <c r="I315" s="59"/>
      <c r="J315" s="59"/>
      <c r="K315" s="59"/>
      <c r="L315" s="59"/>
      <c r="M315" s="59"/>
      <c r="N315" s="18"/>
      <c r="O315" s="60"/>
      <c r="P315" s="175">
        <f t="shared" si="57"/>
        <v>80</v>
      </c>
      <c r="Q315" s="18"/>
      <c r="R315" s="18"/>
      <c r="S315" s="18"/>
      <c r="T315" s="18"/>
      <c r="U315" s="61" t="str">
        <f t="shared" si="58"/>
        <v/>
      </c>
      <c r="V315" s="18" t="str">
        <f t="shared" si="34"/>
        <v/>
      </c>
      <c r="W315" s="18" t="str">
        <f t="shared" si="35"/>
        <v/>
      </c>
      <c r="X315" s="62" t="str">
        <f t="shared" si="36"/>
        <v/>
      </c>
      <c r="Y315" s="18" t="str">
        <f t="shared" si="37"/>
        <v/>
      </c>
      <c r="Z315" s="18" t="str">
        <f t="shared" si="38"/>
        <v/>
      </c>
      <c r="AA315" s="18" t="str">
        <f t="shared" si="39"/>
        <v/>
      </c>
      <c r="AB315" s="18" t="str">
        <f t="shared" si="40"/>
        <v/>
      </c>
      <c r="AC315" s="18" t="str">
        <f t="shared" si="41"/>
        <v/>
      </c>
      <c r="AD315" s="18"/>
      <c r="AE315" s="18"/>
      <c r="AF315" s="18"/>
      <c r="AG315" s="18"/>
      <c r="AH315" s="30" t="str">
        <f t="shared" si="42"/>
        <v/>
      </c>
      <c r="AI315" s="18" t="str">
        <f t="shared" si="43"/>
        <v/>
      </c>
      <c r="AJ315" s="18" t="str">
        <f t="shared" si="44"/>
        <v/>
      </c>
      <c r="AK315" s="18" t="str">
        <f t="shared" si="45"/>
        <v/>
      </c>
      <c r="AL315" s="18" t="str">
        <f t="shared" si="46"/>
        <v/>
      </c>
      <c r="AM315" s="18" t="str">
        <f t="shared" si="47"/>
        <v/>
      </c>
      <c r="AN315" s="18" t="str">
        <f t="shared" si="48"/>
        <v/>
      </c>
      <c r="AO315" s="18" t="str">
        <f t="shared" si="49"/>
        <v/>
      </c>
      <c r="AP315" s="18" t="str">
        <f t="shared" si="50"/>
        <v/>
      </c>
      <c r="AS315" s="63" t="str">
        <f t="shared" si="51"/>
        <v/>
      </c>
      <c r="AT315" s="23" t="str">
        <f t="shared" si="52"/>
        <v xml:space="preserve">Mencapai kompetensi dengan sangat baik dalam </v>
      </c>
      <c r="AU315" s="23" t="str">
        <f t="shared" si="53"/>
        <v xml:space="preserve">Perlu peningkatan dalam hal </v>
      </c>
      <c r="AV315" s="23" t="str">
        <f t="shared" si="54"/>
        <v/>
      </c>
      <c r="AW315" s="23" t="str">
        <f t="shared" si="55"/>
        <v/>
      </c>
      <c r="BF315" s="197"/>
    </row>
    <row r="316" spans="1:58" ht="15.75" customHeight="1">
      <c r="A316" s="57">
        <v>310</v>
      </c>
      <c r="B316" s="18" t="s">
        <v>370</v>
      </c>
      <c r="C316" s="59">
        <v>6796</v>
      </c>
      <c r="D316" s="18">
        <f t="shared" si="56"/>
        <v>6796</v>
      </c>
      <c r="E316" s="59" t="s">
        <v>346</v>
      </c>
      <c r="F316" s="59"/>
      <c r="G316" s="59"/>
      <c r="H316" s="59"/>
      <c r="I316" s="59"/>
      <c r="J316" s="59"/>
      <c r="K316" s="59"/>
      <c r="L316" s="59"/>
      <c r="M316" s="59"/>
      <c r="N316" s="18"/>
      <c r="O316" s="60"/>
      <c r="P316" s="175">
        <f t="shared" si="57"/>
        <v>80</v>
      </c>
      <c r="Q316" s="18"/>
      <c r="R316" s="18"/>
      <c r="S316" s="18"/>
      <c r="T316" s="18"/>
      <c r="U316" s="61" t="str">
        <f t="shared" si="58"/>
        <v/>
      </c>
      <c r="V316" s="18" t="str">
        <f t="shared" si="34"/>
        <v/>
      </c>
      <c r="W316" s="18" t="str">
        <f t="shared" si="35"/>
        <v/>
      </c>
      <c r="X316" s="62" t="str">
        <f t="shared" si="36"/>
        <v/>
      </c>
      <c r="Y316" s="18" t="str">
        <f t="shared" si="37"/>
        <v/>
      </c>
      <c r="Z316" s="18" t="str">
        <f t="shared" si="38"/>
        <v/>
      </c>
      <c r="AA316" s="18" t="str">
        <f t="shared" si="39"/>
        <v/>
      </c>
      <c r="AB316" s="18" t="str">
        <f t="shared" si="40"/>
        <v/>
      </c>
      <c r="AC316" s="18" t="str">
        <f t="shared" si="41"/>
        <v/>
      </c>
      <c r="AD316" s="18"/>
      <c r="AE316" s="18"/>
      <c r="AF316" s="18"/>
      <c r="AG316" s="18"/>
      <c r="AH316" s="30" t="str">
        <f t="shared" si="42"/>
        <v/>
      </c>
      <c r="AI316" s="18" t="str">
        <f t="shared" si="43"/>
        <v/>
      </c>
      <c r="AJ316" s="18" t="str">
        <f t="shared" si="44"/>
        <v/>
      </c>
      <c r="AK316" s="18" t="str">
        <f t="shared" si="45"/>
        <v/>
      </c>
      <c r="AL316" s="18" t="str">
        <f t="shared" si="46"/>
        <v/>
      </c>
      <c r="AM316" s="18" t="str">
        <f t="shared" si="47"/>
        <v/>
      </c>
      <c r="AN316" s="18" t="str">
        <f t="shared" si="48"/>
        <v/>
      </c>
      <c r="AO316" s="18" t="str">
        <f t="shared" si="49"/>
        <v/>
      </c>
      <c r="AP316" s="18" t="str">
        <f t="shared" si="50"/>
        <v/>
      </c>
      <c r="AS316" s="63" t="str">
        <f t="shared" si="51"/>
        <v/>
      </c>
      <c r="AT316" s="23" t="str">
        <f t="shared" si="52"/>
        <v xml:space="preserve">Mencapai kompetensi dengan sangat baik dalam </v>
      </c>
      <c r="AU316" s="23" t="str">
        <f t="shared" si="53"/>
        <v xml:space="preserve">Perlu peningkatan dalam hal </v>
      </c>
      <c r="AV316" s="23" t="str">
        <f t="shared" si="54"/>
        <v/>
      </c>
      <c r="AW316" s="23" t="str">
        <f t="shared" si="55"/>
        <v/>
      </c>
      <c r="BF316" s="197"/>
    </row>
    <row r="317" spans="1:58" ht="15.75" customHeight="1">
      <c r="A317" s="57">
        <v>311</v>
      </c>
      <c r="B317" s="18" t="s">
        <v>371</v>
      </c>
      <c r="C317" s="59">
        <v>6797</v>
      </c>
      <c r="D317" s="18">
        <f t="shared" si="56"/>
        <v>6797</v>
      </c>
      <c r="E317" s="59" t="s">
        <v>346</v>
      </c>
      <c r="F317" s="59"/>
      <c r="G317" s="59"/>
      <c r="H317" s="59"/>
      <c r="I317" s="59"/>
      <c r="J317" s="59"/>
      <c r="K317" s="59"/>
      <c r="L317" s="59"/>
      <c r="M317" s="59"/>
      <c r="N317" s="18"/>
      <c r="O317" s="60"/>
      <c r="P317" s="175">
        <f t="shared" si="57"/>
        <v>80</v>
      </c>
      <c r="Q317" s="18"/>
      <c r="R317" s="18"/>
      <c r="S317" s="18"/>
      <c r="T317" s="18"/>
      <c r="U317" s="61" t="str">
        <f t="shared" si="58"/>
        <v/>
      </c>
      <c r="V317" s="18" t="str">
        <f t="shared" si="34"/>
        <v/>
      </c>
      <c r="W317" s="18" t="str">
        <f t="shared" si="35"/>
        <v/>
      </c>
      <c r="X317" s="62" t="str">
        <f t="shared" si="36"/>
        <v/>
      </c>
      <c r="Y317" s="18" t="str">
        <f t="shared" si="37"/>
        <v/>
      </c>
      <c r="Z317" s="18" t="str">
        <f t="shared" si="38"/>
        <v/>
      </c>
      <c r="AA317" s="18" t="str">
        <f t="shared" si="39"/>
        <v/>
      </c>
      <c r="AB317" s="18" t="str">
        <f t="shared" si="40"/>
        <v/>
      </c>
      <c r="AC317" s="18" t="str">
        <f t="shared" si="41"/>
        <v/>
      </c>
      <c r="AD317" s="18"/>
      <c r="AE317" s="18"/>
      <c r="AF317" s="18"/>
      <c r="AG317" s="18"/>
      <c r="AH317" s="30" t="str">
        <f t="shared" si="42"/>
        <v/>
      </c>
      <c r="AI317" s="18" t="str">
        <f t="shared" si="43"/>
        <v/>
      </c>
      <c r="AJ317" s="18" t="str">
        <f t="shared" si="44"/>
        <v/>
      </c>
      <c r="AK317" s="18" t="str">
        <f t="shared" si="45"/>
        <v/>
      </c>
      <c r="AL317" s="18" t="str">
        <f t="shared" si="46"/>
        <v/>
      </c>
      <c r="AM317" s="18" t="str">
        <f t="shared" si="47"/>
        <v/>
      </c>
      <c r="AN317" s="18" t="str">
        <f t="shared" si="48"/>
        <v/>
      </c>
      <c r="AO317" s="18" t="str">
        <f t="shared" si="49"/>
        <v/>
      </c>
      <c r="AP317" s="18" t="str">
        <f t="shared" si="50"/>
        <v/>
      </c>
      <c r="AS317" s="63" t="str">
        <f t="shared" si="51"/>
        <v/>
      </c>
      <c r="AT317" s="23" t="str">
        <f t="shared" si="52"/>
        <v xml:space="preserve">Mencapai kompetensi dengan sangat baik dalam </v>
      </c>
      <c r="AU317" s="23" t="str">
        <f t="shared" si="53"/>
        <v xml:space="preserve">Perlu peningkatan dalam hal </v>
      </c>
      <c r="AV317" s="23" t="str">
        <f t="shared" si="54"/>
        <v/>
      </c>
      <c r="AW317" s="23" t="str">
        <f t="shared" si="55"/>
        <v/>
      </c>
      <c r="BF317" s="197"/>
    </row>
    <row r="318" spans="1:58" ht="15.75" customHeight="1">
      <c r="A318" s="57">
        <v>312</v>
      </c>
      <c r="B318" s="18" t="s">
        <v>372</v>
      </c>
      <c r="C318" s="59">
        <v>6798</v>
      </c>
      <c r="D318" s="18">
        <f t="shared" si="56"/>
        <v>6798</v>
      </c>
      <c r="E318" s="59" t="s">
        <v>346</v>
      </c>
      <c r="F318" s="59"/>
      <c r="G318" s="59"/>
      <c r="H318" s="59"/>
      <c r="I318" s="59"/>
      <c r="J318" s="59"/>
      <c r="K318" s="59"/>
      <c r="L318" s="59"/>
      <c r="M318" s="59"/>
      <c r="N318" s="18"/>
      <c r="O318" s="60"/>
      <c r="P318" s="175">
        <f t="shared" si="57"/>
        <v>80</v>
      </c>
      <c r="Q318" s="18"/>
      <c r="R318" s="18"/>
      <c r="S318" s="18"/>
      <c r="T318" s="18"/>
      <c r="U318" s="61" t="str">
        <f t="shared" si="58"/>
        <v/>
      </c>
      <c r="V318" s="18" t="str">
        <f t="shared" si="34"/>
        <v/>
      </c>
      <c r="W318" s="18" t="str">
        <f t="shared" si="35"/>
        <v/>
      </c>
      <c r="X318" s="62" t="str">
        <f t="shared" si="36"/>
        <v/>
      </c>
      <c r="Y318" s="18" t="str">
        <f t="shared" si="37"/>
        <v/>
      </c>
      <c r="Z318" s="18" t="str">
        <f t="shared" si="38"/>
        <v/>
      </c>
      <c r="AA318" s="18" t="str">
        <f t="shared" si="39"/>
        <v/>
      </c>
      <c r="AB318" s="18" t="str">
        <f t="shared" si="40"/>
        <v/>
      </c>
      <c r="AC318" s="18" t="str">
        <f t="shared" si="41"/>
        <v/>
      </c>
      <c r="AD318" s="18"/>
      <c r="AE318" s="18"/>
      <c r="AF318" s="18"/>
      <c r="AG318" s="18"/>
      <c r="AH318" s="30" t="str">
        <f t="shared" si="42"/>
        <v/>
      </c>
      <c r="AI318" s="18" t="str">
        <f t="shared" si="43"/>
        <v/>
      </c>
      <c r="AJ318" s="18" t="str">
        <f t="shared" si="44"/>
        <v/>
      </c>
      <c r="AK318" s="18" t="str">
        <f t="shared" si="45"/>
        <v/>
      </c>
      <c r="AL318" s="18" t="str">
        <f t="shared" si="46"/>
        <v/>
      </c>
      <c r="AM318" s="18" t="str">
        <f t="shared" si="47"/>
        <v/>
      </c>
      <c r="AN318" s="18" t="str">
        <f t="shared" si="48"/>
        <v/>
      </c>
      <c r="AO318" s="18" t="str">
        <f t="shared" si="49"/>
        <v/>
      </c>
      <c r="AP318" s="18" t="str">
        <f t="shared" si="50"/>
        <v/>
      </c>
      <c r="AS318" s="63" t="str">
        <f t="shared" si="51"/>
        <v/>
      </c>
      <c r="AT318" s="23" t="str">
        <f t="shared" si="52"/>
        <v xml:space="preserve">Mencapai kompetensi dengan sangat baik dalam </v>
      </c>
      <c r="AU318" s="23" t="str">
        <f t="shared" si="53"/>
        <v xml:space="preserve">Perlu peningkatan dalam hal </v>
      </c>
      <c r="AV318" s="23" t="str">
        <f t="shared" si="54"/>
        <v/>
      </c>
      <c r="AW318" s="23" t="str">
        <f t="shared" si="55"/>
        <v/>
      </c>
      <c r="BF318" s="197"/>
    </row>
    <row r="319" spans="1:58" ht="15.75" customHeight="1">
      <c r="A319" s="57">
        <v>313</v>
      </c>
      <c r="B319" s="18" t="s">
        <v>373</v>
      </c>
      <c r="C319" s="59">
        <v>6799</v>
      </c>
      <c r="D319" s="18">
        <f t="shared" si="56"/>
        <v>6799</v>
      </c>
      <c r="E319" s="59" t="s">
        <v>346</v>
      </c>
      <c r="F319" s="59"/>
      <c r="G319" s="59"/>
      <c r="H319" s="59"/>
      <c r="I319" s="59"/>
      <c r="J319" s="59"/>
      <c r="K319" s="59"/>
      <c r="L319" s="59"/>
      <c r="M319" s="59"/>
      <c r="N319" s="18"/>
      <c r="O319" s="60"/>
      <c r="P319" s="175">
        <f t="shared" si="57"/>
        <v>80</v>
      </c>
      <c r="Q319" s="18"/>
      <c r="R319" s="18"/>
      <c r="S319" s="18"/>
      <c r="T319" s="18"/>
      <c r="U319" s="61" t="str">
        <f t="shared" si="58"/>
        <v/>
      </c>
      <c r="V319" s="18" t="str">
        <f t="shared" si="34"/>
        <v/>
      </c>
      <c r="W319" s="18" t="str">
        <f t="shared" si="35"/>
        <v/>
      </c>
      <c r="X319" s="62" t="str">
        <f t="shared" si="36"/>
        <v/>
      </c>
      <c r="Y319" s="18" t="str">
        <f t="shared" si="37"/>
        <v/>
      </c>
      <c r="Z319" s="18" t="str">
        <f t="shared" si="38"/>
        <v/>
      </c>
      <c r="AA319" s="18" t="str">
        <f t="shared" si="39"/>
        <v/>
      </c>
      <c r="AB319" s="18" t="str">
        <f t="shared" si="40"/>
        <v/>
      </c>
      <c r="AC319" s="18" t="str">
        <f t="shared" si="41"/>
        <v/>
      </c>
      <c r="AD319" s="18"/>
      <c r="AE319" s="18"/>
      <c r="AF319" s="18"/>
      <c r="AG319" s="18"/>
      <c r="AH319" s="30" t="str">
        <f t="shared" si="42"/>
        <v/>
      </c>
      <c r="AI319" s="18" t="str">
        <f t="shared" si="43"/>
        <v/>
      </c>
      <c r="AJ319" s="18" t="str">
        <f t="shared" si="44"/>
        <v/>
      </c>
      <c r="AK319" s="18" t="str">
        <f t="shared" si="45"/>
        <v/>
      </c>
      <c r="AL319" s="18" t="str">
        <f t="shared" si="46"/>
        <v/>
      </c>
      <c r="AM319" s="18" t="str">
        <f t="shared" si="47"/>
        <v/>
      </c>
      <c r="AN319" s="18" t="str">
        <f t="shared" si="48"/>
        <v/>
      </c>
      <c r="AO319" s="18" t="str">
        <f t="shared" si="49"/>
        <v/>
      </c>
      <c r="AP319" s="18" t="str">
        <f t="shared" si="50"/>
        <v/>
      </c>
      <c r="AS319" s="63" t="str">
        <f t="shared" si="51"/>
        <v/>
      </c>
      <c r="AT319" s="23" t="str">
        <f t="shared" si="52"/>
        <v xml:space="preserve">Mencapai kompetensi dengan sangat baik dalam </v>
      </c>
      <c r="AU319" s="23" t="str">
        <f t="shared" si="53"/>
        <v xml:space="preserve">Perlu peningkatan dalam hal </v>
      </c>
      <c r="AV319" s="23" t="str">
        <f t="shared" si="54"/>
        <v/>
      </c>
      <c r="AW319" s="23" t="str">
        <f t="shared" si="55"/>
        <v/>
      </c>
      <c r="BF319" s="197"/>
    </row>
    <row r="320" spans="1:58" ht="15.75" customHeight="1">
      <c r="A320" s="57">
        <v>314</v>
      </c>
      <c r="B320" s="18" t="s">
        <v>374</v>
      </c>
      <c r="C320" s="59">
        <v>6800</v>
      </c>
      <c r="D320" s="18">
        <f t="shared" si="56"/>
        <v>6800</v>
      </c>
      <c r="E320" s="59" t="s">
        <v>346</v>
      </c>
      <c r="F320" s="59"/>
      <c r="G320" s="59"/>
      <c r="H320" s="59"/>
      <c r="I320" s="59"/>
      <c r="J320" s="59"/>
      <c r="K320" s="59"/>
      <c r="L320" s="59"/>
      <c r="M320" s="59"/>
      <c r="N320" s="18"/>
      <c r="O320" s="60"/>
      <c r="P320" s="175">
        <f t="shared" si="57"/>
        <v>80</v>
      </c>
      <c r="Q320" s="18"/>
      <c r="R320" s="18"/>
      <c r="S320" s="18"/>
      <c r="T320" s="18"/>
      <c r="U320" s="61" t="str">
        <f t="shared" si="58"/>
        <v/>
      </c>
      <c r="V320" s="18" t="str">
        <f t="shared" si="34"/>
        <v/>
      </c>
      <c r="W320" s="18" t="str">
        <f t="shared" si="35"/>
        <v/>
      </c>
      <c r="X320" s="62" t="str">
        <f t="shared" si="36"/>
        <v/>
      </c>
      <c r="Y320" s="18" t="str">
        <f t="shared" si="37"/>
        <v/>
      </c>
      <c r="Z320" s="18" t="str">
        <f t="shared" si="38"/>
        <v/>
      </c>
      <c r="AA320" s="18" t="str">
        <f t="shared" si="39"/>
        <v/>
      </c>
      <c r="AB320" s="18" t="str">
        <f t="shared" si="40"/>
        <v/>
      </c>
      <c r="AC320" s="18" t="str">
        <f t="shared" si="41"/>
        <v/>
      </c>
      <c r="AD320" s="18"/>
      <c r="AE320" s="18"/>
      <c r="AF320" s="18"/>
      <c r="AG320" s="18"/>
      <c r="AH320" s="30" t="str">
        <f t="shared" si="42"/>
        <v/>
      </c>
      <c r="AI320" s="18" t="str">
        <f t="shared" si="43"/>
        <v/>
      </c>
      <c r="AJ320" s="18" t="str">
        <f t="shared" si="44"/>
        <v/>
      </c>
      <c r="AK320" s="18" t="str">
        <f t="shared" si="45"/>
        <v/>
      </c>
      <c r="AL320" s="18" t="str">
        <f t="shared" si="46"/>
        <v/>
      </c>
      <c r="AM320" s="18" t="str">
        <f t="shared" si="47"/>
        <v/>
      </c>
      <c r="AN320" s="18" t="str">
        <f t="shared" si="48"/>
        <v/>
      </c>
      <c r="AO320" s="18" t="str">
        <f t="shared" si="49"/>
        <v/>
      </c>
      <c r="AP320" s="18" t="str">
        <f t="shared" si="50"/>
        <v/>
      </c>
      <c r="AS320" s="63" t="str">
        <f t="shared" si="51"/>
        <v/>
      </c>
      <c r="AT320" s="23" t="str">
        <f t="shared" si="52"/>
        <v xml:space="preserve">Mencapai kompetensi dengan sangat baik dalam </v>
      </c>
      <c r="AU320" s="23" t="str">
        <f t="shared" si="53"/>
        <v xml:space="preserve">Perlu peningkatan dalam hal </v>
      </c>
      <c r="AV320" s="23" t="str">
        <f t="shared" si="54"/>
        <v/>
      </c>
      <c r="AW320" s="23" t="str">
        <f t="shared" si="55"/>
        <v/>
      </c>
      <c r="BF320" s="197"/>
    </row>
    <row r="321" spans="1:58" ht="15.75" customHeight="1">
      <c r="A321" s="57">
        <v>315</v>
      </c>
      <c r="B321" s="18" t="s">
        <v>375</v>
      </c>
      <c r="C321" s="59">
        <v>6801</v>
      </c>
      <c r="D321" s="18">
        <f t="shared" si="56"/>
        <v>6801</v>
      </c>
      <c r="E321" s="59" t="s">
        <v>346</v>
      </c>
      <c r="F321" s="59"/>
      <c r="G321" s="59"/>
      <c r="H321" s="59"/>
      <c r="I321" s="59"/>
      <c r="J321" s="59"/>
      <c r="K321" s="59"/>
      <c r="L321" s="59"/>
      <c r="M321" s="59"/>
      <c r="N321" s="18"/>
      <c r="O321" s="60"/>
      <c r="P321" s="175">
        <f t="shared" si="57"/>
        <v>80</v>
      </c>
      <c r="Q321" s="18"/>
      <c r="R321" s="18"/>
      <c r="S321" s="18"/>
      <c r="T321" s="18"/>
      <c r="U321" s="61" t="str">
        <f t="shared" si="58"/>
        <v/>
      </c>
      <c r="V321" s="18" t="str">
        <f t="shared" si="34"/>
        <v/>
      </c>
      <c r="W321" s="18" t="str">
        <f t="shared" si="35"/>
        <v/>
      </c>
      <c r="X321" s="62" t="str">
        <f t="shared" si="36"/>
        <v/>
      </c>
      <c r="Y321" s="18" t="str">
        <f t="shared" si="37"/>
        <v/>
      </c>
      <c r="Z321" s="18" t="str">
        <f t="shared" si="38"/>
        <v/>
      </c>
      <c r="AA321" s="18" t="str">
        <f t="shared" si="39"/>
        <v/>
      </c>
      <c r="AB321" s="18" t="str">
        <f t="shared" si="40"/>
        <v/>
      </c>
      <c r="AC321" s="18" t="str">
        <f t="shared" si="41"/>
        <v/>
      </c>
      <c r="AD321" s="18"/>
      <c r="AE321" s="18"/>
      <c r="AF321" s="18"/>
      <c r="AG321" s="18"/>
      <c r="AH321" s="30" t="str">
        <f t="shared" si="42"/>
        <v/>
      </c>
      <c r="AI321" s="18" t="str">
        <f t="shared" si="43"/>
        <v/>
      </c>
      <c r="AJ321" s="18" t="str">
        <f t="shared" si="44"/>
        <v/>
      </c>
      <c r="AK321" s="18" t="str">
        <f t="shared" si="45"/>
        <v/>
      </c>
      <c r="AL321" s="18" t="str">
        <f t="shared" si="46"/>
        <v/>
      </c>
      <c r="AM321" s="18" t="str">
        <f t="shared" si="47"/>
        <v/>
      </c>
      <c r="AN321" s="18" t="str">
        <f t="shared" si="48"/>
        <v/>
      </c>
      <c r="AO321" s="18" t="str">
        <f t="shared" si="49"/>
        <v/>
      </c>
      <c r="AP321" s="18" t="str">
        <f t="shared" si="50"/>
        <v/>
      </c>
      <c r="AS321" s="63" t="str">
        <f t="shared" si="51"/>
        <v/>
      </c>
      <c r="AT321" s="23" t="str">
        <f t="shared" si="52"/>
        <v xml:space="preserve">Mencapai kompetensi dengan sangat baik dalam </v>
      </c>
      <c r="AU321" s="23" t="str">
        <f t="shared" si="53"/>
        <v xml:space="preserve">Perlu peningkatan dalam hal </v>
      </c>
      <c r="AV321" s="23" t="str">
        <f t="shared" si="54"/>
        <v/>
      </c>
      <c r="AW321" s="23" t="str">
        <f t="shared" si="55"/>
        <v/>
      </c>
      <c r="BF321" s="197"/>
    </row>
    <row r="322" spans="1:58" ht="15.75" customHeight="1">
      <c r="A322" s="57">
        <v>316</v>
      </c>
      <c r="B322" s="18" t="s">
        <v>376</v>
      </c>
      <c r="C322" s="59">
        <v>6802</v>
      </c>
      <c r="D322" s="18">
        <f t="shared" si="56"/>
        <v>6802</v>
      </c>
      <c r="E322" s="59" t="s">
        <v>346</v>
      </c>
      <c r="F322" s="59"/>
      <c r="G322" s="59"/>
      <c r="H322" s="59"/>
      <c r="I322" s="59"/>
      <c r="J322" s="59"/>
      <c r="K322" s="59"/>
      <c r="L322" s="59"/>
      <c r="M322" s="59"/>
      <c r="N322" s="18"/>
      <c r="O322" s="60"/>
      <c r="P322" s="175">
        <f t="shared" si="57"/>
        <v>80</v>
      </c>
      <c r="Q322" s="18"/>
      <c r="R322" s="18"/>
      <c r="S322" s="18"/>
      <c r="T322" s="18"/>
      <c r="U322" s="61" t="str">
        <f t="shared" si="58"/>
        <v/>
      </c>
      <c r="V322" s="18" t="str">
        <f t="shared" si="34"/>
        <v/>
      </c>
      <c r="W322" s="18" t="str">
        <f t="shared" si="35"/>
        <v/>
      </c>
      <c r="X322" s="62" t="str">
        <f t="shared" si="36"/>
        <v/>
      </c>
      <c r="Y322" s="18" t="str">
        <f t="shared" si="37"/>
        <v/>
      </c>
      <c r="Z322" s="18" t="str">
        <f t="shared" si="38"/>
        <v/>
      </c>
      <c r="AA322" s="18" t="str">
        <f t="shared" si="39"/>
        <v/>
      </c>
      <c r="AB322" s="18" t="str">
        <f t="shared" si="40"/>
        <v/>
      </c>
      <c r="AC322" s="18" t="str">
        <f t="shared" si="41"/>
        <v/>
      </c>
      <c r="AD322" s="18"/>
      <c r="AE322" s="18"/>
      <c r="AF322" s="18"/>
      <c r="AG322" s="18"/>
      <c r="AH322" s="30" t="str">
        <f t="shared" si="42"/>
        <v/>
      </c>
      <c r="AI322" s="18" t="str">
        <f t="shared" si="43"/>
        <v/>
      </c>
      <c r="AJ322" s="18" t="str">
        <f t="shared" si="44"/>
        <v/>
      </c>
      <c r="AK322" s="18" t="str">
        <f t="shared" si="45"/>
        <v/>
      </c>
      <c r="AL322" s="18" t="str">
        <f t="shared" si="46"/>
        <v/>
      </c>
      <c r="AM322" s="18" t="str">
        <f t="shared" si="47"/>
        <v/>
      </c>
      <c r="AN322" s="18" t="str">
        <f t="shared" si="48"/>
        <v/>
      </c>
      <c r="AO322" s="18" t="str">
        <f t="shared" si="49"/>
        <v/>
      </c>
      <c r="AP322" s="18" t="str">
        <f t="shared" si="50"/>
        <v/>
      </c>
      <c r="AS322" s="63" t="str">
        <f t="shared" si="51"/>
        <v/>
      </c>
      <c r="AT322" s="23" t="str">
        <f t="shared" si="52"/>
        <v xml:space="preserve">Mencapai kompetensi dengan sangat baik dalam </v>
      </c>
      <c r="AU322" s="23" t="str">
        <f t="shared" si="53"/>
        <v xml:space="preserve">Perlu peningkatan dalam hal </v>
      </c>
      <c r="AV322" s="23" t="str">
        <f t="shared" si="54"/>
        <v/>
      </c>
      <c r="AW322" s="23" t="str">
        <f t="shared" si="55"/>
        <v/>
      </c>
      <c r="BF322" s="197"/>
    </row>
    <row r="323" spans="1:58" ht="15.75" customHeight="1">
      <c r="A323" s="57">
        <v>317</v>
      </c>
      <c r="B323" s="18" t="s">
        <v>377</v>
      </c>
      <c r="C323" s="59">
        <v>6804</v>
      </c>
      <c r="D323" s="18">
        <f t="shared" si="56"/>
        <v>6804</v>
      </c>
      <c r="E323" s="59" t="s">
        <v>378</v>
      </c>
      <c r="F323" s="59">
        <v>80</v>
      </c>
      <c r="G323" s="59">
        <v>75</v>
      </c>
      <c r="H323" s="59">
        <v>90</v>
      </c>
      <c r="I323" s="59"/>
      <c r="J323" s="59"/>
      <c r="K323" s="59"/>
      <c r="L323" s="59"/>
      <c r="M323" s="59"/>
      <c r="N323" s="18"/>
      <c r="O323" s="60">
        <v>45.714285714285715</v>
      </c>
      <c r="P323" s="175">
        <f t="shared" si="57"/>
        <v>80</v>
      </c>
      <c r="Q323" s="18"/>
      <c r="R323" s="18"/>
      <c r="S323" s="18"/>
      <c r="T323" s="18"/>
      <c r="U323" s="61">
        <f t="shared" si="58"/>
        <v>72.678571428571431</v>
      </c>
      <c r="V323" s="18" t="str">
        <f t="shared" si="34"/>
        <v xml:space="preserve"> Menyanyikan lagu populer  populer secara  solo dengan intonasi dan artikulasi . </v>
      </c>
      <c r="W323" s="18" t="str">
        <f t="shared" si="35"/>
        <v/>
      </c>
      <c r="X323" s="62" t="str">
        <f t="shared" si="36"/>
        <v xml:space="preserve"> Menyanyikan lagu populer  dalam bentuk sajian vokal group . </v>
      </c>
      <c r="Y323" s="18" t="str">
        <f t="shared" si="37"/>
        <v/>
      </c>
      <c r="Z323" s="18" t="str">
        <f t="shared" si="38"/>
        <v/>
      </c>
      <c r="AA323" s="18" t="str">
        <f t="shared" si="39"/>
        <v/>
      </c>
      <c r="AB323" s="18" t="str">
        <f t="shared" si="40"/>
        <v/>
      </c>
      <c r="AC323" s="18" t="str">
        <f t="shared" si="41"/>
        <v/>
      </c>
      <c r="AD323" s="18"/>
      <c r="AE323" s="18"/>
      <c r="AF323" s="18"/>
      <c r="AG323" s="18"/>
      <c r="AH323" s="30" t="str">
        <f t="shared" si="42"/>
        <v/>
      </c>
      <c r="AI323" s="18" t="str">
        <f t="shared" si="43"/>
        <v/>
      </c>
      <c r="AJ323" s="18" t="str">
        <f t="shared" si="44"/>
        <v xml:space="preserve"> Memainkan alat musik  dalam ansambel secara berkelompok . </v>
      </c>
      <c r="AK323" s="18" t="str">
        <f t="shared" si="45"/>
        <v/>
      </c>
      <c r="AL323" s="18" t="str">
        <f t="shared" si="46"/>
        <v/>
      </c>
      <c r="AM323" s="18" t="str">
        <f t="shared" si="47"/>
        <v/>
      </c>
      <c r="AN323" s="18" t="str">
        <f t="shared" si="48"/>
        <v/>
      </c>
      <c r="AO323" s="18" t="str">
        <f t="shared" si="49"/>
        <v/>
      </c>
      <c r="AP323" s="18" t="str">
        <f t="shared" si="50"/>
        <v/>
      </c>
      <c r="AS323" s="63">
        <f t="shared" si="51"/>
        <v>72.678571428571431</v>
      </c>
      <c r="AT323" s="23" t="str">
        <f t="shared" si="52"/>
        <v xml:space="preserve">Mencapai kompetensi dengan sangat baik dalam  Menyanyikan lagu populer  populer secara  solo dengan intonasi dan artikulasi .  Menyanyikan lagu populer  dalam bentuk sajian vokal group . </v>
      </c>
      <c r="AU323" s="23" t="str">
        <f t="shared" si="53"/>
        <v xml:space="preserve">Perlu peningkatan dalam hal  Memainkan alat musik  dalam ansambel secara berkelompok . </v>
      </c>
      <c r="AV323" s="23" t="str">
        <f t="shared" si="54"/>
        <v xml:space="preserve">Mencapai kompetensi dengan sangat baik dalam  Menyanyikan lagu populer  populer secara  solo dengan intonasi dan artikulasi .  Menyanyikan lagu populer  dalam bentuk sajian vokal group . </v>
      </c>
      <c r="AW323" s="23" t="str">
        <f t="shared" si="55"/>
        <v xml:space="preserve">Perlu peningkatan dalam hal  Memainkan alat musik  dalam ansambel secara berkelompok . </v>
      </c>
      <c r="BF323" s="197">
        <v>77</v>
      </c>
    </row>
    <row r="324" spans="1:58" ht="15.75" customHeight="1">
      <c r="A324" s="57">
        <v>318</v>
      </c>
      <c r="B324" s="18" t="s">
        <v>379</v>
      </c>
      <c r="C324" s="59">
        <v>6805</v>
      </c>
      <c r="D324" s="18">
        <f t="shared" si="56"/>
        <v>6805</v>
      </c>
      <c r="E324" s="59" t="s">
        <v>378</v>
      </c>
      <c r="F324" s="59">
        <v>80</v>
      </c>
      <c r="G324" s="59">
        <v>80</v>
      </c>
      <c r="H324" s="59">
        <v>75</v>
      </c>
      <c r="I324" s="59"/>
      <c r="J324" s="59"/>
      <c r="K324" s="59"/>
      <c r="L324" s="59"/>
      <c r="M324" s="59"/>
      <c r="N324" s="18"/>
      <c r="O324" s="60">
        <v>42.857142857142861</v>
      </c>
      <c r="P324" s="175">
        <f t="shared" si="57"/>
        <v>80</v>
      </c>
      <c r="Q324" s="18"/>
      <c r="R324" s="18"/>
      <c r="S324" s="18"/>
      <c r="T324" s="18"/>
      <c r="U324" s="61">
        <f t="shared" si="58"/>
        <v>69.464285714285722</v>
      </c>
      <c r="V324" s="18" t="str">
        <f t="shared" si="34"/>
        <v xml:space="preserve"> Menyanyikan lagu populer  populer secara  solo dengan intonasi dan artikulasi . </v>
      </c>
      <c r="W324" s="18" t="str">
        <f t="shared" si="35"/>
        <v xml:space="preserve"> Memainkan alat musik  dalam ansambel secara berkelompok . </v>
      </c>
      <c r="X324" s="62" t="str">
        <f t="shared" si="36"/>
        <v/>
      </c>
      <c r="Y324" s="18" t="str">
        <f t="shared" si="37"/>
        <v/>
      </c>
      <c r="Z324" s="18" t="str">
        <f t="shared" si="38"/>
        <v/>
      </c>
      <c r="AA324" s="18" t="str">
        <f t="shared" si="39"/>
        <v/>
      </c>
      <c r="AB324" s="18" t="str">
        <f t="shared" si="40"/>
        <v/>
      </c>
      <c r="AC324" s="18" t="str">
        <f t="shared" si="41"/>
        <v/>
      </c>
      <c r="AD324" s="18"/>
      <c r="AE324" s="18"/>
      <c r="AF324" s="18"/>
      <c r="AG324" s="18"/>
      <c r="AH324" s="30" t="str">
        <f t="shared" si="42"/>
        <v/>
      </c>
      <c r="AI324" s="18" t="str">
        <f t="shared" si="43"/>
        <v/>
      </c>
      <c r="AJ324" s="18" t="str">
        <f t="shared" si="44"/>
        <v/>
      </c>
      <c r="AK324" s="18" t="str">
        <f t="shared" si="45"/>
        <v xml:space="preserve"> Menyanyikan lagu populer  dalam bentuk sajian vokal group . </v>
      </c>
      <c r="AL324" s="18" t="str">
        <f t="shared" si="46"/>
        <v/>
      </c>
      <c r="AM324" s="18" t="str">
        <f t="shared" si="47"/>
        <v/>
      </c>
      <c r="AN324" s="18" t="str">
        <f t="shared" si="48"/>
        <v/>
      </c>
      <c r="AO324" s="18" t="str">
        <f t="shared" si="49"/>
        <v/>
      </c>
      <c r="AP324" s="18" t="str">
        <f t="shared" si="50"/>
        <v/>
      </c>
      <c r="AS324" s="63">
        <f t="shared" si="51"/>
        <v>69.464285714285722</v>
      </c>
      <c r="AT324" s="23" t="str">
        <f t="shared" si="52"/>
        <v xml:space="preserve">Mencapai kompetensi dengan sangat baik dalam  Menyanyikan lagu populer  populer secara  solo dengan intonasi dan artikulasi .  Memainkan alat musik  dalam ansambel secara berkelompok . </v>
      </c>
      <c r="AU324" s="23" t="str">
        <f t="shared" si="53"/>
        <v xml:space="preserve">Perlu peningkatan dalam hal  Menyanyikan lagu populer  dalam bentuk sajian vokal group . </v>
      </c>
      <c r="AV324" s="23" t="str">
        <f t="shared" si="54"/>
        <v xml:space="preserve">Mencapai kompetensi dengan sangat baik dalam  Menyanyikan lagu populer  populer secara  solo dengan intonasi dan artikulasi .  Memainkan alat musik  dalam ansambel secara berkelompok . </v>
      </c>
      <c r="AW324" s="23" t="str">
        <f t="shared" si="55"/>
        <v xml:space="preserve">Perlu peningkatan dalam hal  Menyanyikan lagu populer  dalam bentuk sajian vokal group . </v>
      </c>
      <c r="BF324" s="197">
        <v>77</v>
      </c>
    </row>
    <row r="325" spans="1:58" ht="15.75" customHeight="1">
      <c r="A325" s="57">
        <v>319</v>
      </c>
      <c r="B325" s="18" t="s">
        <v>380</v>
      </c>
      <c r="C325" s="59">
        <v>6806</v>
      </c>
      <c r="D325" s="18">
        <f t="shared" si="56"/>
        <v>6806</v>
      </c>
      <c r="E325" s="59" t="s">
        <v>378</v>
      </c>
      <c r="F325" s="59">
        <v>80</v>
      </c>
      <c r="G325" s="59">
        <v>80</v>
      </c>
      <c r="H325" s="59">
        <v>75</v>
      </c>
      <c r="I325" s="59"/>
      <c r="J325" s="59"/>
      <c r="K325" s="59"/>
      <c r="L325" s="59"/>
      <c r="M325" s="59"/>
      <c r="N325" s="18"/>
      <c r="O325" s="60">
        <v>65.714285714285722</v>
      </c>
      <c r="P325" s="175">
        <f t="shared" si="57"/>
        <v>80</v>
      </c>
      <c r="Q325" s="18"/>
      <c r="R325" s="18"/>
      <c r="S325" s="18"/>
      <c r="T325" s="18"/>
      <c r="U325" s="61">
        <f t="shared" si="58"/>
        <v>75.178571428571431</v>
      </c>
      <c r="V325" s="18" t="str">
        <f t="shared" si="34"/>
        <v xml:space="preserve"> Menyanyikan lagu populer  populer secara  solo dengan intonasi dan artikulasi . </v>
      </c>
      <c r="W325" s="18" t="str">
        <f t="shared" si="35"/>
        <v xml:space="preserve"> Memainkan alat musik  dalam ansambel secara berkelompok . </v>
      </c>
      <c r="X325" s="62" t="str">
        <f t="shared" si="36"/>
        <v/>
      </c>
      <c r="Y325" s="18" t="str">
        <f t="shared" si="37"/>
        <v/>
      </c>
      <c r="Z325" s="18" t="str">
        <f t="shared" si="38"/>
        <v/>
      </c>
      <c r="AA325" s="18" t="str">
        <f t="shared" si="39"/>
        <v/>
      </c>
      <c r="AB325" s="18" t="str">
        <f t="shared" si="40"/>
        <v/>
      </c>
      <c r="AC325" s="18" t="str">
        <f t="shared" si="41"/>
        <v/>
      </c>
      <c r="AD325" s="18"/>
      <c r="AE325" s="18"/>
      <c r="AF325" s="18"/>
      <c r="AG325" s="18"/>
      <c r="AH325" s="30" t="str">
        <f t="shared" si="42"/>
        <v/>
      </c>
      <c r="AI325" s="18" t="str">
        <f t="shared" si="43"/>
        <v/>
      </c>
      <c r="AJ325" s="18" t="str">
        <f t="shared" si="44"/>
        <v/>
      </c>
      <c r="AK325" s="18" t="str">
        <f t="shared" si="45"/>
        <v xml:space="preserve"> Menyanyikan lagu populer  dalam bentuk sajian vokal group . </v>
      </c>
      <c r="AL325" s="18" t="str">
        <f t="shared" si="46"/>
        <v/>
      </c>
      <c r="AM325" s="18" t="str">
        <f t="shared" si="47"/>
        <v/>
      </c>
      <c r="AN325" s="18" t="str">
        <f t="shared" si="48"/>
        <v/>
      </c>
      <c r="AO325" s="18" t="str">
        <f t="shared" si="49"/>
        <v/>
      </c>
      <c r="AP325" s="18" t="str">
        <f t="shared" si="50"/>
        <v/>
      </c>
      <c r="AS325" s="63">
        <f t="shared" si="51"/>
        <v>75.178571428571431</v>
      </c>
      <c r="AT325" s="23" t="str">
        <f t="shared" si="52"/>
        <v xml:space="preserve">Mencapai kompetensi dengan sangat baik dalam  Menyanyikan lagu populer  populer secara  solo dengan intonasi dan artikulasi .  Memainkan alat musik  dalam ansambel secara berkelompok . </v>
      </c>
      <c r="AU325" s="23" t="str">
        <f t="shared" si="53"/>
        <v xml:space="preserve">Perlu peningkatan dalam hal  Menyanyikan lagu populer  dalam bentuk sajian vokal group . </v>
      </c>
      <c r="AV325" s="23" t="str">
        <f t="shared" si="54"/>
        <v xml:space="preserve">Mencapai kompetensi dengan sangat baik dalam  Menyanyikan lagu populer  populer secara  solo dengan intonasi dan artikulasi .  Memainkan alat musik  dalam ansambel secara berkelompok . </v>
      </c>
      <c r="AW325" s="23" t="str">
        <f t="shared" si="55"/>
        <v xml:space="preserve">Perlu peningkatan dalam hal  Menyanyikan lagu populer  dalam bentuk sajian vokal group . </v>
      </c>
      <c r="BF325" s="197">
        <v>78</v>
      </c>
    </row>
    <row r="326" spans="1:58" ht="15.75" customHeight="1">
      <c r="A326" s="57">
        <v>320</v>
      </c>
      <c r="B326" s="18" t="s">
        <v>381</v>
      </c>
      <c r="C326" s="59">
        <v>6807</v>
      </c>
      <c r="D326" s="18">
        <f t="shared" si="56"/>
        <v>6807</v>
      </c>
      <c r="E326" s="59" t="s">
        <v>378</v>
      </c>
      <c r="F326" s="59">
        <v>80</v>
      </c>
      <c r="G326" s="59">
        <v>90</v>
      </c>
      <c r="H326" s="59">
        <v>90</v>
      </c>
      <c r="I326" s="59"/>
      <c r="J326" s="59"/>
      <c r="K326" s="59"/>
      <c r="L326" s="59"/>
      <c r="M326" s="59"/>
      <c r="N326" s="18"/>
      <c r="O326" s="60">
        <v>60.000000000000007</v>
      </c>
      <c r="P326" s="175">
        <f t="shared" si="57"/>
        <v>80</v>
      </c>
      <c r="Q326" s="18"/>
      <c r="R326" s="18"/>
      <c r="S326" s="18"/>
      <c r="T326" s="18"/>
      <c r="U326" s="61">
        <f t="shared" si="58"/>
        <v>80</v>
      </c>
      <c r="V326" s="18" t="str">
        <f t="shared" si="34"/>
        <v xml:space="preserve"> Menyanyikan lagu populer  populer secara  solo dengan intonasi dan artikulasi . </v>
      </c>
      <c r="W326" s="18" t="str">
        <f t="shared" si="35"/>
        <v xml:space="preserve"> Memainkan alat musik  dalam ansambel secara berkelompok . </v>
      </c>
      <c r="X326" s="62" t="str">
        <f t="shared" si="36"/>
        <v xml:space="preserve"> Menyanyikan lagu populer  dalam bentuk sajian vokal group . </v>
      </c>
      <c r="Y326" s="18" t="str">
        <f t="shared" si="37"/>
        <v/>
      </c>
      <c r="Z326" s="18" t="str">
        <f t="shared" si="38"/>
        <v/>
      </c>
      <c r="AA326" s="18" t="str">
        <f t="shared" si="39"/>
        <v/>
      </c>
      <c r="AB326" s="18" t="str">
        <f t="shared" si="40"/>
        <v/>
      </c>
      <c r="AC326" s="18" t="str">
        <f t="shared" si="41"/>
        <v/>
      </c>
      <c r="AD326" s="18"/>
      <c r="AE326" s="18"/>
      <c r="AF326" s="18"/>
      <c r="AG326" s="18"/>
      <c r="AH326" s="30" t="str">
        <f t="shared" si="42"/>
        <v/>
      </c>
      <c r="AI326" s="18" t="str">
        <f t="shared" si="43"/>
        <v/>
      </c>
      <c r="AJ326" s="18" t="str">
        <f t="shared" si="44"/>
        <v/>
      </c>
      <c r="AK326" s="18" t="str">
        <f t="shared" si="45"/>
        <v/>
      </c>
      <c r="AL326" s="18" t="str">
        <f t="shared" si="46"/>
        <v/>
      </c>
      <c r="AM326" s="18" t="str">
        <f t="shared" si="47"/>
        <v/>
      </c>
      <c r="AN326" s="18" t="str">
        <f t="shared" si="48"/>
        <v/>
      </c>
      <c r="AO326" s="18" t="str">
        <f t="shared" si="49"/>
        <v/>
      </c>
      <c r="AP326" s="18" t="str">
        <f t="shared" si="50"/>
        <v/>
      </c>
      <c r="AS326" s="63">
        <f t="shared" si="51"/>
        <v>80</v>
      </c>
      <c r="AT326"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326" s="23" t="str">
        <f t="shared" si="53"/>
        <v xml:space="preserve">Perlu peningkatan dalam hal </v>
      </c>
      <c r="AV326"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326" s="23" t="str">
        <f t="shared" si="55"/>
        <v/>
      </c>
      <c r="BF326" s="197">
        <v>76</v>
      </c>
    </row>
    <row r="327" spans="1:58" ht="15.75" customHeight="1">
      <c r="A327" s="57">
        <v>321</v>
      </c>
      <c r="B327" s="18" t="s">
        <v>382</v>
      </c>
      <c r="C327" s="59">
        <v>6808</v>
      </c>
      <c r="D327" s="18">
        <f t="shared" si="56"/>
        <v>6808</v>
      </c>
      <c r="E327" s="59" t="s">
        <v>378</v>
      </c>
      <c r="F327" s="59">
        <v>80</v>
      </c>
      <c r="G327" s="59">
        <v>80</v>
      </c>
      <c r="H327" s="59">
        <v>90</v>
      </c>
      <c r="I327" s="59"/>
      <c r="J327" s="59"/>
      <c r="K327" s="59"/>
      <c r="L327" s="59"/>
      <c r="M327" s="59"/>
      <c r="N327" s="18"/>
      <c r="O327" s="60">
        <v>68.571428571428569</v>
      </c>
      <c r="P327" s="175">
        <f t="shared" si="57"/>
        <v>80</v>
      </c>
      <c r="Q327" s="18"/>
      <c r="R327" s="18"/>
      <c r="S327" s="18"/>
      <c r="T327" s="18"/>
      <c r="U327" s="61">
        <f t="shared" si="58"/>
        <v>79.642857142857139</v>
      </c>
      <c r="V327" s="18" t="str">
        <f t="shared" si="34"/>
        <v xml:space="preserve"> Menyanyikan lagu populer  populer secara  solo dengan intonasi dan artikulasi . </v>
      </c>
      <c r="W327" s="18" t="str">
        <f t="shared" si="35"/>
        <v xml:space="preserve"> Memainkan alat musik  dalam ansambel secara berkelompok . </v>
      </c>
      <c r="X327" s="62" t="str">
        <f t="shared" si="36"/>
        <v xml:space="preserve"> Menyanyikan lagu populer  dalam bentuk sajian vokal group . </v>
      </c>
      <c r="Y327" s="18" t="str">
        <f t="shared" si="37"/>
        <v/>
      </c>
      <c r="Z327" s="18" t="str">
        <f t="shared" si="38"/>
        <v/>
      </c>
      <c r="AA327" s="18" t="str">
        <f t="shared" si="39"/>
        <v/>
      </c>
      <c r="AB327" s="18" t="str">
        <f t="shared" si="40"/>
        <v/>
      </c>
      <c r="AC327" s="18" t="str">
        <f t="shared" si="41"/>
        <v/>
      </c>
      <c r="AD327" s="18"/>
      <c r="AE327" s="18"/>
      <c r="AF327" s="18"/>
      <c r="AG327" s="18"/>
      <c r="AH327" s="30" t="str">
        <f t="shared" si="42"/>
        <v/>
      </c>
      <c r="AI327" s="18" t="str">
        <f t="shared" si="43"/>
        <v/>
      </c>
      <c r="AJ327" s="18" t="str">
        <f t="shared" si="44"/>
        <v/>
      </c>
      <c r="AK327" s="18" t="str">
        <f t="shared" si="45"/>
        <v/>
      </c>
      <c r="AL327" s="18" t="str">
        <f t="shared" si="46"/>
        <v/>
      </c>
      <c r="AM327" s="18" t="str">
        <f t="shared" si="47"/>
        <v/>
      </c>
      <c r="AN327" s="18" t="str">
        <f t="shared" si="48"/>
        <v/>
      </c>
      <c r="AO327" s="18" t="str">
        <f t="shared" si="49"/>
        <v/>
      </c>
      <c r="AP327" s="18" t="str">
        <f t="shared" si="50"/>
        <v/>
      </c>
      <c r="AS327" s="63">
        <f t="shared" si="51"/>
        <v>79.642857142857139</v>
      </c>
      <c r="AT327"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327" s="23" t="str">
        <f t="shared" si="53"/>
        <v xml:space="preserve">Perlu peningkatan dalam hal </v>
      </c>
      <c r="AV327"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327" s="23" t="str">
        <f t="shared" si="55"/>
        <v/>
      </c>
      <c r="BF327" s="197">
        <v>77</v>
      </c>
    </row>
    <row r="328" spans="1:58" ht="15.75" customHeight="1">
      <c r="A328" s="57">
        <v>322</v>
      </c>
      <c r="B328" s="18" t="s">
        <v>383</v>
      </c>
      <c r="C328" s="59">
        <v>6809</v>
      </c>
      <c r="D328" s="18">
        <f t="shared" ref="D328:D391" si="59">C328</f>
        <v>6809</v>
      </c>
      <c r="E328" s="59" t="s">
        <v>378</v>
      </c>
      <c r="F328" s="59">
        <v>75</v>
      </c>
      <c r="G328" s="59">
        <v>75</v>
      </c>
      <c r="H328" s="59">
        <v>80</v>
      </c>
      <c r="I328" s="59"/>
      <c r="J328" s="59"/>
      <c r="K328" s="59"/>
      <c r="L328" s="59"/>
      <c r="M328" s="59"/>
      <c r="N328" s="18"/>
      <c r="O328" s="60">
        <v>77.142857142857153</v>
      </c>
      <c r="P328" s="175">
        <f t="shared" ref="P328:P391" si="60">$P$1</f>
        <v>80</v>
      </c>
      <c r="Q328" s="18"/>
      <c r="R328" s="18"/>
      <c r="S328" s="18"/>
      <c r="T328" s="18"/>
      <c r="U328" s="61">
        <f t="shared" ref="U328:U391" si="61">IFERROR(AVERAGE(F328:O328),"")</f>
        <v>76.785714285714292</v>
      </c>
      <c r="V328" s="18" t="str">
        <f t="shared" si="34"/>
        <v/>
      </c>
      <c r="W328" s="18" t="str">
        <f t="shared" si="35"/>
        <v/>
      </c>
      <c r="X328" s="62" t="str">
        <f t="shared" si="36"/>
        <v xml:space="preserve"> Menyanyikan lagu populer  dalam bentuk sajian vokal group . </v>
      </c>
      <c r="Y328" s="18" t="str">
        <f t="shared" si="37"/>
        <v/>
      </c>
      <c r="Z328" s="18" t="str">
        <f t="shared" si="38"/>
        <v/>
      </c>
      <c r="AA328" s="18" t="str">
        <f t="shared" si="39"/>
        <v/>
      </c>
      <c r="AB328" s="18" t="str">
        <f t="shared" si="40"/>
        <v/>
      </c>
      <c r="AC328" s="18" t="str">
        <f t="shared" si="41"/>
        <v/>
      </c>
      <c r="AD328" s="18"/>
      <c r="AE328" s="18"/>
      <c r="AF328" s="18"/>
      <c r="AG328" s="18"/>
      <c r="AH328" s="30" t="str">
        <f t="shared" si="42"/>
        <v/>
      </c>
      <c r="AI328" s="18" t="str">
        <f t="shared" si="43"/>
        <v xml:space="preserve"> Menyanyikan lagu populer  populer secara  solo dengan intonasi dan artikulasi . </v>
      </c>
      <c r="AJ328" s="18" t="str">
        <f t="shared" si="44"/>
        <v xml:space="preserve"> Memainkan alat musik  dalam ansambel secara berkelompok . </v>
      </c>
      <c r="AK328" s="18" t="str">
        <f t="shared" si="45"/>
        <v/>
      </c>
      <c r="AL328" s="18" t="str">
        <f t="shared" si="46"/>
        <v/>
      </c>
      <c r="AM328" s="18" t="str">
        <f t="shared" si="47"/>
        <v/>
      </c>
      <c r="AN328" s="18" t="str">
        <f t="shared" si="48"/>
        <v/>
      </c>
      <c r="AO328" s="18" t="str">
        <f t="shared" si="49"/>
        <v/>
      </c>
      <c r="AP328" s="18" t="str">
        <f t="shared" si="50"/>
        <v/>
      </c>
      <c r="AS328" s="63">
        <f t="shared" si="51"/>
        <v>76.785714285714292</v>
      </c>
      <c r="AT328" s="23" t="str">
        <f t="shared" si="52"/>
        <v xml:space="preserve">Mencapai kompetensi dengan sangat baik dalam  Menyanyikan lagu populer  dalam bentuk sajian vokal group . </v>
      </c>
      <c r="AU328" s="23" t="str">
        <f t="shared" si="53"/>
        <v xml:space="preserve">Perlu peningkatan dalam hal  Menyanyikan lagu populer  populer secara  solo dengan intonasi dan artikulasi .  Memainkan alat musik  dalam ansambel secara berkelompok . </v>
      </c>
      <c r="AV328" s="23" t="str">
        <f t="shared" si="54"/>
        <v xml:space="preserve">Mencapai kompetensi dengan sangat baik dalam  Menyanyikan lagu populer  dalam bentuk sajian vokal group . </v>
      </c>
      <c r="AW328" s="23" t="str">
        <f t="shared" si="55"/>
        <v xml:space="preserve">Perlu peningkatan dalam hal  Menyanyikan lagu populer  populer secara  solo dengan intonasi dan artikulasi .  Memainkan alat musik  dalam ansambel secara berkelompok . </v>
      </c>
      <c r="BF328" s="197">
        <v>77</v>
      </c>
    </row>
    <row r="329" spans="1:58" ht="15.75" customHeight="1">
      <c r="A329" s="57">
        <v>323</v>
      </c>
      <c r="B329" s="18" t="s">
        <v>384</v>
      </c>
      <c r="C329" s="59">
        <v>6810</v>
      </c>
      <c r="D329" s="18">
        <f t="shared" si="59"/>
        <v>6810</v>
      </c>
      <c r="E329" s="59" t="s">
        <v>378</v>
      </c>
      <c r="F329" s="59">
        <v>80</v>
      </c>
      <c r="G329" s="59">
        <v>90</v>
      </c>
      <c r="H329" s="59">
        <v>90</v>
      </c>
      <c r="I329" s="59"/>
      <c r="J329" s="59"/>
      <c r="K329" s="59"/>
      <c r="L329" s="59"/>
      <c r="M329" s="59"/>
      <c r="N329" s="18"/>
      <c r="O329" s="60">
        <v>80</v>
      </c>
      <c r="P329" s="175">
        <f t="shared" si="60"/>
        <v>80</v>
      </c>
      <c r="Q329" s="18"/>
      <c r="R329" s="18"/>
      <c r="S329" s="18"/>
      <c r="T329" s="18"/>
      <c r="U329" s="61">
        <f t="shared" si="61"/>
        <v>85</v>
      </c>
      <c r="V329" s="18" t="str">
        <f t="shared" si="34"/>
        <v xml:space="preserve"> Menyanyikan lagu populer  populer secara  solo dengan intonasi dan artikulasi . </v>
      </c>
      <c r="W329" s="18" t="str">
        <f t="shared" si="35"/>
        <v xml:space="preserve"> Memainkan alat musik  dalam ansambel secara berkelompok . </v>
      </c>
      <c r="X329" s="62" t="str">
        <f t="shared" si="36"/>
        <v xml:space="preserve"> Menyanyikan lagu populer  dalam bentuk sajian vokal group . </v>
      </c>
      <c r="Y329" s="18" t="str">
        <f t="shared" si="37"/>
        <v/>
      </c>
      <c r="Z329" s="18" t="str">
        <f t="shared" si="38"/>
        <v/>
      </c>
      <c r="AA329" s="18" t="str">
        <f t="shared" si="39"/>
        <v/>
      </c>
      <c r="AB329" s="18" t="str">
        <f t="shared" si="40"/>
        <v/>
      </c>
      <c r="AC329" s="18" t="str">
        <f t="shared" si="41"/>
        <v/>
      </c>
      <c r="AD329" s="18"/>
      <c r="AE329" s="18"/>
      <c r="AF329" s="18"/>
      <c r="AG329" s="18"/>
      <c r="AH329" s="30" t="str">
        <f t="shared" si="42"/>
        <v/>
      </c>
      <c r="AI329" s="18" t="str">
        <f t="shared" si="43"/>
        <v/>
      </c>
      <c r="AJ329" s="18" t="str">
        <f t="shared" si="44"/>
        <v/>
      </c>
      <c r="AK329" s="18" t="str">
        <f t="shared" si="45"/>
        <v/>
      </c>
      <c r="AL329" s="18" t="str">
        <f t="shared" si="46"/>
        <v/>
      </c>
      <c r="AM329" s="18" t="str">
        <f t="shared" si="47"/>
        <v/>
      </c>
      <c r="AN329" s="18" t="str">
        <f t="shared" si="48"/>
        <v/>
      </c>
      <c r="AO329" s="18" t="str">
        <f t="shared" si="49"/>
        <v/>
      </c>
      <c r="AP329" s="18" t="str">
        <f t="shared" si="50"/>
        <v/>
      </c>
      <c r="AS329" s="63">
        <f t="shared" si="51"/>
        <v>85</v>
      </c>
      <c r="AT329"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329" s="23" t="str">
        <f t="shared" si="53"/>
        <v xml:space="preserve">Perlu peningkatan dalam hal </v>
      </c>
      <c r="AV329"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329" s="23" t="str">
        <f t="shared" si="55"/>
        <v/>
      </c>
      <c r="BF329" s="197">
        <v>80</v>
      </c>
    </row>
    <row r="330" spans="1:58" ht="15.75" customHeight="1">
      <c r="A330" s="57">
        <v>324</v>
      </c>
      <c r="B330" s="18" t="s">
        <v>385</v>
      </c>
      <c r="C330" s="59">
        <v>6811</v>
      </c>
      <c r="D330" s="18">
        <f t="shared" si="59"/>
        <v>6811</v>
      </c>
      <c r="E330" s="59" t="s">
        <v>378</v>
      </c>
      <c r="F330" s="59">
        <v>90</v>
      </c>
      <c r="G330" s="59">
        <v>80</v>
      </c>
      <c r="H330" s="59">
        <v>90</v>
      </c>
      <c r="I330" s="59"/>
      <c r="J330" s="59"/>
      <c r="K330" s="59"/>
      <c r="L330" s="59"/>
      <c r="M330" s="59"/>
      <c r="N330" s="18"/>
      <c r="O330" s="60">
        <v>71.428571428571431</v>
      </c>
      <c r="P330" s="175">
        <f t="shared" si="60"/>
        <v>80</v>
      </c>
      <c r="Q330" s="18"/>
      <c r="R330" s="18"/>
      <c r="S330" s="18"/>
      <c r="T330" s="18"/>
      <c r="U330" s="61">
        <f t="shared" si="61"/>
        <v>82.857142857142861</v>
      </c>
      <c r="V330" s="18" t="str">
        <f t="shared" si="34"/>
        <v xml:space="preserve"> Menyanyikan lagu populer  populer secara  solo dengan intonasi dan artikulasi . </v>
      </c>
      <c r="W330" s="18" t="str">
        <f t="shared" si="35"/>
        <v xml:space="preserve"> Memainkan alat musik  dalam ansambel secara berkelompok . </v>
      </c>
      <c r="X330" s="62" t="str">
        <f t="shared" si="36"/>
        <v xml:space="preserve"> Menyanyikan lagu populer  dalam bentuk sajian vokal group . </v>
      </c>
      <c r="Y330" s="18" t="str">
        <f t="shared" si="37"/>
        <v/>
      </c>
      <c r="Z330" s="18" t="str">
        <f t="shared" si="38"/>
        <v/>
      </c>
      <c r="AA330" s="18" t="str">
        <f t="shared" si="39"/>
        <v/>
      </c>
      <c r="AB330" s="18" t="str">
        <f t="shared" si="40"/>
        <v/>
      </c>
      <c r="AC330" s="18" t="str">
        <f t="shared" si="41"/>
        <v/>
      </c>
      <c r="AD330" s="18"/>
      <c r="AE330" s="18"/>
      <c r="AF330" s="18"/>
      <c r="AG330" s="18"/>
      <c r="AH330" s="30" t="str">
        <f t="shared" si="42"/>
        <v/>
      </c>
      <c r="AI330" s="18" t="str">
        <f t="shared" si="43"/>
        <v/>
      </c>
      <c r="AJ330" s="18" t="str">
        <f t="shared" si="44"/>
        <v/>
      </c>
      <c r="AK330" s="18" t="str">
        <f t="shared" si="45"/>
        <v/>
      </c>
      <c r="AL330" s="18" t="str">
        <f t="shared" si="46"/>
        <v/>
      </c>
      <c r="AM330" s="18" t="str">
        <f t="shared" si="47"/>
        <v/>
      </c>
      <c r="AN330" s="18" t="str">
        <f t="shared" si="48"/>
        <v/>
      </c>
      <c r="AO330" s="18" t="str">
        <f t="shared" si="49"/>
        <v/>
      </c>
      <c r="AP330" s="18" t="str">
        <f t="shared" si="50"/>
        <v/>
      </c>
      <c r="AS330" s="63">
        <f t="shared" si="51"/>
        <v>82.857142857142861</v>
      </c>
      <c r="AT330"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330" s="23" t="str">
        <f t="shared" si="53"/>
        <v xml:space="preserve">Perlu peningkatan dalam hal </v>
      </c>
      <c r="AV330"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330" s="23" t="str">
        <f t="shared" si="55"/>
        <v/>
      </c>
      <c r="BF330" s="197">
        <v>77</v>
      </c>
    </row>
    <row r="331" spans="1:58" ht="15.75" customHeight="1">
      <c r="A331" s="57">
        <v>325</v>
      </c>
      <c r="B331" s="18" t="s">
        <v>386</v>
      </c>
      <c r="C331" s="59">
        <v>6812</v>
      </c>
      <c r="D331" s="18">
        <f t="shared" si="59"/>
        <v>6812</v>
      </c>
      <c r="E331" s="59" t="s">
        <v>378</v>
      </c>
      <c r="F331" s="59">
        <v>90</v>
      </c>
      <c r="G331" s="59">
        <v>90</v>
      </c>
      <c r="H331" s="59">
        <v>90</v>
      </c>
      <c r="I331" s="59"/>
      <c r="J331" s="59"/>
      <c r="K331" s="59"/>
      <c r="L331" s="59"/>
      <c r="M331" s="59"/>
      <c r="N331" s="18"/>
      <c r="O331" s="60">
        <v>77.142857142857153</v>
      </c>
      <c r="P331" s="175">
        <f t="shared" si="60"/>
        <v>80</v>
      </c>
      <c r="Q331" s="18"/>
      <c r="R331" s="18"/>
      <c r="S331" s="18"/>
      <c r="T331" s="18"/>
      <c r="U331" s="61">
        <f t="shared" si="61"/>
        <v>86.785714285714292</v>
      </c>
      <c r="V331" s="18" t="str">
        <f t="shared" si="34"/>
        <v xml:space="preserve"> Menyanyikan lagu populer  populer secara  solo dengan intonasi dan artikulasi . </v>
      </c>
      <c r="W331" s="18" t="str">
        <f t="shared" si="35"/>
        <v xml:space="preserve"> Memainkan alat musik  dalam ansambel secara berkelompok . </v>
      </c>
      <c r="X331" s="62" t="str">
        <f t="shared" si="36"/>
        <v xml:space="preserve"> Menyanyikan lagu populer  dalam bentuk sajian vokal group . </v>
      </c>
      <c r="Y331" s="18" t="str">
        <f t="shared" si="37"/>
        <v/>
      </c>
      <c r="Z331" s="18" t="str">
        <f t="shared" si="38"/>
        <v/>
      </c>
      <c r="AA331" s="18" t="str">
        <f t="shared" si="39"/>
        <v/>
      </c>
      <c r="AB331" s="18" t="str">
        <f t="shared" si="40"/>
        <v/>
      </c>
      <c r="AC331" s="18" t="str">
        <f t="shared" si="41"/>
        <v/>
      </c>
      <c r="AD331" s="18"/>
      <c r="AE331" s="18"/>
      <c r="AF331" s="18"/>
      <c r="AG331" s="18"/>
      <c r="AH331" s="30" t="str">
        <f t="shared" si="42"/>
        <v/>
      </c>
      <c r="AI331" s="18" t="str">
        <f t="shared" si="43"/>
        <v/>
      </c>
      <c r="AJ331" s="18" t="str">
        <f t="shared" si="44"/>
        <v/>
      </c>
      <c r="AK331" s="18" t="str">
        <f t="shared" si="45"/>
        <v/>
      </c>
      <c r="AL331" s="18" t="str">
        <f t="shared" si="46"/>
        <v/>
      </c>
      <c r="AM331" s="18" t="str">
        <f t="shared" si="47"/>
        <v/>
      </c>
      <c r="AN331" s="18" t="str">
        <f t="shared" si="48"/>
        <v/>
      </c>
      <c r="AO331" s="18" t="str">
        <f t="shared" si="49"/>
        <v/>
      </c>
      <c r="AP331" s="18" t="str">
        <f t="shared" si="50"/>
        <v/>
      </c>
      <c r="AS331" s="63">
        <f t="shared" si="51"/>
        <v>86.785714285714292</v>
      </c>
      <c r="AT331"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331" s="23" t="str">
        <f t="shared" si="53"/>
        <v xml:space="preserve">Perlu peningkatan dalam hal </v>
      </c>
      <c r="AV331"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331" s="23" t="str">
        <f t="shared" si="55"/>
        <v/>
      </c>
      <c r="BF331" s="197">
        <v>78</v>
      </c>
    </row>
    <row r="332" spans="1:58" ht="15.75" customHeight="1">
      <c r="A332" s="57">
        <v>326</v>
      </c>
      <c r="B332" s="18" t="s">
        <v>387</v>
      </c>
      <c r="C332" s="59">
        <v>6813</v>
      </c>
      <c r="D332" s="18">
        <f t="shared" si="59"/>
        <v>6813</v>
      </c>
      <c r="E332" s="59" t="s">
        <v>378</v>
      </c>
      <c r="F332" s="59">
        <v>80</v>
      </c>
      <c r="G332" s="59">
        <v>75</v>
      </c>
      <c r="H332" s="59">
        <v>75</v>
      </c>
      <c r="I332" s="59"/>
      <c r="J332" s="59"/>
      <c r="K332" s="59"/>
      <c r="L332" s="59"/>
      <c r="M332" s="59"/>
      <c r="N332" s="18"/>
      <c r="O332" s="60">
        <v>60.000000000000007</v>
      </c>
      <c r="P332" s="175">
        <f t="shared" si="60"/>
        <v>80</v>
      </c>
      <c r="Q332" s="18"/>
      <c r="R332" s="18"/>
      <c r="S332" s="18"/>
      <c r="T332" s="18"/>
      <c r="U332" s="61">
        <f t="shared" si="61"/>
        <v>72.5</v>
      </c>
      <c r="V332" s="18" t="str">
        <f t="shared" si="34"/>
        <v xml:space="preserve"> Menyanyikan lagu populer  populer secara  solo dengan intonasi dan artikulasi . </v>
      </c>
      <c r="W332" s="18" t="str">
        <f t="shared" si="35"/>
        <v/>
      </c>
      <c r="X332" s="62" t="str">
        <f t="shared" si="36"/>
        <v/>
      </c>
      <c r="Y332" s="18" t="str">
        <f t="shared" si="37"/>
        <v/>
      </c>
      <c r="Z332" s="18" t="str">
        <f t="shared" si="38"/>
        <v/>
      </c>
      <c r="AA332" s="18" t="str">
        <f t="shared" si="39"/>
        <v/>
      </c>
      <c r="AB332" s="18" t="str">
        <f t="shared" si="40"/>
        <v/>
      </c>
      <c r="AC332" s="18" t="str">
        <f t="shared" si="41"/>
        <v/>
      </c>
      <c r="AD332" s="18"/>
      <c r="AE332" s="18"/>
      <c r="AF332" s="18"/>
      <c r="AG332" s="18"/>
      <c r="AH332" s="30" t="str">
        <f t="shared" si="42"/>
        <v/>
      </c>
      <c r="AI332" s="18" t="str">
        <f t="shared" si="43"/>
        <v/>
      </c>
      <c r="AJ332" s="18" t="str">
        <f t="shared" si="44"/>
        <v xml:space="preserve"> Memainkan alat musik  dalam ansambel secara berkelompok . </v>
      </c>
      <c r="AK332" s="18" t="str">
        <f t="shared" si="45"/>
        <v xml:space="preserve"> Menyanyikan lagu populer  dalam bentuk sajian vokal group . </v>
      </c>
      <c r="AL332" s="18" t="str">
        <f t="shared" si="46"/>
        <v/>
      </c>
      <c r="AM332" s="18" t="str">
        <f t="shared" si="47"/>
        <v/>
      </c>
      <c r="AN332" s="18" t="str">
        <f t="shared" si="48"/>
        <v/>
      </c>
      <c r="AO332" s="18" t="str">
        <f t="shared" si="49"/>
        <v/>
      </c>
      <c r="AP332" s="18" t="str">
        <f t="shared" si="50"/>
        <v/>
      </c>
      <c r="AS332" s="63">
        <f t="shared" si="51"/>
        <v>72.5</v>
      </c>
      <c r="AT332" s="23" t="str">
        <f t="shared" si="52"/>
        <v xml:space="preserve">Mencapai kompetensi dengan sangat baik dalam  Menyanyikan lagu populer  populer secara  solo dengan intonasi dan artikulasi . </v>
      </c>
      <c r="AU332" s="23" t="str">
        <f t="shared" si="53"/>
        <v xml:space="preserve">Perlu peningkatan dalam hal  Memainkan alat musik  dalam ansambel secara berkelompok .  Menyanyikan lagu populer  dalam bentuk sajian vokal group . </v>
      </c>
      <c r="AV332" s="23" t="str">
        <f t="shared" si="54"/>
        <v xml:space="preserve">Mencapai kompetensi dengan sangat baik dalam  Menyanyikan lagu populer  populer secara  solo dengan intonasi dan artikulasi . </v>
      </c>
      <c r="AW332" s="23" t="str">
        <f t="shared" si="55"/>
        <v xml:space="preserve">Perlu peningkatan dalam hal  Memainkan alat musik  dalam ansambel secara berkelompok .  Menyanyikan lagu populer  dalam bentuk sajian vokal group . </v>
      </c>
      <c r="BF332" s="197">
        <v>76</v>
      </c>
    </row>
    <row r="333" spans="1:58" ht="15.75" customHeight="1">
      <c r="A333" s="57">
        <v>327</v>
      </c>
      <c r="B333" s="18" t="s">
        <v>388</v>
      </c>
      <c r="C333" s="59">
        <v>6814</v>
      </c>
      <c r="D333" s="18">
        <f t="shared" si="59"/>
        <v>6814</v>
      </c>
      <c r="E333" s="59" t="s">
        <v>378</v>
      </c>
      <c r="F333" s="59">
        <v>80</v>
      </c>
      <c r="G333" s="59">
        <v>80</v>
      </c>
      <c r="H333" s="59">
        <v>90</v>
      </c>
      <c r="I333" s="59"/>
      <c r="J333" s="59"/>
      <c r="K333" s="59"/>
      <c r="L333" s="59"/>
      <c r="M333" s="59"/>
      <c r="N333" s="18"/>
      <c r="O333" s="60">
        <v>80</v>
      </c>
      <c r="P333" s="175">
        <f t="shared" si="60"/>
        <v>80</v>
      </c>
      <c r="Q333" s="18"/>
      <c r="R333" s="18"/>
      <c r="S333" s="18"/>
      <c r="T333" s="18"/>
      <c r="U333" s="61">
        <f t="shared" si="61"/>
        <v>82.5</v>
      </c>
      <c r="V333" s="18" t="str">
        <f t="shared" si="34"/>
        <v xml:space="preserve"> Menyanyikan lagu populer  populer secara  solo dengan intonasi dan artikulasi . </v>
      </c>
      <c r="W333" s="18" t="str">
        <f t="shared" si="35"/>
        <v xml:space="preserve"> Memainkan alat musik  dalam ansambel secara berkelompok . </v>
      </c>
      <c r="X333" s="62" t="str">
        <f t="shared" si="36"/>
        <v xml:space="preserve"> Menyanyikan lagu populer  dalam bentuk sajian vokal group . </v>
      </c>
      <c r="Y333" s="18" t="str">
        <f t="shared" si="37"/>
        <v/>
      </c>
      <c r="Z333" s="18" t="str">
        <f t="shared" si="38"/>
        <v/>
      </c>
      <c r="AA333" s="18" t="str">
        <f t="shared" si="39"/>
        <v/>
      </c>
      <c r="AB333" s="18" t="str">
        <f t="shared" si="40"/>
        <v/>
      </c>
      <c r="AC333" s="18" t="str">
        <f t="shared" si="41"/>
        <v/>
      </c>
      <c r="AD333" s="18"/>
      <c r="AE333" s="18"/>
      <c r="AF333" s="18"/>
      <c r="AG333" s="18"/>
      <c r="AH333" s="30" t="str">
        <f t="shared" si="42"/>
        <v/>
      </c>
      <c r="AI333" s="18" t="str">
        <f t="shared" si="43"/>
        <v/>
      </c>
      <c r="AJ333" s="18" t="str">
        <f t="shared" si="44"/>
        <v/>
      </c>
      <c r="AK333" s="18" t="str">
        <f t="shared" si="45"/>
        <v/>
      </c>
      <c r="AL333" s="18" t="str">
        <f t="shared" si="46"/>
        <v/>
      </c>
      <c r="AM333" s="18" t="str">
        <f t="shared" si="47"/>
        <v/>
      </c>
      <c r="AN333" s="18" t="str">
        <f t="shared" si="48"/>
        <v/>
      </c>
      <c r="AO333" s="18" t="str">
        <f t="shared" si="49"/>
        <v/>
      </c>
      <c r="AP333" s="18" t="str">
        <f t="shared" si="50"/>
        <v/>
      </c>
      <c r="AS333" s="63">
        <f t="shared" si="51"/>
        <v>82.5</v>
      </c>
      <c r="AT333"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333" s="23" t="str">
        <f t="shared" si="53"/>
        <v xml:space="preserve">Perlu peningkatan dalam hal </v>
      </c>
      <c r="AV333"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333" s="23" t="str">
        <f t="shared" si="55"/>
        <v/>
      </c>
      <c r="BF333" s="197">
        <v>82</v>
      </c>
    </row>
    <row r="334" spans="1:58" ht="15.75" customHeight="1">
      <c r="A334" s="57">
        <v>328</v>
      </c>
      <c r="B334" s="18" t="s">
        <v>389</v>
      </c>
      <c r="C334" s="59">
        <v>6815</v>
      </c>
      <c r="D334" s="18">
        <f t="shared" si="59"/>
        <v>6815</v>
      </c>
      <c r="E334" s="59" t="s">
        <v>378</v>
      </c>
      <c r="F334" s="59">
        <v>90</v>
      </c>
      <c r="G334" s="59">
        <v>80</v>
      </c>
      <c r="H334" s="59">
        <v>75</v>
      </c>
      <c r="I334" s="59"/>
      <c r="J334" s="59"/>
      <c r="K334" s="59"/>
      <c r="L334" s="59"/>
      <c r="M334" s="59"/>
      <c r="N334" s="18"/>
      <c r="O334" s="60">
        <v>80</v>
      </c>
      <c r="P334" s="175">
        <f t="shared" si="60"/>
        <v>80</v>
      </c>
      <c r="Q334" s="18"/>
      <c r="R334" s="18"/>
      <c r="S334" s="18"/>
      <c r="T334" s="18"/>
      <c r="U334" s="61">
        <f t="shared" si="61"/>
        <v>81.25</v>
      </c>
      <c r="V334" s="18" t="str">
        <f t="shared" si="34"/>
        <v xml:space="preserve"> Menyanyikan lagu populer  populer secara  solo dengan intonasi dan artikulasi . </v>
      </c>
      <c r="W334" s="18" t="str">
        <f t="shared" si="35"/>
        <v xml:space="preserve"> Memainkan alat musik  dalam ansambel secara berkelompok . </v>
      </c>
      <c r="X334" s="62" t="str">
        <f t="shared" si="36"/>
        <v/>
      </c>
      <c r="Y334" s="18" t="str">
        <f t="shared" si="37"/>
        <v/>
      </c>
      <c r="Z334" s="18" t="str">
        <f t="shared" si="38"/>
        <v/>
      </c>
      <c r="AA334" s="18" t="str">
        <f t="shared" si="39"/>
        <v/>
      </c>
      <c r="AB334" s="18" t="str">
        <f t="shared" si="40"/>
        <v/>
      </c>
      <c r="AC334" s="18" t="str">
        <f t="shared" si="41"/>
        <v/>
      </c>
      <c r="AD334" s="18"/>
      <c r="AE334" s="18"/>
      <c r="AF334" s="18"/>
      <c r="AG334" s="18"/>
      <c r="AH334" s="30" t="str">
        <f t="shared" si="42"/>
        <v/>
      </c>
      <c r="AI334" s="18" t="str">
        <f t="shared" si="43"/>
        <v/>
      </c>
      <c r="AJ334" s="18" t="str">
        <f t="shared" si="44"/>
        <v/>
      </c>
      <c r="AK334" s="18" t="str">
        <f t="shared" si="45"/>
        <v xml:space="preserve"> Menyanyikan lagu populer  dalam bentuk sajian vokal group . </v>
      </c>
      <c r="AL334" s="18" t="str">
        <f t="shared" si="46"/>
        <v/>
      </c>
      <c r="AM334" s="18" t="str">
        <f t="shared" si="47"/>
        <v/>
      </c>
      <c r="AN334" s="18" t="str">
        <f t="shared" si="48"/>
        <v/>
      </c>
      <c r="AO334" s="18" t="str">
        <f t="shared" si="49"/>
        <v/>
      </c>
      <c r="AP334" s="18" t="str">
        <f t="shared" si="50"/>
        <v/>
      </c>
      <c r="AS334" s="63">
        <f t="shared" si="51"/>
        <v>81.25</v>
      </c>
      <c r="AT334" s="23" t="str">
        <f t="shared" si="52"/>
        <v xml:space="preserve">Mencapai kompetensi dengan sangat baik dalam  Menyanyikan lagu populer  populer secara  solo dengan intonasi dan artikulasi .  Memainkan alat musik  dalam ansambel secara berkelompok . </v>
      </c>
      <c r="AU334" s="23" t="str">
        <f t="shared" si="53"/>
        <v xml:space="preserve">Perlu peningkatan dalam hal  Menyanyikan lagu populer  dalam bentuk sajian vokal group . </v>
      </c>
      <c r="AV334" s="23" t="str">
        <f t="shared" si="54"/>
        <v xml:space="preserve">Mencapai kompetensi dengan sangat baik dalam  Menyanyikan lagu populer  populer secara  solo dengan intonasi dan artikulasi .  Memainkan alat musik  dalam ansambel secara berkelompok . </v>
      </c>
      <c r="AW334" s="23" t="str">
        <f t="shared" si="55"/>
        <v xml:space="preserve">Perlu peningkatan dalam hal  Menyanyikan lagu populer  dalam bentuk sajian vokal group . </v>
      </c>
      <c r="BF334" s="197">
        <v>80</v>
      </c>
    </row>
    <row r="335" spans="1:58" ht="15.75" customHeight="1">
      <c r="A335" s="57">
        <v>329</v>
      </c>
      <c r="B335" s="18" t="s">
        <v>390</v>
      </c>
      <c r="C335" s="59">
        <v>6816</v>
      </c>
      <c r="D335" s="18">
        <f t="shared" si="59"/>
        <v>6816</v>
      </c>
      <c r="E335" s="59" t="s">
        <v>378</v>
      </c>
      <c r="F335" s="59">
        <v>80</v>
      </c>
      <c r="G335" s="59">
        <v>80</v>
      </c>
      <c r="H335" s="59">
        <v>80</v>
      </c>
      <c r="I335" s="59"/>
      <c r="J335" s="59"/>
      <c r="K335" s="59"/>
      <c r="L335" s="59"/>
      <c r="M335" s="59"/>
      <c r="N335" s="18"/>
      <c r="O335" s="60">
        <v>65.714285714285722</v>
      </c>
      <c r="P335" s="175">
        <f t="shared" si="60"/>
        <v>80</v>
      </c>
      <c r="Q335" s="18"/>
      <c r="R335" s="18"/>
      <c r="S335" s="18"/>
      <c r="T335" s="18"/>
      <c r="U335" s="61">
        <f t="shared" si="61"/>
        <v>76.428571428571431</v>
      </c>
      <c r="V335" s="18" t="str">
        <f t="shared" si="34"/>
        <v xml:space="preserve"> Menyanyikan lagu populer  populer secara  solo dengan intonasi dan artikulasi . </v>
      </c>
      <c r="W335" s="18" t="str">
        <f t="shared" si="35"/>
        <v xml:space="preserve"> Memainkan alat musik  dalam ansambel secara berkelompok . </v>
      </c>
      <c r="X335" s="62" t="str">
        <f t="shared" si="36"/>
        <v xml:space="preserve"> Menyanyikan lagu populer  dalam bentuk sajian vokal group . </v>
      </c>
      <c r="Y335" s="18" t="str">
        <f t="shared" si="37"/>
        <v/>
      </c>
      <c r="Z335" s="18" t="str">
        <f t="shared" si="38"/>
        <v/>
      </c>
      <c r="AA335" s="18" t="str">
        <f t="shared" si="39"/>
        <v/>
      </c>
      <c r="AB335" s="18" t="str">
        <f t="shared" si="40"/>
        <v/>
      </c>
      <c r="AC335" s="18" t="str">
        <f t="shared" si="41"/>
        <v/>
      </c>
      <c r="AD335" s="18"/>
      <c r="AE335" s="18"/>
      <c r="AF335" s="18"/>
      <c r="AG335" s="18"/>
      <c r="AH335" s="30" t="str">
        <f t="shared" si="42"/>
        <v/>
      </c>
      <c r="AI335" s="18" t="str">
        <f t="shared" si="43"/>
        <v/>
      </c>
      <c r="AJ335" s="18" t="str">
        <f t="shared" si="44"/>
        <v/>
      </c>
      <c r="AK335" s="18" t="str">
        <f t="shared" si="45"/>
        <v/>
      </c>
      <c r="AL335" s="18" t="str">
        <f t="shared" si="46"/>
        <v/>
      </c>
      <c r="AM335" s="18" t="str">
        <f t="shared" si="47"/>
        <v/>
      </c>
      <c r="AN335" s="18" t="str">
        <f t="shared" si="48"/>
        <v/>
      </c>
      <c r="AO335" s="18" t="str">
        <f t="shared" si="49"/>
        <v/>
      </c>
      <c r="AP335" s="18" t="str">
        <f t="shared" si="50"/>
        <v/>
      </c>
      <c r="AS335" s="63">
        <f t="shared" si="51"/>
        <v>76.428571428571431</v>
      </c>
      <c r="AT335"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335" s="23" t="str">
        <f t="shared" si="53"/>
        <v xml:space="preserve">Perlu peningkatan dalam hal </v>
      </c>
      <c r="AV335"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335" s="23" t="str">
        <f t="shared" si="55"/>
        <v/>
      </c>
      <c r="BF335" s="197">
        <v>78</v>
      </c>
    </row>
    <row r="336" spans="1:58" ht="15.75" customHeight="1">
      <c r="A336" s="57">
        <v>330</v>
      </c>
      <c r="B336" s="18" t="s">
        <v>391</v>
      </c>
      <c r="C336" s="59">
        <v>6817</v>
      </c>
      <c r="D336" s="18">
        <f t="shared" si="59"/>
        <v>6817</v>
      </c>
      <c r="E336" s="59" t="s">
        <v>378</v>
      </c>
      <c r="F336" s="59">
        <v>80</v>
      </c>
      <c r="G336" s="59">
        <v>80</v>
      </c>
      <c r="H336" s="59">
        <v>90</v>
      </c>
      <c r="I336" s="59"/>
      <c r="J336" s="59"/>
      <c r="K336" s="59"/>
      <c r="L336" s="59"/>
      <c r="M336" s="59"/>
      <c r="N336" s="18"/>
      <c r="O336" s="60">
        <v>85.714285714285722</v>
      </c>
      <c r="P336" s="175">
        <f t="shared" si="60"/>
        <v>80</v>
      </c>
      <c r="Q336" s="18"/>
      <c r="R336" s="18"/>
      <c r="S336" s="18"/>
      <c r="T336" s="18"/>
      <c r="U336" s="61">
        <f t="shared" si="61"/>
        <v>83.928571428571431</v>
      </c>
      <c r="V336" s="18" t="str">
        <f t="shared" si="34"/>
        <v xml:space="preserve"> Menyanyikan lagu populer  populer secara  solo dengan intonasi dan artikulasi . </v>
      </c>
      <c r="W336" s="18" t="str">
        <f t="shared" si="35"/>
        <v xml:space="preserve"> Memainkan alat musik  dalam ansambel secara berkelompok . </v>
      </c>
      <c r="X336" s="62" t="str">
        <f t="shared" si="36"/>
        <v xml:space="preserve"> Menyanyikan lagu populer  dalam bentuk sajian vokal group . </v>
      </c>
      <c r="Y336" s="18" t="str">
        <f t="shared" si="37"/>
        <v/>
      </c>
      <c r="Z336" s="18" t="str">
        <f t="shared" si="38"/>
        <v/>
      </c>
      <c r="AA336" s="18" t="str">
        <f t="shared" si="39"/>
        <v/>
      </c>
      <c r="AB336" s="18" t="str">
        <f t="shared" si="40"/>
        <v/>
      </c>
      <c r="AC336" s="18" t="str">
        <f t="shared" si="41"/>
        <v/>
      </c>
      <c r="AD336" s="18"/>
      <c r="AE336" s="18"/>
      <c r="AF336" s="18"/>
      <c r="AG336" s="18"/>
      <c r="AH336" s="30" t="str">
        <f t="shared" si="42"/>
        <v/>
      </c>
      <c r="AI336" s="18" t="str">
        <f t="shared" si="43"/>
        <v/>
      </c>
      <c r="AJ336" s="18" t="str">
        <f t="shared" si="44"/>
        <v/>
      </c>
      <c r="AK336" s="18" t="str">
        <f t="shared" si="45"/>
        <v/>
      </c>
      <c r="AL336" s="18" t="str">
        <f t="shared" si="46"/>
        <v/>
      </c>
      <c r="AM336" s="18" t="str">
        <f t="shared" si="47"/>
        <v/>
      </c>
      <c r="AN336" s="18" t="str">
        <f t="shared" si="48"/>
        <v/>
      </c>
      <c r="AO336" s="18" t="str">
        <f t="shared" si="49"/>
        <v/>
      </c>
      <c r="AP336" s="18" t="str">
        <f t="shared" si="50"/>
        <v/>
      </c>
      <c r="AS336" s="63">
        <f t="shared" si="51"/>
        <v>83.928571428571431</v>
      </c>
      <c r="AT336"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336" s="23" t="str">
        <f t="shared" si="53"/>
        <v xml:space="preserve">Perlu peningkatan dalam hal </v>
      </c>
      <c r="AV336"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336" s="23" t="str">
        <f t="shared" si="55"/>
        <v/>
      </c>
      <c r="BF336" s="197">
        <v>82</v>
      </c>
    </row>
    <row r="337" spans="1:58" ht="15.75" customHeight="1">
      <c r="A337" s="57">
        <v>331</v>
      </c>
      <c r="B337" s="18" t="s">
        <v>392</v>
      </c>
      <c r="C337" s="59">
        <v>6818</v>
      </c>
      <c r="D337" s="18">
        <f t="shared" si="59"/>
        <v>6818</v>
      </c>
      <c r="E337" s="59" t="s">
        <v>378</v>
      </c>
      <c r="F337" s="59">
        <v>80</v>
      </c>
      <c r="G337" s="59">
        <v>80</v>
      </c>
      <c r="H337" s="59">
        <v>90</v>
      </c>
      <c r="I337" s="59"/>
      <c r="J337" s="59"/>
      <c r="K337" s="59"/>
      <c r="L337" s="59"/>
      <c r="M337" s="59"/>
      <c r="N337" s="18"/>
      <c r="O337" s="60">
        <v>62.857142857142861</v>
      </c>
      <c r="P337" s="175">
        <f t="shared" si="60"/>
        <v>80</v>
      </c>
      <c r="Q337" s="18"/>
      <c r="R337" s="18"/>
      <c r="S337" s="18"/>
      <c r="T337" s="18"/>
      <c r="U337" s="61">
        <f t="shared" si="61"/>
        <v>78.214285714285722</v>
      </c>
      <c r="V337" s="18" t="str">
        <f t="shared" si="34"/>
        <v xml:space="preserve"> Menyanyikan lagu populer  populer secara  solo dengan intonasi dan artikulasi . </v>
      </c>
      <c r="W337" s="18" t="str">
        <f t="shared" si="35"/>
        <v xml:space="preserve"> Memainkan alat musik  dalam ansambel secara berkelompok . </v>
      </c>
      <c r="X337" s="62" t="str">
        <f t="shared" si="36"/>
        <v xml:space="preserve"> Menyanyikan lagu populer  dalam bentuk sajian vokal group . </v>
      </c>
      <c r="Y337" s="18" t="str">
        <f t="shared" si="37"/>
        <v/>
      </c>
      <c r="Z337" s="18" t="str">
        <f t="shared" si="38"/>
        <v/>
      </c>
      <c r="AA337" s="18" t="str">
        <f t="shared" si="39"/>
        <v/>
      </c>
      <c r="AB337" s="18" t="str">
        <f t="shared" si="40"/>
        <v/>
      </c>
      <c r="AC337" s="18" t="str">
        <f t="shared" si="41"/>
        <v/>
      </c>
      <c r="AD337" s="18"/>
      <c r="AE337" s="18"/>
      <c r="AF337" s="18"/>
      <c r="AG337" s="18"/>
      <c r="AH337" s="30" t="str">
        <f t="shared" si="42"/>
        <v/>
      </c>
      <c r="AI337" s="18" t="str">
        <f t="shared" si="43"/>
        <v/>
      </c>
      <c r="AJ337" s="18" t="str">
        <f t="shared" si="44"/>
        <v/>
      </c>
      <c r="AK337" s="18" t="str">
        <f t="shared" si="45"/>
        <v/>
      </c>
      <c r="AL337" s="18" t="str">
        <f t="shared" si="46"/>
        <v/>
      </c>
      <c r="AM337" s="18" t="str">
        <f t="shared" si="47"/>
        <v/>
      </c>
      <c r="AN337" s="18" t="str">
        <f t="shared" si="48"/>
        <v/>
      </c>
      <c r="AO337" s="18" t="str">
        <f t="shared" si="49"/>
        <v/>
      </c>
      <c r="AP337" s="18" t="str">
        <f t="shared" si="50"/>
        <v/>
      </c>
      <c r="AS337" s="63">
        <f t="shared" si="51"/>
        <v>78.214285714285722</v>
      </c>
      <c r="AT337"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337" s="23" t="str">
        <f t="shared" si="53"/>
        <v xml:space="preserve">Perlu peningkatan dalam hal </v>
      </c>
      <c r="AV337"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337" s="23" t="str">
        <f t="shared" si="55"/>
        <v/>
      </c>
      <c r="BF337" s="197">
        <v>80</v>
      </c>
    </row>
    <row r="338" spans="1:58" ht="15.75" customHeight="1">
      <c r="A338" s="57">
        <v>332</v>
      </c>
      <c r="B338" s="18" t="s">
        <v>393</v>
      </c>
      <c r="C338" s="59">
        <v>6819</v>
      </c>
      <c r="D338" s="18">
        <f t="shared" si="59"/>
        <v>6819</v>
      </c>
      <c r="E338" s="59" t="s">
        <v>378</v>
      </c>
      <c r="F338" s="59">
        <v>80</v>
      </c>
      <c r="G338" s="59">
        <v>80</v>
      </c>
      <c r="H338" s="59">
        <v>80</v>
      </c>
      <c r="I338" s="59"/>
      <c r="J338" s="59"/>
      <c r="K338" s="59"/>
      <c r="L338" s="59"/>
      <c r="M338" s="59"/>
      <c r="N338" s="18"/>
      <c r="O338" s="60">
        <v>68.571428571428569</v>
      </c>
      <c r="P338" s="175">
        <f t="shared" si="60"/>
        <v>80</v>
      </c>
      <c r="Q338" s="18"/>
      <c r="R338" s="18"/>
      <c r="S338" s="18"/>
      <c r="T338" s="18"/>
      <c r="U338" s="61">
        <f t="shared" si="61"/>
        <v>77.142857142857139</v>
      </c>
      <c r="V338" s="18" t="str">
        <f t="shared" si="34"/>
        <v xml:space="preserve"> Menyanyikan lagu populer  populer secara  solo dengan intonasi dan artikulasi . </v>
      </c>
      <c r="W338" s="18" t="str">
        <f t="shared" si="35"/>
        <v xml:space="preserve"> Memainkan alat musik  dalam ansambel secara berkelompok . </v>
      </c>
      <c r="X338" s="62" t="str">
        <f t="shared" si="36"/>
        <v xml:space="preserve"> Menyanyikan lagu populer  dalam bentuk sajian vokal group . </v>
      </c>
      <c r="Y338" s="18" t="str">
        <f t="shared" si="37"/>
        <v/>
      </c>
      <c r="Z338" s="18" t="str">
        <f t="shared" si="38"/>
        <v/>
      </c>
      <c r="AA338" s="18" t="str">
        <f t="shared" si="39"/>
        <v/>
      </c>
      <c r="AB338" s="18" t="str">
        <f t="shared" si="40"/>
        <v/>
      </c>
      <c r="AC338" s="18" t="str">
        <f t="shared" si="41"/>
        <v/>
      </c>
      <c r="AD338" s="18"/>
      <c r="AE338" s="18"/>
      <c r="AF338" s="18"/>
      <c r="AG338" s="18"/>
      <c r="AH338" s="30" t="str">
        <f t="shared" si="42"/>
        <v/>
      </c>
      <c r="AI338" s="18" t="str">
        <f t="shared" si="43"/>
        <v/>
      </c>
      <c r="AJ338" s="18" t="str">
        <f t="shared" si="44"/>
        <v/>
      </c>
      <c r="AK338" s="18" t="str">
        <f t="shared" si="45"/>
        <v/>
      </c>
      <c r="AL338" s="18" t="str">
        <f t="shared" si="46"/>
        <v/>
      </c>
      <c r="AM338" s="18" t="str">
        <f t="shared" si="47"/>
        <v/>
      </c>
      <c r="AN338" s="18" t="str">
        <f t="shared" si="48"/>
        <v/>
      </c>
      <c r="AO338" s="18" t="str">
        <f t="shared" si="49"/>
        <v/>
      </c>
      <c r="AP338" s="18" t="str">
        <f t="shared" si="50"/>
        <v/>
      </c>
      <c r="AS338" s="63">
        <f t="shared" si="51"/>
        <v>77.142857142857139</v>
      </c>
      <c r="AT338"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338" s="23" t="str">
        <f t="shared" si="53"/>
        <v xml:space="preserve">Perlu peningkatan dalam hal </v>
      </c>
      <c r="AV338"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338" s="23" t="str">
        <f t="shared" si="55"/>
        <v/>
      </c>
      <c r="BF338" s="197">
        <v>77</v>
      </c>
    </row>
    <row r="339" spans="1:58" ht="15.75" customHeight="1">
      <c r="A339" s="57">
        <v>333</v>
      </c>
      <c r="B339" s="18" t="s">
        <v>394</v>
      </c>
      <c r="C339" s="59">
        <v>6820</v>
      </c>
      <c r="D339" s="18">
        <f t="shared" si="59"/>
        <v>6820</v>
      </c>
      <c r="E339" s="59" t="s">
        <v>378</v>
      </c>
      <c r="F339" s="59">
        <v>75</v>
      </c>
      <c r="G339" s="59">
        <v>80</v>
      </c>
      <c r="H339" s="59">
        <v>75</v>
      </c>
      <c r="I339" s="59"/>
      <c r="J339" s="59"/>
      <c r="K339" s="59"/>
      <c r="L339" s="59"/>
      <c r="M339" s="59"/>
      <c r="N339" s="18"/>
      <c r="O339" s="60">
        <v>82.857142857142861</v>
      </c>
      <c r="P339" s="175">
        <f t="shared" si="60"/>
        <v>80</v>
      </c>
      <c r="Q339" s="18"/>
      <c r="R339" s="18"/>
      <c r="S339" s="18"/>
      <c r="T339" s="18"/>
      <c r="U339" s="61">
        <f t="shared" si="61"/>
        <v>78.214285714285722</v>
      </c>
      <c r="V339" s="18" t="str">
        <f t="shared" si="34"/>
        <v/>
      </c>
      <c r="W339" s="18" t="str">
        <f t="shared" si="35"/>
        <v xml:space="preserve"> Memainkan alat musik  dalam ansambel secara berkelompok . </v>
      </c>
      <c r="X339" s="62" t="str">
        <f t="shared" si="36"/>
        <v/>
      </c>
      <c r="Y339" s="18" t="str">
        <f t="shared" si="37"/>
        <v/>
      </c>
      <c r="Z339" s="18" t="str">
        <f t="shared" si="38"/>
        <v/>
      </c>
      <c r="AA339" s="18" t="str">
        <f t="shared" si="39"/>
        <v/>
      </c>
      <c r="AB339" s="18" t="str">
        <f t="shared" si="40"/>
        <v/>
      </c>
      <c r="AC339" s="18" t="str">
        <f t="shared" si="41"/>
        <v/>
      </c>
      <c r="AD339" s="18"/>
      <c r="AE339" s="18"/>
      <c r="AF339" s="18"/>
      <c r="AG339" s="18"/>
      <c r="AH339" s="30" t="str">
        <f t="shared" si="42"/>
        <v/>
      </c>
      <c r="AI339" s="18" t="str">
        <f t="shared" si="43"/>
        <v xml:space="preserve"> Menyanyikan lagu populer  populer secara  solo dengan intonasi dan artikulasi . </v>
      </c>
      <c r="AJ339" s="18" t="str">
        <f t="shared" si="44"/>
        <v/>
      </c>
      <c r="AK339" s="18" t="str">
        <f t="shared" si="45"/>
        <v xml:space="preserve"> Menyanyikan lagu populer  dalam bentuk sajian vokal group . </v>
      </c>
      <c r="AL339" s="18" t="str">
        <f t="shared" si="46"/>
        <v/>
      </c>
      <c r="AM339" s="18" t="str">
        <f t="shared" si="47"/>
        <v/>
      </c>
      <c r="AN339" s="18" t="str">
        <f t="shared" si="48"/>
        <v/>
      </c>
      <c r="AO339" s="18" t="str">
        <f t="shared" si="49"/>
        <v/>
      </c>
      <c r="AP339" s="18" t="str">
        <f t="shared" si="50"/>
        <v/>
      </c>
      <c r="AS339" s="63">
        <f t="shared" si="51"/>
        <v>78.214285714285722</v>
      </c>
      <c r="AT339" s="23" t="str">
        <f t="shared" si="52"/>
        <v xml:space="preserve">Mencapai kompetensi dengan sangat baik dalam  Memainkan alat musik  dalam ansambel secara berkelompok . </v>
      </c>
      <c r="AU339" s="23" t="str">
        <f t="shared" si="53"/>
        <v xml:space="preserve">Perlu peningkatan dalam hal  Menyanyikan lagu populer  populer secara  solo dengan intonasi dan artikulasi .  Menyanyikan lagu populer  dalam bentuk sajian vokal group . </v>
      </c>
      <c r="AV339" s="23" t="str">
        <f t="shared" si="54"/>
        <v xml:space="preserve">Mencapai kompetensi dengan sangat baik dalam  Memainkan alat musik  dalam ansambel secara berkelompok . </v>
      </c>
      <c r="AW339" s="23" t="str">
        <f t="shared" si="55"/>
        <v xml:space="preserve">Perlu peningkatan dalam hal  Menyanyikan lagu populer  populer secara  solo dengan intonasi dan artikulasi .  Menyanyikan lagu populer  dalam bentuk sajian vokal group . </v>
      </c>
      <c r="BF339" s="197">
        <v>80</v>
      </c>
    </row>
    <row r="340" spans="1:58" ht="15.75" customHeight="1">
      <c r="A340" s="57">
        <v>334</v>
      </c>
      <c r="B340" s="18" t="s">
        <v>395</v>
      </c>
      <c r="C340" s="59">
        <v>6821</v>
      </c>
      <c r="D340" s="18">
        <f t="shared" si="59"/>
        <v>6821</v>
      </c>
      <c r="E340" s="59" t="s">
        <v>378</v>
      </c>
      <c r="F340" s="59">
        <v>80</v>
      </c>
      <c r="G340" s="59">
        <v>90</v>
      </c>
      <c r="H340" s="59">
        <v>77</v>
      </c>
      <c r="I340" s="59"/>
      <c r="J340" s="59"/>
      <c r="K340" s="59"/>
      <c r="L340" s="59"/>
      <c r="M340" s="59"/>
      <c r="N340" s="18"/>
      <c r="O340" s="60">
        <v>68.571428571428569</v>
      </c>
      <c r="P340" s="175">
        <f t="shared" si="60"/>
        <v>80</v>
      </c>
      <c r="Q340" s="18"/>
      <c r="R340" s="18"/>
      <c r="S340" s="18"/>
      <c r="T340" s="18"/>
      <c r="U340" s="61">
        <f t="shared" si="61"/>
        <v>78.892857142857139</v>
      </c>
      <c r="V340" s="18" t="str">
        <f t="shared" si="34"/>
        <v xml:space="preserve"> Menyanyikan lagu populer  populer secara  solo dengan intonasi dan artikulasi . </v>
      </c>
      <c r="W340" s="18" t="str">
        <f t="shared" si="35"/>
        <v xml:space="preserve"> Memainkan alat musik  dalam ansambel secara berkelompok . </v>
      </c>
      <c r="X340" s="62" t="str">
        <f t="shared" si="36"/>
        <v/>
      </c>
      <c r="Y340" s="18" t="str">
        <f t="shared" si="37"/>
        <v/>
      </c>
      <c r="Z340" s="18" t="str">
        <f t="shared" si="38"/>
        <v/>
      </c>
      <c r="AA340" s="18" t="str">
        <f t="shared" si="39"/>
        <v/>
      </c>
      <c r="AB340" s="18" t="str">
        <f t="shared" si="40"/>
        <v/>
      </c>
      <c r="AC340" s="18" t="str">
        <f t="shared" si="41"/>
        <v/>
      </c>
      <c r="AD340" s="18"/>
      <c r="AE340" s="18"/>
      <c r="AF340" s="18"/>
      <c r="AG340" s="18"/>
      <c r="AH340" s="30" t="str">
        <f t="shared" si="42"/>
        <v/>
      </c>
      <c r="AI340" s="18" t="str">
        <f t="shared" si="43"/>
        <v/>
      </c>
      <c r="AJ340" s="18" t="str">
        <f t="shared" si="44"/>
        <v/>
      </c>
      <c r="AK340" s="18" t="str">
        <f t="shared" si="45"/>
        <v xml:space="preserve"> Menyanyikan lagu populer  dalam bentuk sajian vokal group . </v>
      </c>
      <c r="AL340" s="18" t="str">
        <f t="shared" si="46"/>
        <v/>
      </c>
      <c r="AM340" s="18" t="str">
        <f t="shared" si="47"/>
        <v/>
      </c>
      <c r="AN340" s="18" t="str">
        <f t="shared" si="48"/>
        <v/>
      </c>
      <c r="AO340" s="18" t="str">
        <f t="shared" si="49"/>
        <v/>
      </c>
      <c r="AP340" s="18" t="str">
        <f t="shared" si="50"/>
        <v/>
      </c>
      <c r="AS340" s="63">
        <f t="shared" si="51"/>
        <v>78.892857142857139</v>
      </c>
      <c r="AT340" s="23" t="str">
        <f t="shared" si="52"/>
        <v xml:space="preserve">Mencapai kompetensi dengan sangat baik dalam  Menyanyikan lagu populer  populer secara  solo dengan intonasi dan artikulasi .  Memainkan alat musik  dalam ansambel secara berkelompok . </v>
      </c>
      <c r="AU340" s="23" t="str">
        <f t="shared" si="53"/>
        <v xml:space="preserve">Perlu peningkatan dalam hal  Menyanyikan lagu populer  dalam bentuk sajian vokal group . </v>
      </c>
      <c r="AV340" s="23" t="str">
        <f t="shared" si="54"/>
        <v xml:space="preserve">Mencapai kompetensi dengan sangat baik dalam  Menyanyikan lagu populer  populer secara  solo dengan intonasi dan artikulasi .  Memainkan alat musik  dalam ansambel secara berkelompok . </v>
      </c>
      <c r="AW340" s="23" t="str">
        <f t="shared" si="55"/>
        <v xml:space="preserve">Perlu peningkatan dalam hal  Menyanyikan lagu populer  dalam bentuk sajian vokal group . </v>
      </c>
      <c r="BF340" s="197">
        <v>78</v>
      </c>
    </row>
    <row r="341" spans="1:58" ht="15.75" customHeight="1">
      <c r="A341" s="57">
        <v>335</v>
      </c>
      <c r="B341" s="18" t="s">
        <v>396</v>
      </c>
      <c r="C341" s="59">
        <v>6822</v>
      </c>
      <c r="D341" s="18">
        <f t="shared" si="59"/>
        <v>6822</v>
      </c>
      <c r="E341" s="59" t="s">
        <v>378</v>
      </c>
      <c r="F341" s="59">
        <v>80</v>
      </c>
      <c r="G341" s="59">
        <v>80</v>
      </c>
      <c r="H341" s="59">
        <v>90</v>
      </c>
      <c r="I341" s="59"/>
      <c r="J341" s="59"/>
      <c r="K341" s="59"/>
      <c r="L341" s="59"/>
      <c r="M341" s="59"/>
      <c r="N341" s="18"/>
      <c r="O341" s="60">
        <v>80</v>
      </c>
      <c r="P341" s="175">
        <f t="shared" si="60"/>
        <v>80</v>
      </c>
      <c r="Q341" s="18"/>
      <c r="R341" s="18"/>
      <c r="S341" s="18"/>
      <c r="T341" s="18"/>
      <c r="U341" s="61">
        <f t="shared" si="61"/>
        <v>82.5</v>
      </c>
      <c r="V341" s="18" t="str">
        <f t="shared" si="34"/>
        <v xml:space="preserve"> Menyanyikan lagu populer  populer secara  solo dengan intonasi dan artikulasi . </v>
      </c>
      <c r="W341" s="18" t="str">
        <f t="shared" si="35"/>
        <v xml:space="preserve"> Memainkan alat musik  dalam ansambel secara berkelompok . </v>
      </c>
      <c r="X341" s="62" t="str">
        <f t="shared" si="36"/>
        <v xml:space="preserve"> Menyanyikan lagu populer  dalam bentuk sajian vokal group . </v>
      </c>
      <c r="Y341" s="18" t="str">
        <f t="shared" si="37"/>
        <v/>
      </c>
      <c r="Z341" s="18" t="str">
        <f t="shared" si="38"/>
        <v/>
      </c>
      <c r="AA341" s="18" t="str">
        <f t="shared" si="39"/>
        <v/>
      </c>
      <c r="AB341" s="18" t="str">
        <f t="shared" si="40"/>
        <v/>
      </c>
      <c r="AC341" s="18" t="str">
        <f t="shared" si="41"/>
        <v/>
      </c>
      <c r="AD341" s="18"/>
      <c r="AE341" s="18"/>
      <c r="AF341" s="18"/>
      <c r="AG341" s="18"/>
      <c r="AH341" s="30" t="str">
        <f t="shared" si="42"/>
        <v/>
      </c>
      <c r="AI341" s="18" t="str">
        <f t="shared" si="43"/>
        <v/>
      </c>
      <c r="AJ341" s="18" t="str">
        <f t="shared" si="44"/>
        <v/>
      </c>
      <c r="AK341" s="18" t="str">
        <f t="shared" si="45"/>
        <v/>
      </c>
      <c r="AL341" s="18" t="str">
        <f t="shared" si="46"/>
        <v/>
      </c>
      <c r="AM341" s="18" t="str">
        <f t="shared" si="47"/>
        <v/>
      </c>
      <c r="AN341" s="18" t="str">
        <f t="shared" si="48"/>
        <v/>
      </c>
      <c r="AO341" s="18" t="str">
        <f t="shared" si="49"/>
        <v/>
      </c>
      <c r="AP341" s="18" t="str">
        <f t="shared" si="50"/>
        <v/>
      </c>
      <c r="AS341" s="63">
        <f t="shared" si="51"/>
        <v>82.5</v>
      </c>
      <c r="AT341"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341" s="23" t="str">
        <f t="shared" si="53"/>
        <v xml:space="preserve">Perlu peningkatan dalam hal </v>
      </c>
      <c r="AV341"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341" s="23" t="str">
        <f t="shared" si="55"/>
        <v/>
      </c>
      <c r="BF341" s="197">
        <v>80</v>
      </c>
    </row>
    <row r="342" spans="1:58" ht="15.75" customHeight="1">
      <c r="A342" s="57">
        <v>336</v>
      </c>
      <c r="B342" s="18" t="s">
        <v>397</v>
      </c>
      <c r="C342" s="59">
        <v>6823</v>
      </c>
      <c r="D342" s="18">
        <f t="shared" si="59"/>
        <v>6823</v>
      </c>
      <c r="E342" s="59" t="s">
        <v>378</v>
      </c>
      <c r="F342" s="59">
        <v>75</v>
      </c>
      <c r="G342" s="59">
        <v>75</v>
      </c>
      <c r="H342" s="59">
        <v>80</v>
      </c>
      <c r="I342" s="59"/>
      <c r="J342" s="59"/>
      <c r="K342" s="59"/>
      <c r="L342" s="59"/>
      <c r="M342" s="59"/>
      <c r="N342" s="18"/>
      <c r="O342" s="60">
        <v>77.142857142857153</v>
      </c>
      <c r="P342" s="175">
        <f t="shared" si="60"/>
        <v>80</v>
      </c>
      <c r="Q342" s="18"/>
      <c r="R342" s="18"/>
      <c r="S342" s="18"/>
      <c r="T342" s="18"/>
      <c r="U342" s="61">
        <f t="shared" si="61"/>
        <v>76.785714285714292</v>
      </c>
      <c r="V342" s="18" t="str">
        <f t="shared" si="34"/>
        <v/>
      </c>
      <c r="W342" s="18" t="str">
        <f t="shared" si="35"/>
        <v/>
      </c>
      <c r="X342" s="62" t="str">
        <f t="shared" si="36"/>
        <v xml:space="preserve"> Menyanyikan lagu populer  dalam bentuk sajian vokal group . </v>
      </c>
      <c r="Y342" s="18" t="str">
        <f t="shared" si="37"/>
        <v/>
      </c>
      <c r="Z342" s="18" t="str">
        <f t="shared" si="38"/>
        <v/>
      </c>
      <c r="AA342" s="18" t="str">
        <f t="shared" si="39"/>
        <v/>
      </c>
      <c r="AB342" s="18" t="str">
        <f t="shared" si="40"/>
        <v/>
      </c>
      <c r="AC342" s="18" t="str">
        <f t="shared" si="41"/>
        <v/>
      </c>
      <c r="AD342" s="18"/>
      <c r="AE342" s="18"/>
      <c r="AF342" s="18"/>
      <c r="AG342" s="18"/>
      <c r="AH342" s="30" t="str">
        <f t="shared" si="42"/>
        <v/>
      </c>
      <c r="AI342" s="18" t="str">
        <f t="shared" si="43"/>
        <v xml:space="preserve"> Menyanyikan lagu populer  populer secara  solo dengan intonasi dan artikulasi . </v>
      </c>
      <c r="AJ342" s="18" t="str">
        <f t="shared" si="44"/>
        <v xml:space="preserve"> Memainkan alat musik  dalam ansambel secara berkelompok . </v>
      </c>
      <c r="AK342" s="18" t="str">
        <f t="shared" si="45"/>
        <v/>
      </c>
      <c r="AL342" s="18" t="str">
        <f t="shared" si="46"/>
        <v/>
      </c>
      <c r="AM342" s="18" t="str">
        <f t="shared" si="47"/>
        <v/>
      </c>
      <c r="AN342" s="18" t="str">
        <f t="shared" si="48"/>
        <v/>
      </c>
      <c r="AO342" s="18" t="str">
        <f t="shared" si="49"/>
        <v/>
      </c>
      <c r="AP342" s="18" t="str">
        <f t="shared" si="50"/>
        <v/>
      </c>
      <c r="AS342" s="63">
        <f t="shared" si="51"/>
        <v>76.785714285714292</v>
      </c>
      <c r="AT342" s="23" t="str">
        <f t="shared" si="52"/>
        <v xml:space="preserve">Mencapai kompetensi dengan sangat baik dalam  Menyanyikan lagu populer  dalam bentuk sajian vokal group . </v>
      </c>
      <c r="AU342" s="23" t="str">
        <f t="shared" si="53"/>
        <v xml:space="preserve">Perlu peningkatan dalam hal  Menyanyikan lagu populer  populer secara  solo dengan intonasi dan artikulasi .  Memainkan alat musik  dalam ansambel secara berkelompok . </v>
      </c>
      <c r="AV342" s="23" t="str">
        <f t="shared" si="54"/>
        <v xml:space="preserve">Mencapai kompetensi dengan sangat baik dalam  Menyanyikan lagu populer  dalam bentuk sajian vokal group . </v>
      </c>
      <c r="AW342" s="23" t="str">
        <f t="shared" si="55"/>
        <v xml:space="preserve">Perlu peningkatan dalam hal  Menyanyikan lagu populer  populer secara  solo dengan intonasi dan artikulasi .  Memainkan alat musik  dalam ansambel secara berkelompok . </v>
      </c>
      <c r="BF342" s="197">
        <v>80</v>
      </c>
    </row>
    <row r="343" spans="1:58" ht="15.75" customHeight="1">
      <c r="A343" s="57">
        <v>337</v>
      </c>
      <c r="B343" s="18" t="s">
        <v>398</v>
      </c>
      <c r="C343" s="59">
        <v>6825</v>
      </c>
      <c r="D343" s="18">
        <f t="shared" si="59"/>
        <v>6825</v>
      </c>
      <c r="E343" s="59" t="s">
        <v>378</v>
      </c>
      <c r="F343" s="59">
        <v>80</v>
      </c>
      <c r="G343" s="59">
        <v>75</v>
      </c>
      <c r="H343" s="59">
        <v>80</v>
      </c>
      <c r="I343" s="59"/>
      <c r="J343" s="59"/>
      <c r="K343" s="59"/>
      <c r="L343" s="59"/>
      <c r="M343" s="59"/>
      <c r="N343" s="18"/>
      <c r="O343" s="60">
        <v>62.857142857142861</v>
      </c>
      <c r="P343" s="175">
        <f t="shared" si="60"/>
        <v>80</v>
      </c>
      <c r="Q343" s="18"/>
      <c r="R343" s="18"/>
      <c r="S343" s="18"/>
      <c r="T343" s="18"/>
      <c r="U343" s="61">
        <f t="shared" si="61"/>
        <v>74.464285714285722</v>
      </c>
      <c r="V343" s="18" t="str">
        <f t="shared" si="34"/>
        <v xml:space="preserve"> Menyanyikan lagu populer  populer secara  solo dengan intonasi dan artikulasi . </v>
      </c>
      <c r="W343" s="18" t="str">
        <f t="shared" si="35"/>
        <v/>
      </c>
      <c r="X343" s="62" t="str">
        <f t="shared" si="36"/>
        <v xml:space="preserve"> Menyanyikan lagu populer  dalam bentuk sajian vokal group . </v>
      </c>
      <c r="Y343" s="18" t="str">
        <f t="shared" si="37"/>
        <v/>
      </c>
      <c r="Z343" s="18" t="str">
        <f t="shared" si="38"/>
        <v/>
      </c>
      <c r="AA343" s="18" t="str">
        <f t="shared" si="39"/>
        <v/>
      </c>
      <c r="AB343" s="18" t="str">
        <f t="shared" si="40"/>
        <v/>
      </c>
      <c r="AC343" s="18" t="str">
        <f t="shared" si="41"/>
        <v/>
      </c>
      <c r="AD343" s="18"/>
      <c r="AE343" s="18"/>
      <c r="AF343" s="18"/>
      <c r="AG343" s="18"/>
      <c r="AH343" s="30" t="str">
        <f t="shared" si="42"/>
        <v/>
      </c>
      <c r="AI343" s="18" t="str">
        <f t="shared" si="43"/>
        <v/>
      </c>
      <c r="AJ343" s="18" t="str">
        <f t="shared" si="44"/>
        <v xml:space="preserve"> Memainkan alat musik  dalam ansambel secara berkelompok . </v>
      </c>
      <c r="AK343" s="18" t="str">
        <f t="shared" si="45"/>
        <v/>
      </c>
      <c r="AL343" s="18" t="str">
        <f t="shared" si="46"/>
        <v/>
      </c>
      <c r="AM343" s="18" t="str">
        <f t="shared" si="47"/>
        <v/>
      </c>
      <c r="AN343" s="18" t="str">
        <f t="shared" si="48"/>
        <v/>
      </c>
      <c r="AO343" s="18" t="str">
        <f t="shared" si="49"/>
        <v/>
      </c>
      <c r="AP343" s="18" t="str">
        <f t="shared" si="50"/>
        <v/>
      </c>
      <c r="AS343" s="63">
        <f t="shared" si="51"/>
        <v>74.464285714285722</v>
      </c>
      <c r="AT343" s="23" t="str">
        <f t="shared" si="52"/>
        <v xml:space="preserve">Mencapai kompetensi dengan sangat baik dalam  Menyanyikan lagu populer  populer secara  solo dengan intonasi dan artikulasi .  Menyanyikan lagu populer  dalam bentuk sajian vokal group . </v>
      </c>
      <c r="AU343" s="23" t="str">
        <f t="shared" si="53"/>
        <v xml:space="preserve">Perlu peningkatan dalam hal  Memainkan alat musik  dalam ansambel secara berkelompok . </v>
      </c>
      <c r="AV343" s="23" t="str">
        <f t="shared" si="54"/>
        <v xml:space="preserve">Mencapai kompetensi dengan sangat baik dalam  Menyanyikan lagu populer  populer secara  solo dengan intonasi dan artikulasi .  Menyanyikan lagu populer  dalam bentuk sajian vokal group . </v>
      </c>
      <c r="AW343" s="23" t="str">
        <f t="shared" si="55"/>
        <v xml:space="preserve">Perlu peningkatan dalam hal  Memainkan alat musik  dalam ansambel secara berkelompok . </v>
      </c>
      <c r="BF343" s="197">
        <v>77</v>
      </c>
    </row>
    <row r="344" spans="1:58" ht="15.75" customHeight="1">
      <c r="A344" s="57">
        <v>338</v>
      </c>
      <c r="B344" s="18" t="s">
        <v>399</v>
      </c>
      <c r="C344" s="59">
        <v>6826</v>
      </c>
      <c r="D344" s="18">
        <f t="shared" si="59"/>
        <v>6826</v>
      </c>
      <c r="E344" s="59" t="s">
        <v>378</v>
      </c>
      <c r="F344" s="59">
        <v>80</v>
      </c>
      <c r="G344" s="59">
        <v>75</v>
      </c>
      <c r="H344" s="59">
        <v>80</v>
      </c>
      <c r="I344" s="59"/>
      <c r="J344" s="59"/>
      <c r="K344" s="59"/>
      <c r="L344" s="59"/>
      <c r="M344" s="59"/>
      <c r="N344" s="18"/>
      <c r="O344" s="60">
        <v>77.142857142857153</v>
      </c>
      <c r="P344" s="175">
        <f t="shared" si="60"/>
        <v>80</v>
      </c>
      <c r="Q344" s="18"/>
      <c r="R344" s="18"/>
      <c r="S344" s="18"/>
      <c r="T344" s="18"/>
      <c r="U344" s="61">
        <f t="shared" si="61"/>
        <v>78.035714285714292</v>
      </c>
      <c r="V344" s="18" t="str">
        <f t="shared" si="34"/>
        <v xml:space="preserve"> Menyanyikan lagu populer  populer secara  solo dengan intonasi dan artikulasi . </v>
      </c>
      <c r="W344" s="18" t="str">
        <f t="shared" si="35"/>
        <v/>
      </c>
      <c r="X344" s="62" t="str">
        <f t="shared" si="36"/>
        <v xml:space="preserve"> Menyanyikan lagu populer  dalam bentuk sajian vokal group . </v>
      </c>
      <c r="Y344" s="18" t="str">
        <f t="shared" si="37"/>
        <v/>
      </c>
      <c r="Z344" s="18" t="str">
        <f t="shared" si="38"/>
        <v/>
      </c>
      <c r="AA344" s="18" t="str">
        <f t="shared" si="39"/>
        <v/>
      </c>
      <c r="AB344" s="18" t="str">
        <f t="shared" si="40"/>
        <v/>
      </c>
      <c r="AC344" s="18" t="str">
        <f t="shared" si="41"/>
        <v/>
      </c>
      <c r="AD344" s="18"/>
      <c r="AE344" s="18"/>
      <c r="AF344" s="18"/>
      <c r="AG344" s="18"/>
      <c r="AH344" s="30" t="str">
        <f t="shared" si="42"/>
        <v/>
      </c>
      <c r="AI344" s="18" t="str">
        <f t="shared" si="43"/>
        <v/>
      </c>
      <c r="AJ344" s="18" t="str">
        <f t="shared" si="44"/>
        <v xml:space="preserve"> Memainkan alat musik  dalam ansambel secara berkelompok . </v>
      </c>
      <c r="AK344" s="18" t="str">
        <f t="shared" si="45"/>
        <v/>
      </c>
      <c r="AL344" s="18" t="str">
        <f t="shared" si="46"/>
        <v/>
      </c>
      <c r="AM344" s="18" t="str">
        <f t="shared" si="47"/>
        <v/>
      </c>
      <c r="AN344" s="18" t="str">
        <f t="shared" si="48"/>
        <v/>
      </c>
      <c r="AO344" s="18" t="str">
        <f t="shared" si="49"/>
        <v/>
      </c>
      <c r="AP344" s="18" t="str">
        <f t="shared" si="50"/>
        <v/>
      </c>
      <c r="AS344" s="63">
        <f t="shared" si="51"/>
        <v>78.035714285714292</v>
      </c>
      <c r="AT344" s="23" t="str">
        <f t="shared" si="52"/>
        <v xml:space="preserve">Mencapai kompetensi dengan sangat baik dalam  Menyanyikan lagu populer  populer secara  solo dengan intonasi dan artikulasi .  Menyanyikan lagu populer  dalam bentuk sajian vokal group . </v>
      </c>
      <c r="AU344" s="23" t="str">
        <f t="shared" si="53"/>
        <v xml:space="preserve">Perlu peningkatan dalam hal  Memainkan alat musik  dalam ansambel secara berkelompok . </v>
      </c>
      <c r="AV344" s="23" t="str">
        <f t="shared" si="54"/>
        <v xml:space="preserve">Mencapai kompetensi dengan sangat baik dalam  Menyanyikan lagu populer  populer secara  solo dengan intonasi dan artikulasi .  Menyanyikan lagu populer  dalam bentuk sajian vokal group . </v>
      </c>
      <c r="AW344" s="23" t="str">
        <f t="shared" si="55"/>
        <v xml:space="preserve">Perlu peningkatan dalam hal  Memainkan alat musik  dalam ansambel secara berkelompok . </v>
      </c>
      <c r="BF344" s="197">
        <v>78</v>
      </c>
    </row>
    <row r="345" spans="1:58" ht="15.75" customHeight="1">
      <c r="A345" s="57">
        <v>339</v>
      </c>
      <c r="B345" s="18" t="s">
        <v>400</v>
      </c>
      <c r="C345" s="59">
        <v>6827</v>
      </c>
      <c r="D345" s="18">
        <f t="shared" si="59"/>
        <v>6827</v>
      </c>
      <c r="E345" s="59" t="s">
        <v>378</v>
      </c>
      <c r="F345" s="59">
        <v>90</v>
      </c>
      <c r="G345" s="59">
        <v>90</v>
      </c>
      <c r="H345" s="59">
        <v>75</v>
      </c>
      <c r="I345" s="59"/>
      <c r="J345" s="59"/>
      <c r="K345" s="59"/>
      <c r="L345" s="59"/>
      <c r="M345" s="59"/>
      <c r="N345" s="18"/>
      <c r="O345" s="60">
        <v>74.285714285714292</v>
      </c>
      <c r="P345" s="175">
        <f t="shared" si="60"/>
        <v>80</v>
      </c>
      <c r="Q345" s="18"/>
      <c r="R345" s="18"/>
      <c r="S345" s="18"/>
      <c r="T345" s="18"/>
      <c r="U345" s="61">
        <f t="shared" si="61"/>
        <v>82.321428571428569</v>
      </c>
      <c r="V345" s="18" t="str">
        <f t="shared" si="34"/>
        <v xml:space="preserve"> Menyanyikan lagu populer  populer secara  solo dengan intonasi dan artikulasi . </v>
      </c>
      <c r="W345" s="18" t="str">
        <f t="shared" si="35"/>
        <v xml:space="preserve"> Memainkan alat musik  dalam ansambel secara berkelompok . </v>
      </c>
      <c r="X345" s="62" t="str">
        <f t="shared" si="36"/>
        <v/>
      </c>
      <c r="Y345" s="18" t="str">
        <f t="shared" si="37"/>
        <v/>
      </c>
      <c r="Z345" s="18" t="str">
        <f t="shared" si="38"/>
        <v/>
      </c>
      <c r="AA345" s="18" t="str">
        <f t="shared" si="39"/>
        <v/>
      </c>
      <c r="AB345" s="18" t="str">
        <f t="shared" si="40"/>
        <v/>
      </c>
      <c r="AC345" s="18" t="str">
        <f t="shared" si="41"/>
        <v/>
      </c>
      <c r="AD345" s="18"/>
      <c r="AE345" s="18"/>
      <c r="AF345" s="18"/>
      <c r="AG345" s="18"/>
      <c r="AH345" s="30" t="str">
        <f t="shared" si="42"/>
        <v/>
      </c>
      <c r="AI345" s="18" t="str">
        <f t="shared" si="43"/>
        <v/>
      </c>
      <c r="AJ345" s="18" t="str">
        <f t="shared" si="44"/>
        <v/>
      </c>
      <c r="AK345" s="18" t="str">
        <f t="shared" si="45"/>
        <v xml:space="preserve"> Menyanyikan lagu populer  dalam bentuk sajian vokal group . </v>
      </c>
      <c r="AL345" s="18" t="str">
        <f t="shared" si="46"/>
        <v/>
      </c>
      <c r="AM345" s="18" t="str">
        <f t="shared" si="47"/>
        <v/>
      </c>
      <c r="AN345" s="18" t="str">
        <f t="shared" si="48"/>
        <v/>
      </c>
      <c r="AO345" s="18" t="str">
        <f t="shared" si="49"/>
        <v/>
      </c>
      <c r="AP345" s="18" t="str">
        <f t="shared" si="50"/>
        <v/>
      </c>
      <c r="AS345" s="63">
        <f t="shared" si="51"/>
        <v>82.321428571428569</v>
      </c>
      <c r="AT345" s="23" t="str">
        <f t="shared" si="52"/>
        <v xml:space="preserve">Mencapai kompetensi dengan sangat baik dalam  Menyanyikan lagu populer  populer secara  solo dengan intonasi dan artikulasi .  Memainkan alat musik  dalam ansambel secara berkelompok . </v>
      </c>
      <c r="AU345" s="23" t="str">
        <f t="shared" si="53"/>
        <v xml:space="preserve">Perlu peningkatan dalam hal  Menyanyikan lagu populer  dalam bentuk sajian vokal group . </v>
      </c>
      <c r="AV345" s="23" t="str">
        <f t="shared" si="54"/>
        <v xml:space="preserve">Mencapai kompetensi dengan sangat baik dalam  Menyanyikan lagu populer  populer secara  solo dengan intonasi dan artikulasi .  Memainkan alat musik  dalam ansambel secara berkelompok . </v>
      </c>
      <c r="AW345" s="23" t="str">
        <f t="shared" si="55"/>
        <v xml:space="preserve">Perlu peningkatan dalam hal  Menyanyikan lagu populer  dalam bentuk sajian vokal group . </v>
      </c>
      <c r="BF345" s="197">
        <v>78</v>
      </c>
    </row>
    <row r="346" spans="1:58" ht="15.75" customHeight="1">
      <c r="A346" s="57">
        <v>340</v>
      </c>
      <c r="B346" s="18" t="s">
        <v>401</v>
      </c>
      <c r="C346" s="59">
        <v>6828</v>
      </c>
      <c r="D346" s="18">
        <f t="shared" si="59"/>
        <v>6828</v>
      </c>
      <c r="E346" s="59" t="s">
        <v>378</v>
      </c>
      <c r="F346" s="59">
        <v>80</v>
      </c>
      <c r="G346" s="59">
        <v>80</v>
      </c>
      <c r="H346" s="59">
        <v>90</v>
      </c>
      <c r="I346" s="59"/>
      <c r="J346" s="59"/>
      <c r="K346" s="59"/>
      <c r="L346" s="59"/>
      <c r="M346" s="59"/>
      <c r="N346" s="18"/>
      <c r="O346" s="60">
        <v>74.285714285714292</v>
      </c>
      <c r="P346" s="175">
        <f t="shared" si="60"/>
        <v>80</v>
      </c>
      <c r="Q346" s="18"/>
      <c r="R346" s="18"/>
      <c r="S346" s="18"/>
      <c r="T346" s="18"/>
      <c r="U346" s="61">
        <f t="shared" si="61"/>
        <v>81.071428571428569</v>
      </c>
      <c r="V346" s="18" t="str">
        <f t="shared" si="34"/>
        <v xml:space="preserve"> Menyanyikan lagu populer  populer secara  solo dengan intonasi dan artikulasi . </v>
      </c>
      <c r="W346" s="18" t="str">
        <f t="shared" si="35"/>
        <v xml:space="preserve"> Memainkan alat musik  dalam ansambel secara berkelompok . </v>
      </c>
      <c r="X346" s="62" t="str">
        <f t="shared" si="36"/>
        <v xml:space="preserve"> Menyanyikan lagu populer  dalam bentuk sajian vokal group . </v>
      </c>
      <c r="Y346" s="18" t="str">
        <f t="shared" si="37"/>
        <v/>
      </c>
      <c r="Z346" s="18" t="str">
        <f t="shared" si="38"/>
        <v/>
      </c>
      <c r="AA346" s="18" t="str">
        <f t="shared" si="39"/>
        <v/>
      </c>
      <c r="AB346" s="18" t="str">
        <f t="shared" si="40"/>
        <v/>
      </c>
      <c r="AC346" s="18" t="str">
        <f t="shared" si="41"/>
        <v/>
      </c>
      <c r="AD346" s="18"/>
      <c r="AE346" s="18"/>
      <c r="AF346" s="18"/>
      <c r="AG346" s="18"/>
      <c r="AH346" s="30" t="str">
        <f t="shared" si="42"/>
        <v/>
      </c>
      <c r="AI346" s="18" t="str">
        <f t="shared" si="43"/>
        <v/>
      </c>
      <c r="AJ346" s="18" t="str">
        <f t="shared" si="44"/>
        <v/>
      </c>
      <c r="AK346" s="18" t="str">
        <f t="shared" si="45"/>
        <v/>
      </c>
      <c r="AL346" s="18" t="str">
        <f t="shared" si="46"/>
        <v/>
      </c>
      <c r="AM346" s="18" t="str">
        <f t="shared" si="47"/>
        <v/>
      </c>
      <c r="AN346" s="18" t="str">
        <f t="shared" si="48"/>
        <v/>
      </c>
      <c r="AO346" s="18" t="str">
        <f t="shared" si="49"/>
        <v/>
      </c>
      <c r="AP346" s="18" t="str">
        <f t="shared" si="50"/>
        <v/>
      </c>
      <c r="AS346" s="63">
        <f t="shared" si="51"/>
        <v>81.071428571428569</v>
      </c>
      <c r="AT346"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346" s="23" t="str">
        <f t="shared" si="53"/>
        <v xml:space="preserve">Perlu peningkatan dalam hal </v>
      </c>
      <c r="AV346"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346" s="23" t="str">
        <f t="shared" si="55"/>
        <v/>
      </c>
      <c r="BF346" s="197">
        <v>78</v>
      </c>
    </row>
    <row r="347" spans="1:58" ht="15.75" customHeight="1">
      <c r="A347" s="57">
        <v>341</v>
      </c>
      <c r="B347" s="18" t="s">
        <v>402</v>
      </c>
      <c r="C347" s="59">
        <v>6829</v>
      </c>
      <c r="D347" s="18">
        <f t="shared" si="59"/>
        <v>6829</v>
      </c>
      <c r="E347" s="59" t="s">
        <v>378</v>
      </c>
      <c r="F347" s="59">
        <v>80</v>
      </c>
      <c r="G347" s="59">
        <v>75</v>
      </c>
      <c r="H347" s="59">
        <v>75</v>
      </c>
      <c r="I347" s="59"/>
      <c r="J347" s="59"/>
      <c r="K347" s="59"/>
      <c r="L347" s="59"/>
      <c r="M347" s="59"/>
      <c r="N347" s="18"/>
      <c r="O347" s="60">
        <v>40</v>
      </c>
      <c r="P347" s="175">
        <f t="shared" si="60"/>
        <v>80</v>
      </c>
      <c r="Q347" s="18"/>
      <c r="R347" s="18"/>
      <c r="S347" s="18"/>
      <c r="T347" s="18"/>
      <c r="U347" s="61">
        <f t="shared" si="61"/>
        <v>67.5</v>
      </c>
      <c r="V347" s="18" t="str">
        <f t="shared" si="34"/>
        <v xml:space="preserve"> Menyanyikan lagu populer  populer secara  solo dengan intonasi dan artikulasi . </v>
      </c>
      <c r="W347" s="18" t="str">
        <f t="shared" si="35"/>
        <v/>
      </c>
      <c r="X347" s="62" t="str">
        <f t="shared" si="36"/>
        <v/>
      </c>
      <c r="Y347" s="18" t="str">
        <f t="shared" si="37"/>
        <v/>
      </c>
      <c r="Z347" s="18" t="str">
        <f t="shared" si="38"/>
        <v/>
      </c>
      <c r="AA347" s="18" t="str">
        <f t="shared" si="39"/>
        <v/>
      </c>
      <c r="AB347" s="18" t="str">
        <f t="shared" si="40"/>
        <v/>
      </c>
      <c r="AC347" s="18" t="str">
        <f t="shared" si="41"/>
        <v/>
      </c>
      <c r="AD347" s="18"/>
      <c r="AE347" s="18"/>
      <c r="AF347" s="18"/>
      <c r="AG347" s="18"/>
      <c r="AH347" s="30" t="str">
        <f t="shared" si="42"/>
        <v/>
      </c>
      <c r="AI347" s="18" t="str">
        <f t="shared" si="43"/>
        <v/>
      </c>
      <c r="AJ347" s="18" t="str">
        <f t="shared" si="44"/>
        <v xml:space="preserve"> Memainkan alat musik  dalam ansambel secara berkelompok . </v>
      </c>
      <c r="AK347" s="18" t="str">
        <f t="shared" si="45"/>
        <v xml:space="preserve"> Menyanyikan lagu populer  dalam bentuk sajian vokal group . </v>
      </c>
      <c r="AL347" s="18" t="str">
        <f t="shared" si="46"/>
        <v/>
      </c>
      <c r="AM347" s="18" t="str">
        <f t="shared" si="47"/>
        <v/>
      </c>
      <c r="AN347" s="18" t="str">
        <f t="shared" si="48"/>
        <v/>
      </c>
      <c r="AO347" s="18" t="str">
        <f t="shared" si="49"/>
        <v/>
      </c>
      <c r="AP347" s="18" t="str">
        <f t="shared" si="50"/>
        <v/>
      </c>
      <c r="AS347" s="63">
        <f t="shared" si="51"/>
        <v>67.5</v>
      </c>
      <c r="AT347" s="23" t="str">
        <f t="shared" si="52"/>
        <v xml:space="preserve">Mencapai kompetensi dengan sangat baik dalam  Menyanyikan lagu populer  populer secara  solo dengan intonasi dan artikulasi . </v>
      </c>
      <c r="AU347" s="23" t="str">
        <f t="shared" si="53"/>
        <v xml:space="preserve">Perlu peningkatan dalam hal  Memainkan alat musik  dalam ansambel secara berkelompok .  Menyanyikan lagu populer  dalam bentuk sajian vokal group . </v>
      </c>
      <c r="AV347" s="23" t="str">
        <f t="shared" si="54"/>
        <v xml:space="preserve">Mencapai kompetensi dengan sangat baik dalam  Menyanyikan lagu populer  populer secara  solo dengan intonasi dan artikulasi . </v>
      </c>
      <c r="AW347" s="23" t="str">
        <f t="shared" si="55"/>
        <v xml:space="preserve">Perlu peningkatan dalam hal  Memainkan alat musik  dalam ansambel secara berkelompok .  Menyanyikan lagu populer  dalam bentuk sajian vokal group . </v>
      </c>
      <c r="BF347" s="197">
        <v>76</v>
      </c>
    </row>
    <row r="348" spans="1:58" ht="15.75" customHeight="1">
      <c r="A348" s="57">
        <v>342</v>
      </c>
      <c r="B348" s="18" t="s">
        <v>403</v>
      </c>
      <c r="C348" s="59">
        <v>6830</v>
      </c>
      <c r="D348" s="18">
        <f t="shared" si="59"/>
        <v>6830</v>
      </c>
      <c r="E348" s="59" t="s">
        <v>378</v>
      </c>
      <c r="F348" s="59">
        <v>80</v>
      </c>
      <c r="G348" s="59">
        <v>75</v>
      </c>
      <c r="H348" s="59">
        <v>80</v>
      </c>
      <c r="I348" s="59"/>
      <c r="J348" s="59"/>
      <c r="K348" s="59"/>
      <c r="L348" s="59"/>
      <c r="M348" s="59"/>
      <c r="N348" s="18"/>
      <c r="O348" s="60">
        <v>71.428571428571431</v>
      </c>
      <c r="P348" s="175">
        <f t="shared" si="60"/>
        <v>80</v>
      </c>
      <c r="Q348" s="18"/>
      <c r="R348" s="18"/>
      <c r="S348" s="18"/>
      <c r="T348" s="18"/>
      <c r="U348" s="61">
        <f t="shared" si="61"/>
        <v>76.607142857142861</v>
      </c>
      <c r="V348" s="18" t="str">
        <f t="shared" si="34"/>
        <v xml:space="preserve"> Menyanyikan lagu populer  populer secara  solo dengan intonasi dan artikulasi . </v>
      </c>
      <c r="W348" s="18" t="str">
        <f t="shared" si="35"/>
        <v/>
      </c>
      <c r="X348" s="62" t="str">
        <f t="shared" si="36"/>
        <v xml:space="preserve"> Menyanyikan lagu populer  dalam bentuk sajian vokal group . </v>
      </c>
      <c r="Y348" s="18" t="str">
        <f t="shared" si="37"/>
        <v/>
      </c>
      <c r="Z348" s="18" t="str">
        <f t="shared" si="38"/>
        <v/>
      </c>
      <c r="AA348" s="18" t="str">
        <f t="shared" si="39"/>
        <v/>
      </c>
      <c r="AB348" s="18" t="str">
        <f t="shared" si="40"/>
        <v/>
      </c>
      <c r="AC348" s="18" t="str">
        <f t="shared" si="41"/>
        <v/>
      </c>
      <c r="AD348" s="18"/>
      <c r="AE348" s="18"/>
      <c r="AF348" s="18"/>
      <c r="AG348" s="18"/>
      <c r="AH348" s="30" t="str">
        <f t="shared" si="42"/>
        <v/>
      </c>
      <c r="AI348" s="18" t="str">
        <f t="shared" si="43"/>
        <v/>
      </c>
      <c r="AJ348" s="18" t="str">
        <f t="shared" si="44"/>
        <v xml:space="preserve"> Memainkan alat musik  dalam ansambel secara berkelompok . </v>
      </c>
      <c r="AK348" s="18" t="str">
        <f t="shared" si="45"/>
        <v/>
      </c>
      <c r="AL348" s="18" t="str">
        <f t="shared" si="46"/>
        <v/>
      </c>
      <c r="AM348" s="18" t="str">
        <f t="shared" si="47"/>
        <v/>
      </c>
      <c r="AN348" s="18" t="str">
        <f t="shared" si="48"/>
        <v/>
      </c>
      <c r="AO348" s="18" t="str">
        <f t="shared" si="49"/>
        <v/>
      </c>
      <c r="AP348" s="18" t="str">
        <f t="shared" si="50"/>
        <v/>
      </c>
      <c r="AS348" s="63">
        <f t="shared" si="51"/>
        <v>76.607142857142861</v>
      </c>
      <c r="AT348" s="23" t="str">
        <f t="shared" si="52"/>
        <v xml:space="preserve">Mencapai kompetensi dengan sangat baik dalam  Menyanyikan lagu populer  populer secara  solo dengan intonasi dan artikulasi .  Menyanyikan lagu populer  dalam bentuk sajian vokal group . </v>
      </c>
      <c r="AU348" s="23" t="str">
        <f t="shared" si="53"/>
        <v xml:space="preserve">Perlu peningkatan dalam hal  Memainkan alat musik  dalam ansambel secara berkelompok . </v>
      </c>
      <c r="AV348" s="23" t="str">
        <f t="shared" si="54"/>
        <v xml:space="preserve">Mencapai kompetensi dengan sangat baik dalam  Menyanyikan lagu populer  populer secara  solo dengan intonasi dan artikulasi .  Menyanyikan lagu populer  dalam bentuk sajian vokal group . </v>
      </c>
      <c r="AW348" s="23" t="str">
        <f t="shared" si="55"/>
        <v xml:space="preserve">Perlu peningkatan dalam hal  Memainkan alat musik  dalam ansambel secara berkelompok . </v>
      </c>
      <c r="BF348" s="197">
        <v>77</v>
      </c>
    </row>
    <row r="349" spans="1:58" ht="15.75" customHeight="1">
      <c r="A349" s="57">
        <v>343</v>
      </c>
      <c r="B349" s="18" t="s">
        <v>404</v>
      </c>
      <c r="C349" s="59">
        <v>6831</v>
      </c>
      <c r="D349" s="18">
        <f t="shared" si="59"/>
        <v>6831</v>
      </c>
      <c r="E349" s="59" t="s">
        <v>378</v>
      </c>
      <c r="F349" s="59">
        <v>90</v>
      </c>
      <c r="G349" s="59">
        <v>80</v>
      </c>
      <c r="H349" s="59">
        <v>75</v>
      </c>
      <c r="I349" s="59"/>
      <c r="J349" s="59"/>
      <c r="K349" s="59"/>
      <c r="L349" s="59"/>
      <c r="M349" s="59"/>
      <c r="N349" s="18"/>
      <c r="O349" s="60">
        <v>54.285714285714292</v>
      </c>
      <c r="P349" s="175">
        <f t="shared" si="60"/>
        <v>80</v>
      </c>
      <c r="Q349" s="18"/>
      <c r="R349" s="18"/>
      <c r="S349" s="18"/>
      <c r="T349" s="18"/>
      <c r="U349" s="61">
        <f t="shared" si="61"/>
        <v>74.821428571428569</v>
      </c>
      <c r="V349" s="18" t="str">
        <f t="shared" si="34"/>
        <v xml:space="preserve"> Menyanyikan lagu populer  populer secara  solo dengan intonasi dan artikulasi . </v>
      </c>
      <c r="W349" s="18" t="str">
        <f t="shared" si="35"/>
        <v xml:space="preserve"> Memainkan alat musik  dalam ansambel secara berkelompok . </v>
      </c>
      <c r="X349" s="62" t="str">
        <f t="shared" si="36"/>
        <v/>
      </c>
      <c r="Y349" s="18" t="str">
        <f t="shared" si="37"/>
        <v/>
      </c>
      <c r="Z349" s="18" t="str">
        <f t="shared" si="38"/>
        <v/>
      </c>
      <c r="AA349" s="18" t="str">
        <f t="shared" si="39"/>
        <v/>
      </c>
      <c r="AB349" s="18" t="str">
        <f t="shared" si="40"/>
        <v/>
      </c>
      <c r="AC349" s="18" t="str">
        <f t="shared" si="41"/>
        <v/>
      </c>
      <c r="AD349" s="18"/>
      <c r="AE349" s="18"/>
      <c r="AF349" s="18"/>
      <c r="AG349" s="18"/>
      <c r="AH349" s="30" t="str">
        <f t="shared" si="42"/>
        <v/>
      </c>
      <c r="AI349" s="18" t="str">
        <f t="shared" si="43"/>
        <v/>
      </c>
      <c r="AJ349" s="18" t="str">
        <f t="shared" si="44"/>
        <v/>
      </c>
      <c r="AK349" s="18" t="str">
        <f t="shared" si="45"/>
        <v xml:space="preserve"> Menyanyikan lagu populer  dalam bentuk sajian vokal group . </v>
      </c>
      <c r="AL349" s="18" t="str">
        <f t="shared" si="46"/>
        <v/>
      </c>
      <c r="AM349" s="18" t="str">
        <f t="shared" si="47"/>
        <v/>
      </c>
      <c r="AN349" s="18" t="str">
        <f t="shared" si="48"/>
        <v/>
      </c>
      <c r="AO349" s="18" t="str">
        <f t="shared" si="49"/>
        <v/>
      </c>
      <c r="AP349" s="18" t="str">
        <f t="shared" si="50"/>
        <v/>
      </c>
      <c r="AS349" s="63">
        <f t="shared" si="51"/>
        <v>74.821428571428569</v>
      </c>
      <c r="AT349" s="23" t="str">
        <f t="shared" si="52"/>
        <v xml:space="preserve">Mencapai kompetensi dengan sangat baik dalam  Menyanyikan lagu populer  populer secara  solo dengan intonasi dan artikulasi .  Memainkan alat musik  dalam ansambel secara berkelompok . </v>
      </c>
      <c r="AU349" s="23" t="str">
        <f t="shared" si="53"/>
        <v xml:space="preserve">Perlu peningkatan dalam hal  Menyanyikan lagu populer  dalam bentuk sajian vokal group . </v>
      </c>
      <c r="AV349" s="23" t="str">
        <f t="shared" si="54"/>
        <v xml:space="preserve">Mencapai kompetensi dengan sangat baik dalam  Menyanyikan lagu populer  populer secara  solo dengan intonasi dan artikulasi .  Memainkan alat musik  dalam ansambel secara berkelompok . </v>
      </c>
      <c r="AW349" s="23" t="str">
        <f t="shared" si="55"/>
        <v xml:space="preserve">Perlu peningkatan dalam hal  Menyanyikan lagu populer  dalam bentuk sajian vokal group . </v>
      </c>
      <c r="BF349" s="197">
        <v>75</v>
      </c>
    </row>
    <row r="350" spans="1:58" ht="15.75" customHeight="1">
      <c r="A350" s="57">
        <v>344</v>
      </c>
      <c r="B350" s="18" t="s">
        <v>405</v>
      </c>
      <c r="C350" s="59">
        <v>6832</v>
      </c>
      <c r="D350" s="18">
        <f t="shared" si="59"/>
        <v>6832</v>
      </c>
      <c r="E350" s="59" t="s">
        <v>378</v>
      </c>
      <c r="F350" s="59">
        <v>80</v>
      </c>
      <c r="G350" s="59">
        <v>77</v>
      </c>
      <c r="H350" s="59">
        <v>90</v>
      </c>
      <c r="I350" s="59"/>
      <c r="J350" s="59"/>
      <c r="K350" s="59"/>
      <c r="L350" s="59"/>
      <c r="M350" s="59"/>
      <c r="N350" s="18"/>
      <c r="O350" s="60">
        <v>71.428571428571431</v>
      </c>
      <c r="P350" s="175">
        <f t="shared" si="60"/>
        <v>80</v>
      </c>
      <c r="Q350" s="18"/>
      <c r="R350" s="18"/>
      <c r="S350" s="18"/>
      <c r="T350" s="18"/>
      <c r="U350" s="61">
        <f t="shared" si="61"/>
        <v>79.607142857142861</v>
      </c>
      <c r="V350" s="18" t="str">
        <f t="shared" si="34"/>
        <v xml:space="preserve"> Menyanyikan lagu populer  populer secara  solo dengan intonasi dan artikulasi . </v>
      </c>
      <c r="W350" s="18" t="str">
        <f t="shared" si="35"/>
        <v/>
      </c>
      <c r="X350" s="62" t="str">
        <f t="shared" si="36"/>
        <v xml:space="preserve"> Menyanyikan lagu populer  dalam bentuk sajian vokal group . </v>
      </c>
      <c r="Y350" s="18" t="str">
        <f t="shared" si="37"/>
        <v/>
      </c>
      <c r="Z350" s="18" t="str">
        <f t="shared" si="38"/>
        <v/>
      </c>
      <c r="AA350" s="18" t="str">
        <f t="shared" si="39"/>
        <v/>
      </c>
      <c r="AB350" s="18" t="str">
        <f t="shared" si="40"/>
        <v/>
      </c>
      <c r="AC350" s="18" t="str">
        <f t="shared" si="41"/>
        <v/>
      </c>
      <c r="AD350" s="18"/>
      <c r="AE350" s="18"/>
      <c r="AF350" s="18"/>
      <c r="AG350" s="18"/>
      <c r="AH350" s="30" t="str">
        <f t="shared" si="42"/>
        <v/>
      </c>
      <c r="AI350" s="18" t="str">
        <f t="shared" si="43"/>
        <v/>
      </c>
      <c r="AJ350" s="18" t="str">
        <f t="shared" si="44"/>
        <v xml:space="preserve"> Memainkan alat musik  dalam ansambel secara berkelompok . </v>
      </c>
      <c r="AK350" s="18" t="str">
        <f t="shared" si="45"/>
        <v/>
      </c>
      <c r="AL350" s="18" t="str">
        <f t="shared" si="46"/>
        <v/>
      </c>
      <c r="AM350" s="18" t="str">
        <f t="shared" si="47"/>
        <v/>
      </c>
      <c r="AN350" s="18" t="str">
        <f t="shared" si="48"/>
        <v/>
      </c>
      <c r="AO350" s="18" t="str">
        <f t="shared" si="49"/>
        <v/>
      </c>
      <c r="AP350" s="18" t="str">
        <f t="shared" si="50"/>
        <v/>
      </c>
      <c r="AS350" s="63">
        <f t="shared" si="51"/>
        <v>79.607142857142861</v>
      </c>
      <c r="AT350" s="23" t="str">
        <f t="shared" si="52"/>
        <v xml:space="preserve">Mencapai kompetensi dengan sangat baik dalam  Menyanyikan lagu populer  populer secara  solo dengan intonasi dan artikulasi .  Menyanyikan lagu populer  dalam bentuk sajian vokal group . </v>
      </c>
      <c r="AU350" s="23" t="str">
        <f t="shared" si="53"/>
        <v xml:space="preserve">Perlu peningkatan dalam hal  Memainkan alat musik  dalam ansambel secara berkelompok . </v>
      </c>
      <c r="AV350" s="23" t="str">
        <f t="shared" si="54"/>
        <v xml:space="preserve">Mencapai kompetensi dengan sangat baik dalam  Menyanyikan lagu populer  populer secara  solo dengan intonasi dan artikulasi .  Menyanyikan lagu populer  dalam bentuk sajian vokal group . </v>
      </c>
      <c r="AW350" s="23" t="str">
        <f t="shared" si="55"/>
        <v xml:space="preserve">Perlu peningkatan dalam hal  Memainkan alat musik  dalam ansambel secara berkelompok . </v>
      </c>
      <c r="BF350" s="197">
        <v>76</v>
      </c>
    </row>
    <row r="351" spans="1:58" ht="15.75" customHeight="1">
      <c r="A351" s="57">
        <v>345</v>
      </c>
      <c r="B351" s="18" t="s">
        <v>406</v>
      </c>
      <c r="C351" s="59">
        <v>6833</v>
      </c>
      <c r="D351" s="18">
        <f t="shared" si="59"/>
        <v>6833</v>
      </c>
      <c r="E351" s="59" t="s">
        <v>378</v>
      </c>
      <c r="F351" s="59">
        <v>90</v>
      </c>
      <c r="G351" s="59">
        <v>80</v>
      </c>
      <c r="H351" s="59">
        <v>90</v>
      </c>
      <c r="I351" s="59"/>
      <c r="J351" s="59"/>
      <c r="K351" s="59"/>
      <c r="L351" s="59"/>
      <c r="M351" s="59"/>
      <c r="N351" s="18"/>
      <c r="O351" s="60">
        <v>88.571428571428584</v>
      </c>
      <c r="P351" s="175">
        <f t="shared" si="60"/>
        <v>80</v>
      </c>
      <c r="Q351" s="18"/>
      <c r="R351" s="18"/>
      <c r="S351" s="18"/>
      <c r="T351" s="18"/>
      <c r="U351" s="61">
        <f t="shared" si="61"/>
        <v>87.142857142857139</v>
      </c>
      <c r="V351" s="18" t="str">
        <f t="shared" si="34"/>
        <v xml:space="preserve"> Menyanyikan lagu populer  populer secara  solo dengan intonasi dan artikulasi . </v>
      </c>
      <c r="W351" s="18" t="str">
        <f t="shared" si="35"/>
        <v xml:space="preserve"> Memainkan alat musik  dalam ansambel secara berkelompok . </v>
      </c>
      <c r="X351" s="62" t="str">
        <f t="shared" si="36"/>
        <v xml:space="preserve"> Menyanyikan lagu populer  dalam bentuk sajian vokal group . </v>
      </c>
      <c r="Y351" s="18" t="str">
        <f t="shared" si="37"/>
        <v/>
      </c>
      <c r="Z351" s="18" t="str">
        <f t="shared" si="38"/>
        <v/>
      </c>
      <c r="AA351" s="18" t="str">
        <f t="shared" si="39"/>
        <v/>
      </c>
      <c r="AB351" s="18" t="str">
        <f t="shared" si="40"/>
        <v/>
      </c>
      <c r="AC351" s="18" t="str">
        <f t="shared" si="41"/>
        <v/>
      </c>
      <c r="AD351" s="18"/>
      <c r="AE351" s="18"/>
      <c r="AF351" s="18"/>
      <c r="AG351" s="18"/>
      <c r="AH351" s="30" t="str">
        <f t="shared" si="42"/>
        <v/>
      </c>
      <c r="AI351" s="18" t="str">
        <f t="shared" si="43"/>
        <v/>
      </c>
      <c r="AJ351" s="18" t="str">
        <f t="shared" si="44"/>
        <v/>
      </c>
      <c r="AK351" s="18" t="str">
        <f t="shared" si="45"/>
        <v/>
      </c>
      <c r="AL351" s="18" t="str">
        <f t="shared" si="46"/>
        <v/>
      </c>
      <c r="AM351" s="18" t="str">
        <f t="shared" si="47"/>
        <v/>
      </c>
      <c r="AN351" s="18" t="str">
        <f t="shared" si="48"/>
        <v/>
      </c>
      <c r="AO351" s="18" t="str">
        <f t="shared" si="49"/>
        <v/>
      </c>
      <c r="AP351" s="18" t="str">
        <f t="shared" si="50"/>
        <v/>
      </c>
      <c r="AS351" s="63">
        <f t="shared" si="51"/>
        <v>87.142857142857139</v>
      </c>
      <c r="AT351"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351" s="23" t="str">
        <f t="shared" si="53"/>
        <v xml:space="preserve">Perlu peningkatan dalam hal </v>
      </c>
      <c r="AV351"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351" s="23" t="str">
        <f t="shared" si="55"/>
        <v/>
      </c>
      <c r="BF351" s="197">
        <v>80</v>
      </c>
    </row>
    <row r="352" spans="1:58" ht="15.75" customHeight="1">
      <c r="A352" s="57">
        <v>346</v>
      </c>
      <c r="B352" s="18" t="s">
        <v>407</v>
      </c>
      <c r="C352" s="59">
        <v>6834</v>
      </c>
      <c r="D352" s="18">
        <f t="shared" si="59"/>
        <v>6834</v>
      </c>
      <c r="E352" s="59" t="s">
        <v>378</v>
      </c>
      <c r="F352" s="59">
        <v>80</v>
      </c>
      <c r="G352" s="59">
        <v>80</v>
      </c>
      <c r="H352" s="59">
        <v>80</v>
      </c>
      <c r="I352" s="59"/>
      <c r="J352" s="59"/>
      <c r="K352" s="59"/>
      <c r="L352" s="59"/>
      <c r="M352" s="59"/>
      <c r="N352" s="18"/>
      <c r="O352" s="60">
        <v>54.285714285714292</v>
      </c>
      <c r="P352" s="175">
        <f t="shared" si="60"/>
        <v>80</v>
      </c>
      <c r="Q352" s="18"/>
      <c r="R352" s="18"/>
      <c r="S352" s="18"/>
      <c r="T352" s="18"/>
      <c r="U352" s="61">
        <f t="shared" si="61"/>
        <v>73.571428571428569</v>
      </c>
      <c r="V352" s="18" t="str">
        <f t="shared" si="34"/>
        <v xml:space="preserve"> Menyanyikan lagu populer  populer secara  solo dengan intonasi dan artikulasi . </v>
      </c>
      <c r="W352" s="18" t="str">
        <f t="shared" si="35"/>
        <v xml:space="preserve"> Memainkan alat musik  dalam ansambel secara berkelompok . </v>
      </c>
      <c r="X352" s="62" t="str">
        <f t="shared" si="36"/>
        <v xml:space="preserve"> Menyanyikan lagu populer  dalam bentuk sajian vokal group . </v>
      </c>
      <c r="Y352" s="18" t="str">
        <f t="shared" si="37"/>
        <v/>
      </c>
      <c r="Z352" s="18" t="str">
        <f t="shared" si="38"/>
        <v/>
      </c>
      <c r="AA352" s="18" t="str">
        <f t="shared" si="39"/>
        <v/>
      </c>
      <c r="AB352" s="18" t="str">
        <f t="shared" si="40"/>
        <v/>
      </c>
      <c r="AC352" s="18" t="str">
        <f t="shared" si="41"/>
        <v/>
      </c>
      <c r="AD352" s="18"/>
      <c r="AE352" s="18"/>
      <c r="AF352" s="18"/>
      <c r="AG352" s="18"/>
      <c r="AH352" s="30" t="str">
        <f t="shared" si="42"/>
        <v/>
      </c>
      <c r="AI352" s="18" t="str">
        <f t="shared" si="43"/>
        <v/>
      </c>
      <c r="AJ352" s="18" t="str">
        <f t="shared" si="44"/>
        <v/>
      </c>
      <c r="AK352" s="18" t="str">
        <f t="shared" si="45"/>
        <v/>
      </c>
      <c r="AL352" s="18" t="str">
        <f t="shared" si="46"/>
        <v/>
      </c>
      <c r="AM352" s="18" t="str">
        <f t="shared" si="47"/>
        <v/>
      </c>
      <c r="AN352" s="18" t="str">
        <f t="shared" si="48"/>
        <v/>
      </c>
      <c r="AO352" s="18" t="str">
        <f t="shared" si="49"/>
        <v/>
      </c>
      <c r="AP352" s="18" t="str">
        <f t="shared" si="50"/>
        <v/>
      </c>
      <c r="AS352" s="63">
        <f t="shared" si="51"/>
        <v>73.571428571428569</v>
      </c>
      <c r="AT352"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352" s="23" t="str">
        <f t="shared" si="53"/>
        <v xml:space="preserve">Perlu peningkatan dalam hal </v>
      </c>
      <c r="AV352"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352" s="23" t="str">
        <f t="shared" si="55"/>
        <v/>
      </c>
      <c r="BF352" s="197">
        <v>77</v>
      </c>
    </row>
    <row r="353" spans="1:58" ht="15.75" customHeight="1">
      <c r="A353" s="57">
        <v>347</v>
      </c>
      <c r="B353" s="18" t="s">
        <v>408</v>
      </c>
      <c r="C353" s="59">
        <v>6835</v>
      </c>
      <c r="D353" s="18">
        <f t="shared" si="59"/>
        <v>6835</v>
      </c>
      <c r="E353" s="59" t="s">
        <v>409</v>
      </c>
      <c r="F353" s="59">
        <v>90</v>
      </c>
      <c r="G353" s="59">
        <v>80</v>
      </c>
      <c r="H353" s="59">
        <v>80</v>
      </c>
      <c r="I353" s="59"/>
      <c r="J353" s="59"/>
      <c r="K353" s="59"/>
      <c r="L353" s="59"/>
      <c r="M353" s="59"/>
      <c r="N353" s="18"/>
      <c r="O353" s="60">
        <v>71.428571428571431</v>
      </c>
      <c r="P353" s="175">
        <f t="shared" si="60"/>
        <v>80</v>
      </c>
      <c r="Q353" s="18"/>
      <c r="R353" s="18"/>
      <c r="S353" s="18"/>
      <c r="T353" s="18"/>
      <c r="U353" s="61">
        <f t="shared" si="61"/>
        <v>80.357142857142861</v>
      </c>
      <c r="V353" s="18" t="str">
        <f t="shared" si="34"/>
        <v xml:space="preserve"> Menyanyikan lagu populer  populer secara  solo dengan intonasi dan artikulasi . </v>
      </c>
      <c r="W353" s="18" t="str">
        <f t="shared" si="35"/>
        <v xml:space="preserve"> Memainkan alat musik  dalam ansambel secara berkelompok . </v>
      </c>
      <c r="X353" s="62" t="str">
        <f t="shared" si="36"/>
        <v xml:space="preserve"> Menyanyikan lagu populer  dalam bentuk sajian vokal group . </v>
      </c>
      <c r="Y353" s="18" t="str">
        <f t="shared" si="37"/>
        <v/>
      </c>
      <c r="Z353" s="18" t="str">
        <f t="shared" si="38"/>
        <v/>
      </c>
      <c r="AA353" s="18" t="str">
        <f t="shared" si="39"/>
        <v/>
      </c>
      <c r="AB353" s="18" t="str">
        <f t="shared" si="40"/>
        <v/>
      </c>
      <c r="AC353" s="18" t="str">
        <f t="shared" si="41"/>
        <v/>
      </c>
      <c r="AD353" s="18"/>
      <c r="AE353" s="18"/>
      <c r="AF353" s="18"/>
      <c r="AG353" s="18"/>
      <c r="AH353" s="30" t="str">
        <f t="shared" si="42"/>
        <v/>
      </c>
      <c r="AI353" s="18" t="str">
        <f t="shared" si="43"/>
        <v/>
      </c>
      <c r="AJ353" s="18" t="str">
        <f t="shared" si="44"/>
        <v/>
      </c>
      <c r="AK353" s="18" t="str">
        <f t="shared" si="45"/>
        <v/>
      </c>
      <c r="AL353" s="18" t="str">
        <f t="shared" si="46"/>
        <v/>
      </c>
      <c r="AM353" s="18" t="str">
        <f t="shared" si="47"/>
        <v/>
      </c>
      <c r="AN353" s="18" t="str">
        <f t="shared" si="48"/>
        <v/>
      </c>
      <c r="AO353" s="18" t="str">
        <f t="shared" si="49"/>
        <v/>
      </c>
      <c r="AP353" s="18" t="str">
        <f t="shared" si="50"/>
        <v/>
      </c>
      <c r="AS353" s="63">
        <f t="shared" si="51"/>
        <v>80.357142857142861</v>
      </c>
      <c r="AT353"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353" s="23" t="str">
        <f t="shared" si="53"/>
        <v xml:space="preserve">Perlu peningkatan dalam hal </v>
      </c>
      <c r="AV353"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353" s="23" t="str">
        <f t="shared" si="55"/>
        <v/>
      </c>
      <c r="BF353" s="197">
        <v>80</v>
      </c>
    </row>
    <row r="354" spans="1:58" ht="15.75" customHeight="1">
      <c r="A354" s="57">
        <v>348</v>
      </c>
      <c r="B354" s="18" t="s">
        <v>410</v>
      </c>
      <c r="C354" s="59">
        <v>6836</v>
      </c>
      <c r="D354" s="18">
        <f t="shared" si="59"/>
        <v>6836</v>
      </c>
      <c r="E354" s="59" t="s">
        <v>409</v>
      </c>
      <c r="F354" s="59">
        <v>75</v>
      </c>
      <c r="G354" s="59">
        <v>80</v>
      </c>
      <c r="H354" s="59">
        <v>80</v>
      </c>
      <c r="I354" s="59"/>
      <c r="J354" s="59"/>
      <c r="K354" s="59"/>
      <c r="L354" s="59"/>
      <c r="M354" s="59"/>
      <c r="N354" s="18"/>
      <c r="O354" s="60">
        <v>71.428571428571431</v>
      </c>
      <c r="P354" s="175">
        <f t="shared" si="60"/>
        <v>80</v>
      </c>
      <c r="Q354" s="18"/>
      <c r="R354" s="18"/>
      <c r="S354" s="18"/>
      <c r="T354" s="18"/>
      <c r="U354" s="61">
        <f t="shared" si="61"/>
        <v>76.607142857142861</v>
      </c>
      <c r="V354" s="18" t="str">
        <f t="shared" si="34"/>
        <v/>
      </c>
      <c r="W354" s="18" t="str">
        <f t="shared" si="35"/>
        <v xml:space="preserve"> Memainkan alat musik  dalam ansambel secara berkelompok . </v>
      </c>
      <c r="X354" s="62" t="str">
        <f t="shared" si="36"/>
        <v xml:space="preserve"> Menyanyikan lagu populer  dalam bentuk sajian vokal group . </v>
      </c>
      <c r="Y354" s="18" t="str">
        <f t="shared" si="37"/>
        <v/>
      </c>
      <c r="Z354" s="18" t="str">
        <f t="shared" si="38"/>
        <v/>
      </c>
      <c r="AA354" s="18" t="str">
        <f t="shared" si="39"/>
        <v/>
      </c>
      <c r="AB354" s="18" t="str">
        <f t="shared" si="40"/>
        <v/>
      </c>
      <c r="AC354" s="18" t="str">
        <f t="shared" si="41"/>
        <v/>
      </c>
      <c r="AD354" s="18"/>
      <c r="AE354" s="18"/>
      <c r="AF354" s="18"/>
      <c r="AG354" s="18"/>
      <c r="AH354" s="30" t="str">
        <f t="shared" si="42"/>
        <v/>
      </c>
      <c r="AI354" s="18" t="str">
        <f t="shared" si="43"/>
        <v xml:space="preserve"> Menyanyikan lagu populer  populer secara  solo dengan intonasi dan artikulasi . </v>
      </c>
      <c r="AJ354" s="18" t="str">
        <f t="shared" si="44"/>
        <v/>
      </c>
      <c r="AK354" s="18" t="str">
        <f t="shared" si="45"/>
        <v/>
      </c>
      <c r="AL354" s="18" t="str">
        <f t="shared" si="46"/>
        <v/>
      </c>
      <c r="AM354" s="18" t="str">
        <f t="shared" si="47"/>
        <v/>
      </c>
      <c r="AN354" s="18" t="str">
        <f t="shared" si="48"/>
        <v/>
      </c>
      <c r="AO354" s="18" t="str">
        <f t="shared" si="49"/>
        <v/>
      </c>
      <c r="AP354" s="18" t="str">
        <f t="shared" si="50"/>
        <v/>
      </c>
      <c r="AS354" s="63">
        <f t="shared" si="51"/>
        <v>76.607142857142861</v>
      </c>
      <c r="AT354" s="23" t="str">
        <f t="shared" si="52"/>
        <v xml:space="preserve">Mencapai kompetensi dengan sangat baik dalam  Memainkan alat musik  dalam ansambel secara berkelompok .  Menyanyikan lagu populer  dalam bentuk sajian vokal group . </v>
      </c>
      <c r="AU354" s="23" t="str">
        <f t="shared" si="53"/>
        <v xml:space="preserve">Perlu peningkatan dalam hal  Menyanyikan lagu populer  populer secara  solo dengan intonasi dan artikulasi . </v>
      </c>
      <c r="AV354" s="23" t="str">
        <f t="shared" si="54"/>
        <v xml:space="preserve">Mencapai kompetensi dengan sangat baik dalam  Memainkan alat musik  dalam ansambel secara berkelompok .  Menyanyikan lagu populer  dalam bentuk sajian vokal group . </v>
      </c>
      <c r="AW354" s="23" t="str">
        <f t="shared" si="55"/>
        <v xml:space="preserve">Perlu peningkatan dalam hal  Menyanyikan lagu populer  populer secara  solo dengan intonasi dan artikulasi . </v>
      </c>
      <c r="BF354" s="197">
        <v>77</v>
      </c>
    </row>
    <row r="355" spans="1:58" ht="15.75" customHeight="1">
      <c r="A355" s="57">
        <v>349</v>
      </c>
      <c r="B355" s="18" t="s">
        <v>411</v>
      </c>
      <c r="C355" s="59">
        <v>6837</v>
      </c>
      <c r="D355" s="18">
        <f t="shared" si="59"/>
        <v>6837</v>
      </c>
      <c r="E355" s="59" t="s">
        <v>409</v>
      </c>
      <c r="F355" s="59">
        <v>80</v>
      </c>
      <c r="G355" s="59">
        <v>90</v>
      </c>
      <c r="H355" s="59">
        <v>80</v>
      </c>
      <c r="I355" s="59"/>
      <c r="J355" s="59"/>
      <c r="K355" s="59"/>
      <c r="L355" s="59"/>
      <c r="M355" s="59"/>
      <c r="N355" s="18"/>
      <c r="O355" s="60">
        <v>85.714285714285722</v>
      </c>
      <c r="P355" s="175">
        <f t="shared" si="60"/>
        <v>80</v>
      </c>
      <c r="Q355" s="18"/>
      <c r="R355" s="18"/>
      <c r="S355" s="18"/>
      <c r="T355" s="18"/>
      <c r="U355" s="61">
        <f t="shared" si="61"/>
        <v>83.928571428571431</v>
      </c>
      <c r="V355" s="18" t="str">
        <f t="shared" si="34"/>
        <v xml:space="preserve"> Menyanyikan lagu populer  populer secara  solo dengan intonasi dan artikulasi . </v>
      </c>
      <c r="W355" s="18" t="str">
        <f t="shared" si="35"/>
        <v xml:space="preserve"> Memainkan alat musik  dalam ansambel secara berkelompok . </v>
      </c>
      <c r="X355" s="62" t="str">
        <f t="shared" si="36"/>
        <v xml:space="preserve"> Menyanyikan lagu populer  dalam bentuk sajian vokal group . </v>
      </c>
      <c r="Y355" s="18" t="str">
        <f t="shared" si="37"/>
        <v/>
      </c>
      <c r="Z355" s="18" t="str">
        <f t="shared" si="38"/>
        <v/>
      </c>
      <c r="AA355" s="18" t="str">
        <f t="shared" si="39"/>
        <v/>
      </c>
      <c r="AB355" s="18" t="str">
        <f t="shared" si="40"/>
        <v/>
      </c>
      <c r="AC355" s="18" t="str">
        <f t="shared" si="41"/>
        <v/>
      </c>
      <c r="AD355" s="18"/>
      <c r="AE355" s="18"/>
      <c r="AF355" s="18"/>
      <c r="AG355" s="18"/>
      <c r="AH355" s="30" t="str">
        <f t="shared" si="42"/>
        <v/>
      </c>
      <c r="AI355" s="18" t="str">
        <f t="shared" si="43"/>
        <v/>
      </c>
      <c r="AJ355" s="18" t="str">
        <f t="shared" si="44"/>
        <v/>
      </c>
      <c r="AK355" s="18" t="str">
        <f t="shared" si="45"/>
        <v/>
      </c>
      <c r="AL355" s="18" t="str">
        <f t="shared" si="46"/>
        <v/>
      </c>
      <c r="AM355" s="18" t="str">
        <f t="shared" si="47"/>
        <v/>
      </c>
      <c r="AN355" s="18" t="str">
        <f t="shared" si="48"/>
        <v/>
      </c>
      <c r="AO355" s="18" t="str">
        <f t="shared" si="49"/>
        <v/>
      </c>
      <c r="AP355" s="18" t="str">
        <f t="shared" si="50"/>
        <v/>
      </c>
      <c r="AS355" s="63">
        <f t="shared" si="51"/>
        <v>83.928571428571431</v>
      </c>
      <c r="AT355"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355" s="23" t="str">
        <f t="shared" si="53"/>
        <v xml:space="preserve">Perlu peningkatan dalam hal </v>
      </c>
      <c r="AV355"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355" s="23" t="str">
        <f t="shared" si="55"/>
        <v/>
      </c>
      <c r="BF355" s="197">
        <v>82</v>
      </c>
    </row>
    <row r="356" spans="1:58" ht="15.75" customHeight="1">
      <c r="A356" s="57">
        <v>350</v>
      </c>
      <c r="B356" s="18" t="s">
        <v>412</v>
      </c>
      <c r="C356" s="59">
        <v>6838</v>
      </c>
      <c r="D356" s="18">
        <f t="shared" si="59"/>
        <v>6838</v>
      </c>
      <c r="E356" s="59" t="s">
        <v>409</v>
      </c>
      <c r="F356" s="59">
        <v>75</v>
      </c>
      <c r="G356" s="59">
        <v>80</v>
      </c>
      <c r="H356" s="59">
        <v>77</v>
      </c>
      <c r="I356" s="59"/>
      <c r="J356" s="59"/>
      <c r="K356" s="59"/>
      <c r="L356" s="59"/>
      <c r="M356" s="59"/>
      <c r="N356" s="18"/>
      <c r="O356" s="60">
        <v>65.714285714285722</v>
      </c>
      <c r="P356" s="175">
        <f t="shared" si="60"/>
        <v>80</v>
      </c>
      <c r="Q356" s="18"/>
      <c r="R356" s="18"/>
      <c r="S356" s="18"/>
      <c r="T356" s="18"/>
      <c r="U356" s="61">
        <f t="shared" si="61"/>
        <v>74.428571428571431</v>
      </c>
      <c r="V356" s="18" t="str">
        <f t="shared" si="34"/>
        <v/>
      </c>
      <c r="W356" s="18" t="str">
        <f t="shared" si="35"/>
        <v xml:space="preserve"> Memainkan alat musik  dalam ansambel secara berkelompok . </v>
      </c>
      <c r="X356" s="62" t="str">
        <f t="shared" si="36"/>
        <v/>
      </c>
      <c r="Y356" s="18" t="str">
        <f t="shared" si="37"/>
        <v/>
      </c>
      <c r="Z356" s="18" t="str">
        <f t="shared" si="38"/>
        <v/>
      </c>
      <c r="AA356" s="18" t="str">
        <f t="shared" si="39"/>
        <v/>
      </c>
      <c r="AB356" s="18" t="str">
        <f t="shared" si="40"/>
        <v/>
      </c>
      <c r="AC356" s="18" t="str">
        <f t="shared" si="41"/>
        <v/>
      </c>
      <c r="AD356" s="18"/>
      <c r="AE356" s="18"/>
      <c r="AF356" s="18"/>
      <c r="AG356" s="18"/>
      <c r="AH356" s="30" t="str">
        <f t="shared" si="42"/>
        <v/>
      </c>
      <c r="AI356" s="18" t="str">
        <f t="shared" si="43"/>
        <v xml:space="preserve"> Menyanyikan lagu populer  populer secara  solo dengan intonasi dan artikulasi . </v>
      </c>
      <c r="AJ356" s="18" t="str">
        <f t="shared" si="44"/>
        <v/>
      </c>
      <c r="AK356" s="18" t="str">
        <f t="shared" si="45"/>
        <v xml:space="preserve"> Menyanyikan lagu populer  dalam bentuk sajian vokal group . </v>
      </c>
      <c r="AL356" s="18" t="str">
        <f t="shared" si="46"/>
        <v/>
      </c>
      <c r="AM356" s="18" t="str">
        <f t="shared" si="47"/>
        <v/>
      </c>
      <c r="AN356" s="18" t="str">
        <f t="shared" si="48"/>
        <v/>
      </c>
      <c r="AO356" s="18" t="str">
        <f t="shared" si="49"/>
        <v/>
      </c>
      <c r="AP356" s="18" t="str">
        <f t="shared" si="50"/>
        <v/>
      </c>
      <c r="AS356" s="63">
        <f t="shared" si="51"/>
        <v>74.428571428571431</v>
      </c>
      <c r="AT356" s="23" t="str">
        <f t="shared" si="52"/>
        <v xml:space="preserve">Mencapai kompetensi dengan sangat baik dalam  Memainkan alat musik  dalam ansambel secara berkelompok . </v>
      </c>
      <c r="AU356" s="23" t="str">
        <f t="shared" si="53"/>
        <v xml:space="preserve">Perlu peningkatan dalam hal  Menyanyikan lagu populer  populer secara  solo dengan intonasi dan artikulasi .  Menyanyikan lagu populer  dalam bentuk sajian vokal group . </v>
      </c>
      <c r="AV356" s="23" t="str">
        <f t="shared" si="54"/>
        <v xml:space="preserve">Mencapai kompetensi dengan sangat baik dalam  Memainkan alat musik  dalam ansambel secara berkelompok . </v>
      </c>
      <c r="AW356" s="23" t="str">
        <f t="shared" si="55"/>
        <v xml:space="preserve">Perlu peningkatan dalam hal  Menyanyikan lagu populer  populer secara  solo dengan intonasi dan artikulasi .  Menyanyikan lagu populer  dalam bentuk sajian vokal group . </v>
      </c>
      <c r="BF356" s="197">
        <v>77</v>
      </c>
    </row>
    <row r="357" spans="1:58" ht="15.75" customHeight="1">
      <c r="A357" s="57">
        <v>351</v>
      </c>
      <c r="B357" s="18" t="s">
        <v>413</v>
      </c>
      <c r="C357" s="59">
        <v>6839</v>
      </c>
      <c r="D357" s="18">
        <f t="shared" si="59"/>
        <v>6839</v>
      </c>
      <c r="E357" s="59" t="s">
        <v>409</v>
      </c>
      <c r="F357" s="59">
        <v>75</v>
      </c>
      <c r="G357" s="59">
        <v>80</v>
      </c>
      <c r="H357" s="59">
        <v>80</v>
      </c>
      <c r="I357" s="59"/>
      <c r="J357" s="59"/>
      <c r="K357" s="59"/>
      <c r="L357" s="59"/>
      <c r="M357" s="59"/>
      <c r="N357" s="18"/>
      <c r="O357" s="60">
        <v>80</v>
      </c>
      <c r="P357" s="175">
        <f t="shared" si="60"/>
        <v>80</v>
      </c>
      <c r="Q357" s="18"/>
      <c r="R357" s="18"/>
      <c r="S357" s="18"/>
      <c r="T357" s="18"/>
      <c r="U357" s="61">
        <f t="shared" si="61"/>
        <v>78.75</v>
      </c>
      <c r="V357" s="18" t="str">
        <f t="shared" si="34"/>
        <v/>
      </c>
      <c r="W357" s="18" t="str">
        <f t="shared" si="35"/>
        <v xml:space="preserve"> Memainkan alat musik  dalam ansambel secara berkelompok . </v>
      </c>
      <c r="X357" s="62" t="str">
        <f t="shared" si="36"/>
        <v xml:space="preserve"> Menyanyikan lagu populer  dalam bentuk sajian vokal group . </v>
      </c>
      <c r="Y357" s="18" t="str">
        <f t="shared" si="37"/>
        <v/>
      </c>
      <c r="Z357" s="18" t="str">
        <f t="shared" si="38"/>
        <v/>
      </c>
      <c r="AA357" s="18" t="str">
        <f t="shared" si="39"/>
        <v/>
      </c>
      <c r="AB357" s="18" t="str">
        <f t="shared" si="40"/>
        <v/>
      </c>
      <c r="AC357" s="18" t="str">
        <f t="shared" si="41"/>
        <v/>
      </c>
      <c r="AD357" s="18"/>
      <c r="AE357" s="18"/>
      <c r="AF357" s="18"/>
      <c r="AG357" s="18"/>
      <c r="AH357" s="30" t="str">
        <f t="shared" si="42"/>
        <v/>
      </c>
      <c r="AI357" s="18" t="str">
        <f t="shared" si="43"/>
        <v xml:space="preserve"> Menyanyikan lagu populer  populer secara  solo dengan intonasi dan artikulasi . </v>
      </c>
      <c r="AJ357" s="18" t="str">
        <f t="shared" si="44"/>
        <v/>
      </c>
      <c r="AK357" s="18" t="str">
        <f t="shared" si="45"/>
        <v/>
      </c>
      <c r="AL357" s="18" t="str">
        <f t="shared" si="46"/>
        <v/>
      </c>
      <c r="AM357" s="18" t="str">
        <f t="shared" si="47"/>
        <v/>
      </c>
      <c r="AN357" s="18" t="str">
        <f t="shared" si="48"/>
        <v/>
      </c>
      <c r="AO357" s="18" t="str">
        <f t="shared" si="49"/>
        <v/>
      </c>
      <c r="AP357" s="18" t="str">
        <f t="shared" si="50"/>
        <v/>
      </c>
      <c r="AS357" s="63">
        <f t="shared" si="51"/>
        <v>78.75</v>
      </c>
      <c r="AT357" s="23" t="str">
        <f t="shared" si="52"/>
        <v xml:space="preserve">Mencapai kompetensi dengan sangat baik dalam  Memainkan alat musik  dalam ansambel secara berkelompok .  Menyanyikan lagu populer  dalam bentuk sajian vokal group . </v>
      </c>
      <c r="AU357" s="23" t="str">
        <f t="shared" si="53"/>
        <v xml:space="preserve">Perlu peningkatan dalam hal  Menyanyikan lagu populer  populer secara  solo dengan intonasi dan artikulasi . </v>
      </c>
      <c r="AV357" s="23" t="str">
        <f t="shared" si="54"/>
        <v xml:space="preserve">Mencapai kompetensi dengan sangat baik dalam  Memainkan alat musik  dalam ansambel secara berkelompok .  Menyanyikan lagu populer  dalam bentuk sajian vokal group . </v>
      </c>
      <c r="AW357" s="23" t="str">
        <f t="shared" si="55"/>
        <v xml:space="preserve">Perlu peningkatan dalam hal  Menyanyikan lagu populer  populer secara  solo dengan intonasi dan artikulasi . </v>
      </c>
      <c r="BF357" s="197">
        <v>78</v>
      </c>
    </row>
    <row r="358" spans="1:58" ht="15.75" customHeight="1">
      <c r="A358" s="57">
        <v>352</v>
      </c>
      <c r="B358" s="18" t="s">
        <v>414</v>
      </c>
      <c r="C358" s="59">
        <v>6840</v>
      </c>
      <c r="D358" s="18">
        <f t="shared" si="59"/>
        <v>6840</v>
      </c>
      <c r="E358" s="59" t="s">
        <v>409</v>
      </c>
      <c r="F358" s="59">
        <v>77</v>
      </c>
      <c r="G358" s="59">
        <v>80</v>
      </c>
      <c r="H358" s="59">
        <v>90</v>
      </c>
      <c r="I358" s="59"/>
      <c r="J358" s="59"/>
      <c r="K358" s="59"/>
      <c r="L358" s="59"/>
      <c r="M358" s="59"/>
      <c r="N358" s="18"/>
      <c r="O358" s="60">
        <v>85.714285714285722</v>
      </c>
      <c r="P358" s="175">
        <f t="shared" si="60"/>
        <v>80</v>
      </c>
      <c r="Q358" s="18"/>
      <c r="R358" s="18"/>
      <c r="S358" s="18"/>
      <c r="T358" s="18"/>
      <c r="U358" s="61">
        <f t="shared" si="61"/>
        <v>83.178571428571431</v>
      </c>
      <c r="V358" s="18" t="str">
        <f t="shared" si="34"/>
        <v/>
      </c>
      <c r="W358" s="18" t="str">
        <f t="shared" si="35"/>
        <v xml:space="preserve"> Memainkan alat musik  dalam ansambel secara berkelompok . </v>
      </c>
      <c r="X358" s="62" t="str">
        <f t="shared" si="36"/>
        <v xml:space="preserve"> Menyanyikan lagu populer  dalam bentuk sajian vokal group . </v>
      </c>
      <c r="Y358" s="18" t="str">
        <f t="shared" si="37"/>
        <v/>
      </c>
      <c r="Z358" s="18" t="str">
        <f t="shared" si="38"/>
        <v/>
      </c>
      <c r="AA358" s="18" t="str">
        <f t="shared" si="39"/>
        <v/>
      </c>
      <c r="AB358" s="18" t="str">
        <f t="shared" si="40"/>
        <v/>
      </c>
      <c r="AC358" s="18" t="str">
        <f t="shared" si="41"/>
        <v/>
      </c>
      <c r="AD358" s="18"/>
      <c r="AE358" s="18"/>
      <c r="AF358" s="18"/>
      <c r="AG358" s="18"/>
      <c r="AH358" s="30" t="str">
        <f t="shared" si="42"/>
        <v/>
      </c>
      <c r="AI358" s="18" t="str">
        <f t="shared" si="43"/>
        <v xml:space="preserve"> Menyanyikan lagu populer  populer secara  solo dengan intonasi dan artikulasi . </v>
      </c>
      <c r="AJ358" s="18" t="str">
        <f t="shared" si="44"/>
        <v/>
      </c>
      <c r="AK358" s="18" t="str">
        <f t="shared" si="45"/>
        <v/>
      </c>
      <c r="AL358" s="18" t="str">
        <f t="shared" si="46"/>
        <v/>
      </c>
      <c r="AM358" s="18" t="str">
        <f t="shared" si="47"/>
        <v/>
      </c>
      <c r="AN358" s="18" t="str">
        <f t="shared" si="48"/>
        <v/>
      </c>
      <c r="AO358" s="18" t="str">
        <f t="shared" si="49"/>
        <v/>
      </c>
      <c r="AP358" s="18" t="str">
        <f t="shared" si="50"/>
        <v/>
      </c>
      <c r="AS358" s="63">
        <f t="shared" si="51"/>
        <v>83.178571428571431</v>
      </c>
      <c r="AT358" s="23" t="str">
        <f t="shared" si="52"/>
        <v xml:space="preserve">Mencapai kompetensi dengan sangat baik dalam  Memainkan alat musik  dalam ansambel secara berkelompok .  Menyanyikan lagu populer  dalam bentuk sajian vokal group . </v>
      </c>
      <c r="AU358" s="23" t="str">
        <f t="shared" si="53"/>
        <v xml:space="preserve">Perlu peningkatan dalam hal  Menyanyikan lagu populer  populer secara  solo dengan intonasi dan artikulasi . </v>
      </c>
      <c r="AV358" s="23" t="str">
        <f t="shared" si="54"/>
        <v xml:space="preserve">Mencapai kompetensi dengan sangat baik dalam  Memainkan alat musik  dalam ansambel secara berkelompok .  Menyanyikan lagu populer  dalam bentuk sajian vokal group . </v>
      </c>
      <c r="AW358" s="23" t="str">
        <f t="shared" si="55"/>
        <v xml:space="preserve">Perlu peningkatan dalam hal  Menyanyikan lagu populer  populer secara  solo dengan intonasi dan artikulasi . </v>
      </c>
      <c r="BF358" s="197">
        <v>80</v>
      </c>
    </row>
    <row r="359" spans="1:58" ht="15.75" customHeight="1">
      <c r="A359" s="57">
        <v>353</v>
      </c>
      <c r="B359" s="18" t="s">
        <v>415</v>
      </c>
      <c r="C359" s="59">
        <v>6841</v>
      </c>
      <c r="D359" s="18">
        <f t="shared" si="59"/>
        <v>6841</v>
      </c>
      <c r="E359" s="59" t="s">
        <v>409</v>
      </c>
      <c r="F359" s="59">
        <v>60</v>
      </c>
      <c r="G359" s="59">
        <v>80</v>
      </c>
      <c r="H359" s="59">
        <v>90</v>
      </c>
      <c r="I359" s="59"/>
      <c r="J359" s="59"/>
      <c r="K359" s="59"/>
      <c r="L359" s="59"/>
      <c r="M359" s="59"/>
      <c r="N359" s="18"/>
      <c r="O359" s="60">
        <v>88.571428571428584</v>
      </c>
      <c r="P359" s="175">
        <f t="shared" si="60"/>
        <v>80</v>
      </c>
      <c r="Q359" s="18"/>
      <c r="R359" s="18"/>
      <c r="S359" s="18"/>
      <c r="T359" s="18"/>
      <c r="U359" s="61">
        <f t="shared" si="61"/>
        <v>79.642857142857139</v>
      </c>
      <c r="V359" s="18" t="str">
        <f t="shared" si="34"/>
        <v/>
      </c>
      <c r="W359" s="18" t="str">
        <f t="shared" si="35"/>
        <v xml:space="preserve"> Memainkan alat musik  dalam ansambel secara berkelompok . </v>
      </c>
      <c r="X359" s="62" t="str">
        <f t="shared" si="36"/>
        <v xml:space="preserve"> Menyanyikan lagu populer  dalam bentuk sajian vokal group . </v>
      </c>
      <c r="Y359" s="18" t="str">
        <f t="shared" si="37"/>
        <v/>
      </c>
      <c r="Z359" s="18" t="str">
        <f t="shared" si="38"/>
        <v/>
      </c>
      <c r="AA359" s="18" t="str">
        <f t="shared" si="39"/>
        <v/>
      </c>
      <c r="AB359" s="18" t="str">
        <f t="shared" si="40"/>
        <v/>
      </c>
      <c r="AC359" s="18" t="str">
        <f t="shared" si="41"/>
        <v/>
      </c>
      <c r="AD359" s="18"/>
      <c r="AE359" s="18"/>
      <c r="AF359" s="18"/>
      <c r="AG359" s="18"/>
      <c r="AH359" s="30" t="str">
        <f t="shared" si="42"/>
        <v/>
      </c>
      <c r="AI359" s="18" t="str">
        <f t="shared" si="43"/>
        <v xml:space="preserve"> Menyanyikan lagu populer  populer secara  solo dengan intonasi dan artikulasi . </v>
      </c>
      <c r="AJ359" s="18" t="str">
        <f t="shared" si="44"/>
        <v/>
      </c>
      <c r="AK359" s="18" t="str">
        <f t="shared" si="45"/>
        <v/>
      </c>
      <c r="AL359" s="18" t="str">
        <f t="shared" si="46"/>
        <v/>
      </c>
      <c r="AM359" s="18" t="str">
        <f t="shared" si="47"/>
        <v/>
      </c>
      <c r="AN359" s="18" t="str">
        <f t="shared" si="48"/>
        <v/>
      </c>
      <c r="AO359" s="18" t="str">
        <f t="shared" si="49"/>
        <v/>
      </c>
      <c r="AP359" s="18" t="str">
        <f t="shared" si="50"/>
        <v/>
      </c>
      <c r="AS359" s="63">
        <f t="shared" si="51"/>
        <v>79.642857142857139</v>
      </c>
      <c r="AT359" s="23" t="str">
        <f t="shared" si="52"/>
        <v xml:space="preserve">Mencapai kompetensi dengan sangat baik dalam  Memainkan alat musik  dalam ansambel secara berkelompok .  Menyanyikan lagu populer  dalam bentuk sajian vokal group . </v>
      </c>
      <c r="AU359" s="23" t="str">
        <f t="shared" si="53"/>
        <v xml:space="preserve">Perlu peningkatan dalam hal  Menyanyikan lagu populer  populer secara  solo dengan intonasi dan artikulasi . </v>
      </c>
      <c r="AV359" s="23" t="str">
        <f t="shared" si="54"/>
        <v xml:space="preserve">Mencapai kompetensi dengan sangat baik dalam  Memainkan alat musik  dalam ansambel secara berkelompok .  Menyanyikan lagu populer  dalam bentuk sajian vokal group . </v>
      </c>
      <c r="AW359" s="23" t="str">
        <f t="shared" si="55"/>
        <v xml:space="preserve">Perlu peningkatan dalam hal  Menyanyikan lagu populer  populer secara  solo dengan intonasi dan artikulasi . </v>
      </c>
      <c r="BF359" s="197">
        <v>80</v>
      </c>
    </row>
    <row r="360" spans="1:58" ht="15.75" customHeight="1">
      <c r="A360" s="57">
        <v>354</v>
      </c>
      <c r="B360" s="18" t="s">
        <v>416</v>
      </c>
      <c r="C360" s="59">
        <v>6842</v>
      </c>
      <c r="D360" s="18">
        <f t="shared" si="59"/>
        <v>6842</v>
      </c>
      <c r="E360" s="59" t="s">
        <v>409</v>
      </c>
      <c r="F360" s="59">
        <v>80</v>
      </c>
      <c r="G360" s="59">
        <v>80</v>
      </c>
      <c r="H360" s="59">
        <v>80</v>
      </c>
      <c r="I360" s="59"/>
      <c r="J360" s="59"/>
      <c r="K360" s="59"/>
      <c r="L360" s="59"/>
      <c r="M360" s="59"/>
      <c r="N360" s="18"/>
      <c r="O360" s="60">
        <v>42.857142857142861</v>
      </c>
      <c r="P360" s="175">
        <f t="shared" si="60"/>
        <v>80</v>
      </c>
      <c r="Q360" s="18"/>
      <c r="R360" s="18"/>
      <c r="S360" s="18"/>
      <c r="T360" s="18"/>
      <c r="U360" s="61">
        <f t="shared" si="61"/>
        <v>70.714285714285722</v>
      </c>
      <c r="V360" s="18" t="str">
        <f t="shared" si="34"/>
        <v xml:space="preserve"> Menyanyikan lagu populer  populer secara  solo dengan intonasi dan artikulasi . </v>
      </c>
      <c r="W360" s="18" t="str">
        <f t="shared" si="35"/>
        <v xml:space="preserve"> Memainkan alat musik  dalam ansambel secara berkelompok . </v>
      </c>
      <c r="X360" s="62" t="str">
        <f t="shared" si="36"/>
        <v xml:space="preserve"> Menyanyikan lagu populer  dalam bentuk sajian vokal group . </v>
      </c>
      <c r="Y360" s="18" t="str">
        <f t="shared" si="37"/>
        <v/>
      </c>
      <c r="Z360" s="18" t="str">
        <f t="shared" si="38"/>
        <v/>
      </c>
      <c r="AA360" s="18" t="str">
        <f t="shared" si="39"/>
        <v/>
      </c>
      <c r="AB360" s="18" t="str">
        <f t="shared" si="40"/>
        <v/>
      </c>
      <c r="AC360" s="18" t="str">
        <f t="shared" si="41"/>
        <v/>
      </c>
      <c r="AD360" s="18"/>
      <c r="AE360" s="18"/>
      <c r="AF360" s="18"/>
      <c r="AG360" s="18"/>
      <c r="AH360" s="30" t="str">
        <f t="shared" si="42"/>
        <v/>
      </c>
      <c r="AI360" s="18" t="str">
        <f t="shared" si="43"/>
        <v/>
      </c>
      <c r="AJ360" s="18" t="str">
        <f t="shared" si="44"/>
        <v/>
      </c>
      <c r="AK360" s="18" t="str">
        <f t="shared" si="45"/>
        <v/>
      </c>
      <c r="AL360" s="18" t="str">
        <f t="shared" si="46"/>
        <v/>
      </c>
      <c r="AM360" s="18" t="str">
        <f t="shared" si="47"/>
        <v/>
      </c>
      <c r="AN360" s="18" t="str">
        <f t="shared" si="48"/>
        <v/>
      </c>
      <c r="AO360" s="18" t="str">
        <f t="shared" si="49"/>
        <v/>
      </c>
      <c r="AP360" s="18" t="str">
        <f t="shared" si="50"/>
        <v/>
      </c>
      <c r="AS360" s="63">
        <f t="shared" si="51"/>
        <v>70.714285714285722</v>
      </c>
      <c r="AT360"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360" s="23" t="str">
        <f t="shared" si="53"/>
        <v xml:space="preserve">Perlu peningkatan dalam hal </v>
      </c>
      <c r="AV360"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360" s="23" t="str">
        <f t="shared" si="55"/>
        <v/>
      </c>
      <c r="BF360" s="197">
        <v>76</v>
      </c>
    </row>
    <row r="361" spans="1:58" ht="15.75" customHeight="1">
      <c r="A361" s="57">
        <v>355</v>
      </c>
      <c r="B361" s="18" t="s">
        <v>417</v>
      </c>
      <c r="C361" s="59">
        <v>6844</v>
      </c>
      <c r="D361" s="18">
        <f t="shared" si="59"/>
        <v>6844</v>
      </c>
      <c r="E361" s="59" t="s">
        <v>409</v>
      </c>
      <c r="F361" s="59">
        <v>80</v>
      </c>
      <c r="G361" s="59">
        <v>75</v>
      </c>
      <c r="H361" s="59">
        <v>90</v>
      </c>
      <c r="I361" s="59"/>
      <c r="J361" s="59"/>
      <c r="K361" s="59"/>
      <c r="L361" s="59"/>
      <c r="M361" s="59"/>
      <c r="N361" s="18"/>
      <c r="O361" s="60">
        <v>68.571428571428569</v>
      </c>
      <c r="P361" s="175">
        <f t="shared" si="60"/>
        <v>80</v>
      </c>
      <c r="Q361" s="18"/>
      <c r="R361" s="18"/>
      <c r="S361" s="18"/>
      <c r="T361" s="18"/>
      <c r="U361" s="61">
        <f t="shared" si="61"/>
        <v>78.392857142857139</v>
      </c>
      <c r="V361" s="18" t="str">
        <f t="shared" si="34"/>
        <v xml:space="preserve"> Menyanyikan lagu populer  populer secara  solo dengan intonasi dan artikulasi . </v>
      </c>
      <c r="W361" s="18" t="str">
        <f t="shared" si="35"/>
        <v/>
      </c>
      <c r="X361" s="62" t="str">
        <f t="shared" si="36"/>
        <v xml:space="preserve"> Menyanyikan lagu populer  dalam bentuk sajian vokal group . </v>
      </c>
      <c r="Y361" s="18" t="str">
        <f t="shared" si="37"/>
        <v/>
      </c>
      <c r="Z361" s="18" t="str">
        <f t="shared" si="38"/>
        <v/>
      </c>
      <c r="AA361" s="18" t="str">
        <f t="shared" si="39"/>
        <v/>
      </c>
      <c r="AB361" s="18" t="str">
        <f t="shared" si="40"/>
        <v/>
      </c>
      <c r="AC361" s="18" t="str">
        <f t="shared" si="41"/>
        <v/>
      </c>
      <c r="AD361" s="18"/>
      <c r="AE361" s="18"/>
      <c r="AF361" s="18"/>
      <c r="AG361" s="18"/>
      <c r="AH361" s="30" t="str">
        <f t="shared" si="42"/>
        <v/>
      </c>
      <c r="AI361" s="18" t="str">
        <f t="shared" si="43"/>
        <v/>
      </c>
      <c r="AJ361" s="18" t="str">
        <f t="shared" si="44"/>
        <v xml:space="preserve"> Memainkan alat musik  dalam ansambel secara berkelompok . </v>
      </c>
      <c r="AK361" s="18" t="str">
        <f t="shared" si="45"/>
        <v/>
      </c>
      <c r="AL361" s="18" t="str">
        <f t="shared" si="46"/>
        <v/>
      </c>
      <c r="AM361" s="18" t="str">
        <f t="shared" si="47"/>
        <v/>
      </c>
      <c r="AN361" s="18" t="str">
        <f t="shared" si="48"/>
        <v/>
      </c>
      <c r="AO361" s="18" t="str">
        <f t="shared" si="49"/>
        <v/>
      </c>
      <c r="AP361" s="18" t="str">
        <f t="shared" si="50"/>
        <v/>
      </c>
      <c r="AS361" s="63">
        <f t="shared" si="51"/>
        <v>78.392857142857139</v>
      </c>
      <c r="AT361" s="23" t="str">
        <f t="shared" si="52"/>
        <v xml:space="preserve">Mencapai kompetensi dengan sangat baik dalam  Menyanyikan lagu populer  populer secara  solo dengan intonasi dan artikulasi .  Menyanyikan lagu populer  dalam bentuk sajian vokal group . </v>
      </c>
      <c r="AU361" s="23" t="str">
        <f t="shared" si="53"/>
        <v xml:space="preserve">Perlu peningkatan dalam hal  Memainkan alat musik  dalam ansambel secara berkelompok . </v>
      </c>
      <c r="AV361" s="23" t="str">
        <f t="shared" si="54"/>
        <v xml:space="preserve">Mencapai kompetensi dengan sangat baik dalam  Menyanyikan lagu populer  populer secara  solo dengan intonasi dan artikulasi .  Menyanyikan lagu populer  dalam bentuk sajian vokal group . </v>
      </c>
      <c r="AW361" s="23" t="str">
        <f t="shared" si="55"/>
        <v xml:space="preserve">Perlu peningkatan dalam hal  Memainkan alat musik  dalam ansambel secara berkelompok . </v>
      </c>
      <c r="BF361" s="197">
        <v>80</v>
      </c>
    </row>
    <row r="362" spans="1:58" ht="15.75" customHeight="1">
      <c r="A362" s="57">
        <v>356</v>
      </c>
      <c r="B362" s="18" t="s">
        <v>418</v>
      </c>
      <c r="C362" s="59">
        <v>6845</v>
      </c>
      <c r="D362" s="18">
        <f t="shared" si="59"/>
        <v>6845</v>
      </c>
      <c r="E362" s="59" t="s">
        <v>409</v>
      </c>
      <c r="F362" s="59">
        <v>80</v>
      </c>
      <c r="G362" s="59">
        <v>75</v>
      </c>
      <c r="H362" s="59">
        <v>90</v>
      </c>
      <c r="I362" s="59"/>
      <c r="J362" s="59"/>
      <c r="K362" s="59"/>
      <c r="L362" s="59"/>
      <c r="M362" s="59"/>
      <c r="N362" s="18"/>
      <c r="O362" s="60">
        <v>80</v>
      </c>
      <c r="P362" s="175">
        <f t="shared" si="60"/>
        <v>80</v>
      </c>
      <c r="Q362" s="18"/>
      <c r="R362" s="18"/>
      <c r="S362" s="18"/>
      <c r="T362" s="18"/>
      <c r="U362" s="61">
        <f t="shared" si="61"/>
        <v>81.25</v>
      </c>
      <c r="V362" s="18" t="str">
        <f t="shared" si="34"/>
        <v xml:space="preserve"> Menyanyikan lagu populer  populer secara  solo dengan intonasi dan artikulasi . </v>
      </c>
      <c r="W362" s="18" t="str">
        <f t="shared" si="35"/>
        <v/>
      </c>
      <c r="X362" s="62" t="str">
        <f t="shared" si="36"/>
        <v xml:space="preserve"> Menyanyikan lagu populer  dalam bentuk sajian vokal group . </v>
      </c>
      <c r="Y362" s="18" t="str">
        <f t="shared" si="37"/>
        <v/>
      </c>
      <c r="Z362" s="18" t="str">
        <f t="shared" si="38"/>
        <v/>
      </c>
      <c r="AA362" s="18" t="str">
        <f t="shared" si="39"/>
        <v/>
      </c>
      <c r="AB362" s="18" t="str">
        <f t="shared" si="40"/>
        <v/>
      </c>
      <c r="AC362" s="18" t="str">
        <f t="shared" si="41"/>
        <v/>
      </c>
      <c r="AD362" s="18"/>
      <c r="AE362" s="18"/>
      <c r="AF362" s="18"/>
      <c r="AG362" s="18"/>
      <c r="AH362" s="30" t="str">
        <f t="shared" si="42"/>
        <v/>
      </c>
      <c r="AI362" s="18" t="str">
        <f t="shared" si="43"/>
        <v/>
      </c>
      <c r="AJ362" s="18" t="str">
        <f t="shared" si="44"/>
        <v xml:space="preserve"> Memainkan alat musik  dalam ansambel secara berkelompok . </v>
      </c>
      <c r="AK362" s="18" t="str">
        <f t="shared" si="45"/>
        <v/>
      </c>
      <c r="AL362" s="18" t="str">
        <f t="shared" si="46"/>
        <v/>
      </c>
      <c r="AM362" s="18" t="str">
        <f t="shared" si="47"/>
        <v/>
      </c>
      <c r="AN362" s="18" t="str">
        <f t="shared" si="48"/>
        <v/>
      </c>
      <c r="AO362" s="18" t="str">
        <f t="shared" si="49"/>
        <v/>
      </c>
      <c r="AP362" s="18" t="str">
        <f t="shared" si="50"/>
        <v/>
      </c>
      <c r="AS362" s="63">
        <f t="shared" si="51"/>
        <v>81.25</v>
      </c>
      <c r="AT362" s="23" t="str">
        <f t="shared" si="52"/>
        <v xml:space="preserve">Mencapai kompetensi dengan sangat baik dalam  Menyanyikan lagu populer  populer secara  solo dengan intonasi dan artikulasi .  Menyanyikan lagu populer  dalam bentuk sajian vokal group . </v>
      </c>
      <c r="AU362" s="23" t="str">
        <f t="shared" si="53"/>
        <v xml:space="preserve">Perlu peningkatan dalam hal  Memainkan alat musik  dalam ansambel secara berkelompok . </v>
      </c>
      <c r="AV362" s="23" t="str">
        <f t="shared" si="54"/>
        <v xml:space="preserve">Mencapai kompetensi dengan sangat baik dalam  Menyanyikan lagu populer  populer secara  solo dengan intonasi dan artikulasi .  Menyanyikan lagu populer  dalam bentuk sajian vokal group . </v>
      </c>
      <c r="AW362" s="23" t="str">
        <f t="shared" si="55"/>
        <v xml:space="preserve">Perlu peningkatan dalam hal  Memainkan alat musik  dalam ansambel secara berkelompok . </v>
      </c>
      <c r="BF362" s="197">
        <v>79</v>
      </c>
    </row>
    <row r="363" spans="1:58" ht="15.75" customHeight="1">
      <c r="A363" s="57">
        <v>357</v>
      </c>
      <c r="B363" s="18" t="s">
        <v>419</v>
      </c>
      <c r="C363" s="59">
        <v>6846</v>
      </c>
      <c r="D363" s="18">
        <f t="shared" si="59"/>
        <v>6846</v>
      </c>
      <c r="E363" s="59" t="s">
        <v>409</v>
      </c>
      <c r="F363" s="59">
        <v>75</v>
      </c>
      <c r="G363" s="59">
        <v>75</v>
      </c>
      <c r="H363" s="59">
        <v>80</v>
      </c>
      <c r="I363" s="59"/>
      <c r="J363" s="59"/>
      <c r="K363" s="59"/>
      <c r="L363" s="59"/>
      <c r="M363" s="59"/>
      <c r="N363" s="18"/>
      <c r="O363" s="60">
        <v>34.285714285714285</v>
      </c>
      <c r="P363" s="175">
        <f t="shared" si="60"/>
        <v>80</v>
      </c>
      <c r="Q363" s="18"/>
      <c r="R363" s="18"/>
      <c r="S363" s="18"/>
      <c r="T363" s="18"/>
      <c r="U363" s="61">
        <f t="shared" si="61"/>
        <v>66.071428571428569</v>
      </c>
      <c r="V363" s="18" t="str">
        <f t="shared" si="34"/>
        <v/>
      </c>
      <c r="W363" s="18" t="str">
        <f t="shared" si="35"/>
        <v/>
      </c>
      <c r="X363" s="62" t="str">
        <f t="shared" si="36"/>
        <v xml:space="preserve"> Menyanyikan lagu populer  dalam bentuk sajian vokal group . </v>
      </c>
      <c r="Y363" s="18" t="str">
        <f t="shared" si="37"/>
        <v/>
      </c>
      <c r="Z363" s="18" t="str">
        <f t="shared" si="38"/>
        <v/>
      </c>
      <c r="AA363" s="18" t="str">
        <f t="shared" si="39"/>
        <v/>
      </c>
      <c r="AB363" s="18" t="str">
        <f t="shared" si="40"/>
        <v/>
      </c>
      <c r="AC363" s="18" t="str">
        <f t="shared" si="41"/>
        <v/>
      </c>
      <c r="AD363" s="18"/>
      <c r="AE363" s="18"/>
      <c r="AF363" s="18"/>
      <c r="AG363" s="18"/>
      <c r="AH363" s="30" t="str">
        <f t="shared" si="42"/>
        <v/>
      </c>
      <c r="AI363" s="18" t="str">
        <f t="shared" si="43"/>
        <v xml:space="preserve"> Menyanyikan lagu populer  populer secara  solo dengan intonasi dan artikulasi . </v>
      </c>
      <c r="AJ363" s="18" t="str">
        <f t="shared" si="44"/>
        <v xml:space="preserve"> Memainkan alat musik  dalam ansambel secara berkelompok . </v>
      </c>
      <c r="AK363" s="18" t="str">
        <f t="shared" si="45"/>
        <v/>
      </c>
      <c r="AL363" s="18" t="str">
        <f t="shared" si="46"/>
        <v/>
      </c>
      <c r="AM363" s="18" t="str">
        <f t="shared" si="47"/>
        <v/>
      </c>
      <c r="AN363" s="18" t="str">
        <f t="shared" si="48"/>
        <v/>
      </c>
      <c r="AO363" s="18" t="str">
        <f t="shared" si="49"/>
        <v/>
      </c>
      <c r="AP363" s="18" t="str">
        <f t="shared" si="50"/>
        <v/>
      </c>
      <c r="AS363" s="63">
        <f t="shared" si="51"/>
        <v>66.071428571428569</v>
      </c>
      <c r="AT363" s="23" t="str">
        <f t="shared" si="52"/>
        <v xml:space="preserve">Mencapai kompetensi dengan sangat baik dalam  Menyanyikan lagu populer  dalam bentuk sajian vokal group . </v>
      </c>
      <c r="AU363" s="23" t="str">
        <f t="shared" si="53"/>
        <v xml:space="preserve">Perlu peningkatan dalam hal  Menyanyikan lagu populer  populer secara  solo dengan intonasi dan artikulasi .  Memainkan alat musik  dalam ansambel secara berkelompok . </v>
      </c>
      <c r="AV363" s="23" t="str">
        <f t="shared" si="54"/>
        <v xml:space="preserve">Mencapai kompetensi dengan sangat baik dalam  Menyanyikan lagu populer  dalam bentuk sajian vokal group . </v>
      </c>
      <c r="AW363" s="23" t="str">
        <f t="shared" si="55"/>
        <v xml:space="preserve">Perlu peningkatan dalam hal  Menyanyikan lagu populer  populer secara  solo dengan intonasi dan artikulasi .  Memainkan alat musik  dalam ansambel secara berkelompok . </v>
      </c>
      <c r="BF363" s="197">
        <v>79</v>
      </c>
    </row>
    <row r="364" spans="1:58" ht="15.75" customHeight="1">
      <c r="A364" s="57">
        <v>358</v>
      </c>
      <c r="B364" s="18" t="s">
        <v>420</v>
      </c>
      <c r="C364" s="59">
        <v>6847</v>
      </c>
      <c r="D364" s="18">
        <f t="shared" si="59"/>
        <v>6847</v>
      </c>
      <c r="E364" s="59" t="s">
        <v>409</v>
      </c>
      <c r="F364" s="59">
        <v>75</v>
      </c>
      <c r="G364" s="59">
        <v>80</v>
      </c>
      <c r="H364" s="59">
        <v>75</v>
      </c>
      <c r="I364" s="59"/>
      <c r="J364" s="59"/>
      <c r="K364" s="59"/>
      <c r="L364" s="59"/>
      <c r="M364" s="59"/>
      <c r="N364" s="18"/>
      <c r="O364" s="60">
        <v>40</v>
      </c>
      <c r="P364" s="175">
        <f t="shared" si="60"/>
        <v>80</v>
      </c>
      <c r="Q364" s="18"/>
      <c r="R364" s="18"/>
      <c r="S364" s="18"/>
      <c r="T364" s="18"/>
      <c r="U364" s="61">
        <f t="shared" si="61"/>
        <v>67.5</v>
      </c>
      <c r="V364" s="18" t="str">
        <f t="shared" si="34"/>
        <v/>
      </c>
      <c r="W364" s="18" t="str">
        <f t="shared" si="35"/>
        <v xml:space="preserve"> Memainkan alat musik  dalam ansambel secara berkelompok . </v>
      </c>
      <c r="X364" s="62" t="str">
        <f t="shared" si="36"/>
        <v/>
      </c>
      <c r="Y364" s="18" t="str">
        <f t="shared" si="37"/>
        <v/>
      </c>
      <c r="Z364" s="18" t="str">
        <f t="shared" si="38"/>
        <v/>
      </c>
      <c r="AA364" s="18" t="str">
        <f t="shared" si="39"/>
        <v/>
      </c>
      <c r="AB364" s="18" t="str">
        <f t="shared" si="40"/>
        <v/>
      </c>
      <c r="AC364" s="18" t="str">
        <f t="shared" si="41"/>
        <v/>
      </c>
      <c r="AD364" s="18"/>
      <c r="AE364" s="18"/>
      <c r="AF364" s="18"/>
      <c r="AG364" s="18"/>
      <c r="AH364" s="30" t="str">
        <f t="shared" si="42"/>
        <v/>
      </c>
      <c r="AI364" s="18" t="str">
        <f t="shared" si="43"/>
        <v xml:space="preserve"> Menyanyikan lagu populer  populer secara  solo dengan intonasi dan artikulasi . </v>
      </c>
      <c r="AJ364" s="18" t="str">
        <f t="shared" si="44"/>
        <v/>
      </c>
      <c r="AK364" s="18" t="str">
        <f t="shared" si="45"/>
        <v xml:space="preserve"> Menyanyikan lagu populer  dalam bentuk sajian vokal group . </v>
      </c>
      <c r="AL364" s="18" t="str">
        <f t="shared" si="46"/>
        <v/>
      </c>
      <c r="AM364" s="18" t="str">
        <f t="shared" si="47"/>
        <v/>
      </c>
      <c r="AN364" s="18" t="str">
        <f t="shared" si="48"/>
        <v/>
      </c>
      <c r="AO364" s="18" t="str">
        <f t="shared" si="49"/>
        <v/>
      </c>
      <c r="AP364" s="18" t="str">
        <f t="shared" si="50"/>
        <v/>
      </c>
      <c r="AS364" s="63">
        <f t="shared" si="51"/>
        <v>67.5</v>
      </c>
      <c r="AT364" s="23" t="str">
        <f t="shared" si="52"/>
        <v xml:space="preserve">Mencapai kompetensi dengan sangat baik dalam  Memainkan alat musik  dalam ansambel secara berkelompok . </v>
      </c>
      <c r="AU364" s="23" t="str">
        <f t="shared" si="53"/>
        <v xml:space="preserve">Perlu peningkatan dalam hal  Menyanyikan lagu populer  populer secara  solo dengan intonasi dan artikulasi .  Menyanyikan lagu populer  dalam bentuk sajian vokal group . </v>
      </c>
      <c r="AV364" s="23" t="str">
        <f t="shared" si="54"/>
        <v xml:space="preserve">Mencapai kompetensi dengan sangat baik dalam  Memainkan alat musik  dalam ansambel secara berkelompok . </v>
      </c>
      <c r="AW364" s="23" t="str">
        <f t="shared" si="55"/>
        <v xml:space="preserve">Perlu peningkatan dalam hal  Menyanyikan lagu populer  populer secara  solo dengan intonasi dan artikulasi .  Menyanyikan lagu populer  dalam bentuk sajian vokal group . </v>
      </c>
      <c r="BF364" s="197">
        <v>76</v>
      </c>
    </row>
    <row r="365" spans="1:58" ht="15.75" customHeight="1">
      <c r="A365" s="57">
        <v>359</v>
      </c>
      <c r="B365" s="18" t="s">
        <v>421</v>
      </c>
      <c r="C365" s="59">
        <v>6848</v>
      </c>
      <c r="D365" s="18">
        <f t="shared" si="59"/>
        <v>6848</v>
      </c>
      <c r="E365" s="59" t="s">
        <v>409</v>
      </c>
      <c r="F365" s="59">
        <v>75</v>
      </c>
      <c r="G365" s="59">
        <v>75</v>
      </c>
      <c r="H365" s="59">
        <v>90</v>
      </c>
      <c r="I365" s="59"/>
      <c r="J365" s="59"/>
      <c r="K365" s="59"/>
      <c r="L365" s="59"/>
      <c r="M365" s="59"/>
      <c r="N365" s="18"/>
      <c r="O365" s="60">
        <v>80</v>
      </c>
      <c r="P365" s="175">
        <f t="shared" si="60"/>
        <v>80</v>
      </c>
      <c r="Q365" s="18"/>
      <c r="R365" s="18"/>
      <c r="S365" s="18"/>
      <c r="T365" s="18"/>
      <c r="U365" s="61">
        <f t="shared" si="61"/>
        <v>80</v>
      </c>
      <c r="V365" s="18" t="str">
        <f t="shared" si="34"/>
        <v/>
      </c>
      <c r="W365" s="18" t="str">
        <f t="shared" si="35"/>
        <v/>
      </c>
      <c r="X365" s="62" t="str">
        <f t="shared" si="36"/>
        <v xml:space="preserve"> Menyanyikan lagu populer  dalam bentuk sajian vokal group . </v>
      </c>
      <c r="Y365" s="18" t="str">
        <f t="shared" si="37"/>
        <v/>
      </c>
      <c r="Z365" s="18" t="str">
        <f t="shared" si="38"/>
        <v/>
      </c>
      <c r="AA365" s="18" t="str">
        <f t="shared" si="39"/>
        <v/>
      </c>
      <c r="AB365" s="18" t="str">
        <f t="shared" si="40"/>
        <v/>
      </c>
      <c r="AC365" s="18" t="str">
        <f t="shared" si="41"/>
        <v/>
      </c>
      <c r="AD365" s="18"/>
      <c r="AE365" s="18"/>
      <c r="AF365" s="18"/>
      <c r="AG365" s="18"/>
      <c r="AH365" s="30" t="str">
        <f t="shared" si="42"/>
        <v/>
      </c>
      <c r="AI365" s="18" t="str">
        <f t="shared" si="43"/>
        <v xml:space="preserve"> Menyanyikan lagu populer  populer secara  solo dengan intonasi dan artikulasi . </v>
      </c>
      <c r="AJ365" s="18" t="str">
        <f t="shared" si="44"/>
        <v xml:space="preserve"> Memainkan alat musik  dalam ansambel secara berkelompok . </v>
      </c>
      <c r="AK365" s="18" t="str">
        <f t="shared" si="45"/>
        <v/>
      </c>
      <c r="AL365" s="18" t="str">
        <f t="shared" si="46"/>
        <v/>
      </c>
      <c r="AM365" s="18" t="str">
        <f t="shared" si="47"/>
        <v/>
      </c>
      <c r="AN365" s="18" t="str">
        <f t="shared" si="48"/>
        <v/>
      </c>
      <c r="AO365" s="18" t="str">
        <f t="shared" si="49"/>
        <v/>
      </c>
      <c r="AP365" s="18" t="str">
        <f t="shared" si="50"/>
        <v/>
      </c>
      <c r="AS365" s="63">
        <f t="shared" si="51"/>
        <v>80</v>
      </c>
      <c r="AT365" s="23" t="str">
        <f t="shared" si="52"/>
        <v xml:space="preserve">Mencapai kompetensi dengan sangat baik dalam  Menyanyikan lagu populer  dalam bentuk sajian vokal group . </v>
      </c>
      <c r="AU365" s="23" t="str">
        <f t="shared" si="53"/>
        <v xml:space="preserve">Perlu peningkatan dalam hal  Menyanyikan lagu populer  populer secara  solo dengan intonasi dan artikulasi .  Memainkan alat musik  dalam ansambel secara berkelompok . </v>
      </c>
      <c r="AV365" s="23" t="str">
        <f t="shared" si="54"/>
        <v xml:space="preserve">Mencapai kompetensi dengan sangat baik dalam  Menyanyikan lagu populer  dalam bentuk sajian vokal group . </v>
      </c>
      <c r="AW365" s="23" t="str">
        <f t="shared" si="55"/>
        <v xml:space="preserve">Perlu peningkatan dalam hal  Menyanyikan lagu populer  populer secara  solo dengan intonasi dan artikulasi .  Memainkan alat musik  dalam ansambel secara berkelompok . </v>
      </c>
      <c r="BF365" s="197">
        <v>80</v>
      </c>
    </row>
    <row r="366" spans="1:58" ht="15.75" customHeight="1">
      <c r="A366" s="57">
        <v>360</v>
      </c>
      <c r="B366" s="18" t="s">
        <v>422</v>
      </c>
      <c r="C366" s="59">
        <v>6849</v>
      </c>
      <c r="D366" s="18">
        <f t="shared" si="59"/>
        <v>6849</v>
      </c>
      <c r="E366" s="59" t="s">
        <v>409</v>
      </c>
      <c r="F366" s="59">
        <v>75</v>
      </c>
      <c r="G366" s="59">
        <v>80</v>
      </c>
      <c r="H366" s="59">
        <v>80</v>
      </c>
      <c r="I366" s="59"/>
      <c r="J366" s="59"/>
      <c r="K366" s="59"/>
      <c r="L366" s="59"/>
      <c r="M366" s="59"/>
      <c r="N366" s="18"/>
      <c r="O366" s="60">
        <v>71.428571428571431</v>
      </c>
      <c r="P366" s="175">
        <f t="shared" si="60"/>
        <v>80</v>
      </c>
      <c r="Q366" s="18"/>
      <c r="R366" s="18"/>
      <c r="S366" s="18"/>
      <c r="T366" s="18"/>
      <c r="U366" s="61">
        <f t="shared" si="61"/>
        <v>76.607142857142861</v>
      </c>
      <c r="V366" s="18" t="str">
        <f t="shared" si="34"/>
        <v/>
      </c>
      <c r="W366" s="18" t="str">
        <f t="shared" si="35"/>
        <v xml:space="preserve"> Memainkan alat musik  dalam ansambel secara berkelompok . </v>
      </c>
      <c r="X366" s="62" t="str">
        <f t="shared" si="36"/>
        <v xml:space="preserve"> Menyanyikan lagu populer  dalam bentuk sajian vokal group . </v>
      </c>
      <c r="Y366" s="18" t="str">
        <f t="shared" si="37"/>
        <v/>
      </c>
      <c r="Z366" s="18" t="str">
        <f t="shared" si="38"/>
        <v/>
      </c>
      <c r="AA366" s="18" t="str">
        <f t="shared" si="39"/>
        <v/>
      </c>
      <c r="AB366" s="18" t="str">
        <f t="shared" si="40"/>
        <v/>
      </c>
      <c r="AC366" s="18" t="str">
        <f t="shared" si="41"/>
        <v/>
      </c>
      <c r="AD366" s="18"/>
      <c r="AE366" s="18"/>
      <c r="AF366" s="18"/>
      <c r="AG366" s="18"/>
      <c r="AH366" s="30" t="str">
        <f t="shared" si="42"/>
        <v/>
      </c>
      <c r="AI366" s="18" t="str">
        <f t="shared" si="43"/>
        <v xml:space="preserve"> Menyanyikan lagu populer  populer secara  solo dengan intonasi dan artikulasi . </v>
      </c>
      <c r="AJ366" s="18" t="str">
        <f t="shared" si="44"/>
        <v/>
      </c>
      <c r="AK366" s="18" t="str">
        <f t="shared" si="45"/>
        <v/>
      </c>
      <c r="AL366" s="18" t="str">
        <f t="shared" si="46"/>
        <v/>
      </c>
      <c r="AM366" s="18" t="str">
        <f t="shared" si="47"/>
        <v/>
      </c>
      <c r="AN366" s="18" t="str">
        <f t="shared" si="48"/>
        <v/>
      </c>
      <c r="AO366" s="18" t="str">
        <f t="shared" si="49"/>
        <v/>
      </c>
      <c r="AP366" s="18" t="str">
        <f t="shared" si="50"/>
        <v/>
      </c>
      <c r="AS366" s="63">
        <f t="shared" si="51"/>
        <v>76.607142857142861</v>
      </c>
      <c r="AT366" s="23" t="str">
        <f t="shared" si="52"/>
        <v xml:space="preserve">Mencapai kompetensi dengan sangat baik dalam  Memainkan alat musik  dalam ansambel secara berkelompok .  Menyanyikan lagu populer  dalam bentuk sajian vokal group . </v>
      </c>
      <c r="AU366" s="23" t="str">
        <f t="shared" si="53"/>
        <v xml:space="preserve">Perlu peningkatan dalam hal  Menyanyikan lagu populer  populer secara  solo dengan intonasi dan artikulasi . </v>
      </c>
      <c r="AV366" s="23" t="str">
        <f t="shared" si="54"/>
        <v xml:space="preserve">Mencapai kompetensi dengan sangat baik dalam  Memainkan alat musik  dalam ansambel secara berkelompok .  Menyanyikan lagu populer  dalam bentuk sajian vokal group . </v>
      </c>
      <c r="AW366" s="23" t="str">
        <f t="shared" si="55"/>
        <v xml:space="preserve">Perlu peningkatan dalam hal  Menyanyikan lagu populer  populer secara  solo dengan intonasi dan artikulasi . </v>
      </c>
      <c r="BF366" s="197">
        <v>77</v>
      </c>
    </row>
    <row r="367" spans="1:58" ht="15.75" customHeight="1">
      <c r="A367" s="57">
        <v>361</v>
      </c>
      <c r="B367" s="18" t="s">
        <v>423</v>
      </c>
      <c r="C367" s="59">
        <v>6850</v>
      </c>
      <c r="D367" s="18">
        <f t="shared" si="59"/>
        <v>6850</v>
      </c>
      <c r="E367" s="59" t="s">
        <v>409</v>
      </c>
      <c r="F367" s="59">
        <v>80</v>
      </c>
      <c r="G367" s="59">
        <v>75</v>
      </c>
      <c r="H367" s="59">
        <v>75</v>
      </c>
      <c r="I367" s="59"/>
      <c r="J367" s="59"/>
      <c r="K367" s="59"/>
      <c r="L367" s="59"/>
      <c r="M367" s="59"/>
      <c r="N367" s="18"/>
      <c r="O367" s="60">
        <v>68.571428571428569</v>
      </c>
      <c r="P367" s="175">
        <f t="shared" si="60"/>
        <v>80</v>
      </c>
      <c r="Q367" s="18"/>
      <c r="R367" s="18"/>
      <c r="S367" s="18"/>
      <c r="T367" s="18"/>
      <c r="U367" s="61">
        <f t="shared" si="61"/>
        <v>74.642857142857139</v>
      </c>
      <c r="V367" s="18" t="str">
        <f t="shared" si="34"/>
        <v xml:space="preserve"> Menyanyikan lagu populer  populer secara  solo dengan intonasi dan artikulasi . </v>
      </c>
      <c r="W367" s="18" t="str">
        <f t="shared" si="35"/>
        <v/>
      </c>
      <c r="X367" s="62" t="str">
        <f t="shared" si="36"/>
        <v/>
      </c>
      <c r="Y367" s="18" t="str">
        <f t="shared" si="37"/>
        <v/>
      </c>
      <c r="Z367" s="18" t="str">
        <f t="shared" si="38"/>
        <v/>
      </c>
      <c r="AA367" s="18" t="str">
        <f t="shared" si="39"/>
        <v/>
      </c>
      <c r="AB367" s="18" t="str">
        <f t="shared" si="40"/>
        <v/>
      </c>
      <c r="AC367" s="18" t="str">
        <f t="shared" si="41"/>
        <v/>
      </c>
      <c r="AD367" s="18"/>
      <c r="AE367" s="18"/>
      <c r="AF367" s="18"/>
      <c r="AG367" s="18"/>
      <c r="AH367" s="30" t="str">
        <f t="shared" si="42"/>
        <v/>
      </c>
      <c r="AI367" s="18" t="str">
        <f t="shared" si="43"/>
        <v/>
      </c>
      <c r="AJ367" s="18" t="str">
        <f t="shared" si="44"/>
        <v xml:space="preserve"> Memainkan alat musik  dalam ansambel secara berkelompok . </v>
      </c>
      <c r="AK367" s="18" t="str">
        <f t="shared" si="45"/>
        <v xml:space="preserve"> Menyanyikan lagu populer  dalam bentuk sajian vokal group . </v>
      </c>
      <c r="AL367" s="18" t="str">
        <f t="shared" si="46"/>
        <v/>
      </c>
      <c r="AM367" s="18" t="str">
        <f t="shared" si="47"/>
        <v/>
      </c>
      <c r="AN367" s="18" t="str">
        <f t="shared" si="48"/>
        <v/>
      </c>
      <c r="AO367" s="18" t="str">
        <f t="shared" si="49"/>
        <v/>
      </c>
      <c r="AP367" s="18" t="str">
        <f t="shared" si="50"/>
        <v/>
      </c>
      <c r="AS367" s="63">
        <f t="shared" si="51"/>
        <v>74.642857142857139</v>
      </c>
      <c r="AT367" s="23" t="str">
        <f t="shared" si="52"/>
        <v xml:space="preserve">Mencapai kompetensi dengan sangat baik dalam  Menyanyikan lagu populer  populer secara  solo dengan intonasi dan artikulasi . </v>
      </c>
      <c r="AU367" s="23" t="str">
        <f t="shared" si="53"/>
        <v xml:space="preserve">Perlu peningkatan dalam hal  Memainkan alat musik  dalam ansambel secara berkelompok .  Menyanyikan lagu populer  dalam bentuk sajian vokal group . </v>
      </c>
      <c r="AV367" s="23" t="str">
        <f t="shared" si="54"/>
        <v xml:space="preserve">Mencapai kompetensi dengan sangat baik dalam  Menyanyikan lagu populer  populer secara  solo dengan intonasi dan artikulasi . </v>
      </c>
      <c r="AW367" s="23" t="str">
        <f t="shared" si="55"/>
        <v xml:space="preserve">Perlu peningkatan dalam hal  Memainkan alat musik  dalam ansambel secara berkelompok .  Menyanyikan lagu populer  dalam bentuk sajian vokal group . </v>
      </c>
      <c r="BF367" s="197">
        <v>77</v>
      </c>
    </row>
    <row r="368" spans="1:58" ht="15.75" customHeight="1">
      <c r="A368" s="57">
        <v>362</v>
      </c>
      <c r="B368" s="18" t="s">
        <v>424</v>
      </c>
      <c r="C368" s="59">
        <v>6851</v>
      </c>
      <c r="D368" s="18">
        <f t="shared" si="59"/>
        <v>6851</v>
      </c>
      <c r="E368" s="59" t="s">
        <v>409</v>
      </c>
      <c r="F368" s="59">
        <v>90</v>
      </c>
      <c r="G368" s="59">
        <v>90</v>
      </c>
      <c r="H368" s="59">
        <v>80</v>
      </c>
      <c r="I368" s="59"/>
      <c r="J368" s="59"/>
      <c r="K368" s="59"/>
      <c r="L368" s="59"/>
      <c r="M368" s="59"/>
      <c r="N368" s="18"/>
      <c r="O368" s="60">
        <v>62.857142857142861</v>
      </c>
      <c r="P368" s="175">
        <f t="shared" si="60"/>
        <v>80</v>
      </c>
      <c r="Q368" s="18"/>
      <c r="R368" s="18"/>
      <c r="S368" s="18"/>
      <c r="T368" s="18"/>
      <c r="U368" s="61">
        <f t="shared" si="61"/>
        <v>80.714285714285722</v>
      </c>
      <c r="V368" s="18" t="str">
        <f t="shared" si="34"/>
        <v xml:space="preserve"> Menyanyikan lagu populer  populer secara  solo dengan intonasi dan artikulasi . </v>
      </c>
      <c r="W368" s="18" t="str">
        <f t="shared" si="35"/>
        <v xml:space="preserve"> Memainkan alat musik  dalam ansambel secara berkelompok . </v>
      </c>
      <c r="X368" s="62" t="str">
        <f t="shared" si="36"/>
        <v xml:space="preserve"> Menyanyikan lagu populer  dalam bentuk sajian vokal group . </v>
      </c>
      <c r="Y368" s="18" t="str">
        <f t="shared" si="37"/>
        <v/>
      </c>
      <c r="Z368" s="18" t="str">
        <f t="shared" si="38"/>
        <v/>
      </c>
      <c r="AA368" s="18" t="str">
        <f t="shared" si="39"/>
        <v/>
      </c>
      <c r="AB368" s="18" t="str">
        <f t="shared" si="40"/>
        <v/>
      </c>
      <c r="AC368" s="18" t="str">
        <f t="shared" si="41"/>
        <v/>
      </c>
      <c r="AD368" s="18"/>
      <c r="AE368" s="18"/>
      <c r="AF368" s="18"/>
      <c r="AG368" s="18"/>
      <c r="AH368" s="30" t="str">
        <f t="shared" si="42"/>
        <v/>
      </c>
      <c r="AI368" s="18" t="str">
        <f t="shared" si="43"/>
        <v/>
      </c>
      <c r="AJ368" s="18" t="str">
        <f t="shared" si="44"/>
        <v/>
      </c>
      <c r="AK368" s="18" t="str">
        <f t="shared" si="45"/>
        <v/>
      </c>
      <c r="AL368" s="18" t="str">
        <f t="shared" si="46"/>
        <v/>
      </c>
      <c r="AM368" s="18" t="str">
        <f t="shared" si="47"/>
        <v/>
      </c>
      <c r="AN368" s="18" t="str">
        <f t="shared" si="48"/>
        <v/>
      </c>
      <c r="AO368" s="18" t="str">
        <f t="shared" si="49"/>
        <v/>
      </c>
      <c r="AP368" s="18" t="str">
        <f t="shared" si="50"/>
        <v/>
      </c>
      <c r="AS368" s="63">
        <f t="shared" si="51"/>
        <v>80.714285714285722</v>
      </c>
      <c r="AT368"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368" s="23" t="str">
        <f t="shared" si="53"/>
        <v xml:space="preserve">Perlu peningkatan dalam hal </v>
      </c>
      <c r="AV368"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368" s="23" t="str">
        <f t="shared" si="55"/>
        <v/>
      </c>
      <c r="BF368" s="197">
        <v>79</v>
      </c>
    </row>
    <row r="369" spans="1:58" ht="15.75" customHeight="1">
      <c r="A369" s="57">
        <v>363</v>
      </c>
      <c r="B369" s="18" t="s">
        <v>425</v>
      </c>
      <c r="C369" s="59">
        <v>6853</v>
      </c>
      <c r="D369" s="18">
        <f t="shared" si="59"/>
        <v>6853</v>
      </c>
      <c r="E369" s="59" t="s">
        <v>409</v>
      </c>
      <c r="F369" s="59">
        <v>77</v>
      </c>
      <c r="G369" s="59">
        <v>75</v>
      </c>
      <c r="H369" s="59">
        <v>77</v>
      </c>
      <c r="I369" s="59"/>
      <c r="J369" s="59"/>
      <c r="K369" s="59"/>
      <c r="L369" s="59"/>
      <c r="M369" s="59"/>
      <c r="N369" s="18"/>
      <c r="O369" s="60">
        <v>60.000000000000007</v>
      </c>
      <c r="P369" s="175">
        <f t="shared" si="60"/>
        <v>80</v>
      </c>
      <c r="Q369" s="18"/>
      <c r="R369" s="18"/>
      <c r="S369" s="18"/>
      <c r="T369" s="18"/>
      <c r="U369" s="61">
        <f t="shared" si="61"/>
        <v>72.25</v>
      </c>
      <c r="V369" s="18" t="str">
        <f t="shared" si="34"/>
        <v/>
      </c>
      <c r="W369" s="18" t="str">
        <f t="shared" si="35"/>
        <v/>
      </c>
      <c r="X369" s="62" t="str">
        <f t="shared" si="36"/>
        <v/>
      </c>
      <c r="Y369" s="18" t="str">
        <f t="shared" si="37"/>
        <v/>
      </c>
      <c r="Z369" s="18" t="str">
        <f t="shared" si="38"/>
        <v/>
      </c>
      <c r="AA369" s="18" t="str">
        <f t="shared" si="39"/>
        <v/>
      </c>
      <c r="AB369" s="18" t="str">
        <f t="shared" si="40"/>
        <v/>
      </c>
      <c r="AC369" s="18" t="str">
        <f t="shared" si="41"/>
        <v/>
      </c>
      <c r="AD369" s="18"/>
      <c r="AE369" s="18"/>
      <c r="AF369" s="18"/>
      <c r="AG369" s="18"/>
      <c r="AH369" s="30" t="str">
        <f t="shared" si="42"/>
        <v/>
      </c>
      <c r="AI369" s="18" t="str">
        <f t="shared" si="43"/>
        <v xml:space="preserve"> Menyanyikan lagu populer  populer secara  solo dengan intonasi dan artikulasi . </v>
      </c>
      <c r="AJ369" s="18" t="str">
        <f t="shared" si="44"/>
        <v xml:space="preserve"> Memainkan alat musik  dalam ansambel secara berkelompok . </v>
      </c>
      <c r="AK369" s="18" t="str">
        <f t="shared" si="45"/>
        <v xml:space="preserve"> Menyanyikan lagu populer  dalam bentuk sajian vokal group . </v>
      </c>
      <c r="AL369" s="18" t="str">
        <f t="shared" si="46"/>
        <v/>
      </c>
      <c r="AM369" s="18" t="str">
        <f t="shared" si="47"/>
        <v/>
      </c>
      <c r="AN369" s="18" t="str">
        <f t="shared" si="48"/>
        <v/>
      </c>
      <c r="AO369" s="18" t="str">
        <f t="shared" si="49"/>
        <v/>
      </c>
      <c r="AP369" s="18" t="str">
        <f t="shared" si="50"/>
        <v/>
      </c>
      <c r="AS369" s="63">
        <f t="shared" si="51"/>
        <v>72.25</v>
      </c>
      <c r="AT369" s="23" t="str">
        <f t="shared" si="52"/>
        <v xml:space="preserve">Mencapai kompetensi dengan sangat baik dalam </v>
      </c>
      <c r="AU369" s="23" t="str">
        <f t="shared" si="53"/>
        <v xml:space="preserve">Perlu peningkatan dalam hal  Menyanyikan lagu populer  populer secara  solo dengan intonasi dan artikulasi .  Memainkan alat musik  dalam ansambel secara berkelompok .  Menyanyikan lagu populer  dalam bentuk sajian vokal group . </v>
      </c>
      <c r="AV369" s="23" t="str">
        <f t="shared" si="54"/>
        <v/>
      </c>
      <c r="AW369" s="23" t="str">
        <f t="shared" si="55"/>
        <v xml:space="preserve">Perlu peningkatan dalam hal  Menyanyikan lagu populer  populer secara  solo dengan intonasi dan artikulasi .  Memainkan alat musik  dalam ansambel secara berkelompok .  Menyanyikan lagu populer  dalam bentuk sajian vokal group . </v>
      </c>
      <c r="BF369" s="197">
        <v>76</v>
      </c>
    </row>
    <row r="370" spans="1:58" ht="15.75" customHeight="1">
      <c r="A370" s="57">
        <v>364</v>
      </c>
      <c r="B370" s="18" t="s">
        <v>426</v>
      </c>
      <c r="C370" s="59">
        <v>6854</v>
      </c>
      <c r="D370" s="18">
        <f t="shared" si="59"/>
        <v>6854</v>
      </c>
      <c r="E370" s="59" t="s">
        <v>409</v>
      </c>
      <c r="F370" s="59">
        <v>80</v>
      </c>
      <c r="G370" s="59">
        <v>80</v>
      </c>
      <c r="H370" s="59">
        <v>77</v>
      </c>
      <c r="I370" s="59"/>
      <c r="J370" s="59"/>
      <c r="K370" s="59"/>
      <c r="L370" s="59"/>
      <c r="M370" s="59"/>
      <c r="N370" s="18"/>
      <c r="O370" s="60">
        <v>77.142857142857153</v>
      </c>
      <c r="P370" s="175">
        <f t="shared" si="60"/>
        <v>80</v>
      </c>
      <c r="Q370" s="18"/>
      <c r="R370" s="18"/>
      <c r="S370" s="18"/>
      <c r="T370" s="18"/>
      <c r="U370" s="61">
        <f t="shared" si="61"/>
        <v>78.535714285714292</v>
      </c>
      <c r="V370" s="18" t="str">
        <f t="shared" si="34"/>
        <v xml:space="preserve"> Menyanyikan lagu populer  populer secara  solo dengan intonasi dan artikulasi . </v>
      </c>
      <c r="W370" s="18" t="str">
        <f t="shared" si="35"/>
        <v xml:space="preserve"> Memainkan alat musik  dalam ansambel secara berkelompok . </v>
      </c>
      <c r="X370" s="62" t="str">
        <f t="shared" si="36"/>
        <v/>
      </c>
      <c r="Y370" s="18" t="str">
        <f t="shared" si="37"/>
        <v/>
      </c>
      <c r="Z370" s="18" t="str">
        <f t="shared" si="38"/>
        <v/>
      </c>
      <c r="AA370" s="18" t="str">
        <f t="shared" si="39"/>
        <v/>
      </c>
      <c r="AB370" s="18" t="str">
        <f t="shared" si="40"/>
        <v/>
      </c>
      <c r="AC370" s="18" t="str">
        <f t="shared" si="41"/>
        <v/>
      </c>
      <c r="AD370" s="18"/>
      <c r="AE370" s="18"/>
      <c r="AF370" s="18"/>
      <c r="AG370" s="18"/>
      <c r="AH370" s="30" t="str">
        <f t="shared" si="42"/>
        <v/>
      </c>
      <c r="AI370" s="18" t="str">
        <f t="shared" si="43"/>
        <v/>
      </c>
      <c r="AJ370" s="18" t="str">
        <f t="shared" si="44"/>
        <v/>
      </c>
      <c r="AK370" s="18" t="str">
        <f t="shared" si="45"/>
        <v xml:space="preserve"> Menyanyikan lagu populer  dalam bentuk sajian vokal group . </v>
      </c>
      <c r="AL370" s="18" t="str">
        <f t="shared" si="46"/>
        <v/>
      </c>
      <c r="AM370" s="18" t="str">
        <f t="shared" si="47"/>
        <v/>
      </c>
      <c r="AN370" s="18" t="str">
        <f t="shared" si="48"/>
        <v/>
      </c>
      <c r="AO370" s="18" t="str">
        <f t="shared" si="49"/>
        <v/>
      </c>
      <c r="AP370" s="18" t="str">
        <f t="shared" si="50"/>
        <v/>
      </c>
      <c r="AS370" s="63">
        <f t="shared" si="51"/>
        <v>78.535714285714292</v>
      </c>
      <c r="AT370" s="23" t="str">
        <f t="shared" si="52"/>
        <v xml:space="preserve">Mencapai kompetensi dengan sangat baik dalam  Menyanyikan lagu populer  populer secara  solo dengan intonasi dan artikulasi .  Memainkan alat musik  dalam ansambel secara berkelompok . </v>
      </c>
      <c r="AU370" s="23" t="str">
        <f t="shared" si="53"/>
        <v xml:space="preserve">Perlu peningkatan dalam hal  Menyanyikan lagu populer  dalam bentuk sajian vokal group . </v>
      </c>
      <c r="AV370" s="23" t="str">
        <f t="shared" si="54"/>
        <v xml:space="preserve">Mencapai kompetensi dengan sangat baik dalam  Menyanyikan lagu populer  populer secara  solo dengan intonasi dan artikulasi .  Memainkan alat musik  dalam ansambel secara berkelompok . </v>
      </c>
      <c r="AW370" s="23" t="str">
        <f t="shared" si="55"/>
        <v xml:space="preserve">Perlu peningkatan dalam hal  Menyanyikan lagu populer  dalam bentuk sajian vokal group . </v>
      </c>
      <c r="BF370" s="197">
        <v>78</v>
      </c>
    </row>
    <row r="371" spans="1:58" ht="15.75" customHeight="1">
      <c r="A371" s="57">
        <v>365</v>
      </c>
      <c r="B371" s="18" t="s">
        <v>427</v>
      </c>
      <c r="C371" s="59">
        <v>6855</v>
      </c>
      <c r="D371" s="18">
        <f t="shared" si="59"/>
        <v>6855</v>
      </c>
      <c r="E371" s="59" t="s">
        <v>409</v>
      </c>
      <c r="F371" s="59">
        <v>75</v>
      </c>
      <c r="G371" s="59">
        <v>80</v>
      </c>
      <c r="H371" s="59">
        <v>80</v>
      </c>
      <c r="I371" s="59"/>
      <c r="J371" s="59"/>
      <c r="K371" s="59"/>
      <c r="L371" s="59"/>
      <c r="M371" s="59"/>
      <c r="N371" s="18"/>
      <c r="O371" s="60">
        <v>97.142857142857153</v>
      </c>
      <c r="P371" s="175">
        <f t="shared" si="60"/>
        <v>80</v>
      </c>
      <c r="Q371" s="18"/>
      <c r="R371" s="18"/>
      <c r="S371" s="18"/>
      <c r="T371" s="18"/>
      <c r="U371" s="61">
        <f t="shared" si="61"/>
        <v>83.035714285714292</v>
      </c>
      <c r="V371" s="18" t="str">
        <f t="shared" si="34"/>
        <v/>
      </c>
      <c r="W371" s="18" t="str">
        <f t="shared" si="35"/>
        <v xml:space="preserve"> Memainkan alat musik  dalam ansambel secara berkelompok . </v>
      </c>
      <c r="X371" s="62" t="str">
        <f t="shared" si="36"/>
        <v xml:space="preserve"> Menyanyikan lagu populer  dalam bentuk sajian vokal group . </v>
      </c>
      <c r="Y371" s="18" t="str">
        <f t="shared" si="37"/>
        <v/>
      </c>
      <c r="Z371" s="18" t="str">
        <f t="shared" si="38"/>
        <v/>
      </c>
      <c r="AA371" s="18" t="str">
        <f t="shared" si="39"/>
        <v/>
      </c>
      <c r="AB371" s="18" t="str">
        <f t="shared" si="40"/>
        <v/>
      </c>
      <c r="AC371" s="18" t="str">
        <f t="shared" si="41"/>
        <v/>
      </c>
      <c r="AD371" s="18"/>
      <c r="AE371" s="18"/>
      <c r="AF371" s="18"/>
      <c r="AG371" s="18"/>
      <c r="AH371" s="30" t="str">
        <f t="shared" si="42"/>
        <v/>
      </c>
      <c r="AI371" s="18" t="str">
        <f t="shared" si="43"/>
        <v xml:space="preserve"> Menyanyikan lagu populer  populer secara  solo dengan intonasi dan artikulasi . </v>
      </c>
      <c r="AJ371" s="18" t="str">
        <f t="shared" si="44"/>
        <v/>
      </c>
      <c r="AK371" s="18" t="str">
        <f t="shared" si="45"/>
        <v/>
      </c>
      <c r="AL371" s="18" t="str">
        <f t="shared" si="46"/>
        <v/>
      </c>
      <c r="AM371" s="18" t="str">
        <f t="shared" si="47"/>
        <v/>
      </c>
      <c r="AN371" s="18" t="str">
        <f t="shared" si="48"/>
        <v/>
      </c>
      <c r="AO371" s="18" t="str">
        <f t="shared" si="49"/>
        <v/>
      </c>
      <c r="AP371" s="18" t="str">
        <f t="shared" si="50"/>
        <v/>
      </c>
      <c r="AS371" s="63">
        <f t="shared" si="51"/>
        <v>83.035714285714292</v>
      </c>
      <c r="AT371" s="23" t="str">
        <f t="shared" si="52"/>
        <v xml:space="preserve">Mencapai kompetensi dengan sangat baik dalam  Memainkan alat musik  dalam ansambel secara berkelompok .  Menyanyikan lagu populer  dalam bentuk sajian vokal group . </v>
      </c>
      <c r="AU371" s="23" t="str">
        <f t="shared" si="53"/>
        <v xml:space="preserve">Perlu peningkatan dalam hal  Menyanyikan lagu populer  populer secara  solo dengan intonasi dan artikulasi . </v>
      </c>
      <c r="AV371" s="23" t="str">
        <f t="shared" si="54"/>
        <v xml:space="preserve">Mencapai kompetensi dengan sangat baik dalam  Memainkan alat musik  dalam ansambel secara berkelompok .  Menyanyikan lagu populer  dalam bentuk sajian vokal group . </v>
      </c>
      <c r="AW371" s="23" t="str">
        <f t="shared" si="55"/>
        <v xml:space="preserve">Perlu peningkatan dalam hal  Menyanyikan lagu populer  populer secara  solo dengan intonasi dan artikulasi . </v>
      </c>
      <c r="BF371" s="197">
        <v>82</v>
      </c>
    </row>
    <row r="372" spans="1:58" ht="15.75" customHeight="1">
      <c r="A372" s="57">
        <v>366</v>
      </c>
      <c r="B372" s="18" t="s">
        <v>428</v>
      </c>
      <c r="C372" s="59">
        <v>6857</v>
      </c>
      <c r="D372" s="18">
        <f t="shared" si="59"/>
        <v>6857</v>
      </c>
      <c r="E372" s="59" t="s">
        <v>409</v>
      </c>
      <c r="F372" s="59">
        <v>75</v>
      </c>
      <c r="G372" s="59">
        <v>75</v>
      </c>
      <c r="H372" s="59">
        <v>80</v>
      </c>
      <c r="I372" s="59"/>
      <c r="J372" s="59"/>
      <c r="K372" s="59"/>
      <c r="L372" s="59"/>
      <c r="M372" s="59"/>
      <c r="N372" s="18"/>
      <c r="O372" s="60">
        <v>51.428571428571431</v>
      </c>
      <c r="P372" s="175">
        <f t="shared" si="60"/>
        <v>80</v>
      </c>
      <c r="Q372" s="18"/>
      <c r="R372" s="18"/>
      <c r="S372" s="18"/>
      <c r="T372" s="18"/>
      <c r="U372" s="61">
        <f t="shared" si="61"/>
        <v>70.357142857142861</v>
      </c>
      <c r="V372" s="18" t="str">
        <f t="shared" si="34"/>
        <v/>
      </c>
      <c r="W372" s="18" t="str">
        <f t="shared" si="35"/>
        <v/>
      </c>
      <c r="X372" s="62" t="str">
        <f t="shared" si="36"/>
        <v xml:space="preserve"> Menyanyikan lagu populer  dalam bentuk sajian vokal group . </v>
      </c>
      <c r="Y372" s="18" t="str">
        <f t="shared" si="37"/>
        <v/>
      </c>
      <c r="Z372" s="18" t="str">
        <f t="shared" si="38"/>
        <v/>
      </c>
      <c r="AA372" s="18" t="str">
        <f t="shared" si="39"/>
        <v/>
      </c>
      <c r="AB372" s="18" t="str">
        <f t="shared" si="40"/>
        <v/>
      </c>
      <c r="AC372" s="18" t="str">
        <f t="shared" si="41"/>
        <v/>
      </c>
      <c r="AD372" s="18"/>
      <c r="AE372" s="18"/>
      <c r="AF372" s="18"/>
      <c r="AG372" s="18"/>
      <c r="AH372" s="30" t="str">
        <f t="shared" si="42"/>
        <v/>
      </c>
      <c r="AI372" s="18" t="str">
        <f t="shared" si="43"/>
        <v xml:space="preserve"> Menyanyikan lagu populer  populer secara  solo dengan intonasi dan artikulasi . </v>
      </c>
      <c r="AJ372" s="18" t="str">
        <f t="shared" si="44"/>
        <v xml:space="preserve"> Memainkan alat musik  dalam ansambel secara berkelompok . </v>
      </c>
      <c r="AK372" s="18" t="str">
        <f t="shared" si="45"/>
        <v/>
      </c>
      <c r="AL372" s="18" t="str">
        <f t="shared" si="46"/>
        <v/>
      </c>
      <c r="AM372" s="18" t="str">
        <f t="shared" si="47"/>
        <v/>
      </c>
      <c r="AN372" s="18" t="str">
        <f t="shared" si="48"/>
        <v/>
      </c>
      <c r="AO372" s="18" t="str">
        <f t="shared" si="49"/>
        <v/>
      </c>
      <c r="AP372" s="18" t="str">
        <f t="shared" si="50"/>
        <v/>
      </c>
      <c r="AS372" s="63">
        <f t="shared" si="51"/>
        <v>70.357142857142861</v>
      </c>
      <c r="AT372" s="23" t="str">
        <f t="shared" si="52"/>
        <v xml:space="preserve">Mencapai kompetensi dengan sangat baik dalam  Menyanyikan lagu populer  dalam bentuk sajian vokal group . </v>
      </c>
      <c r="AU372" s="23" t="str">
        <f t="shared" si="53"/>
        <v xml:space="preserve">Perlu peningkatan dalam hal  Menyanyikan lagu populer  populer secara  solo dengan intonasi dan artikulasi .  Memainkan alat musik  dalam ansambel secara berkelompok . </v>
      </c>
      <c r="AV372" s="23" t="str">
        <f t="shared" si="54"/>
        <v xml:space="preserve">Mencapai kompetensi dengan sangat baik dalam  Menyanyikan lagu populer  dalam bentuk sajian vokal group . </v>
      </c>
      <c r="AW372" s="23" t="str">
        <f t="shared" si="55"/>
        <v xml:space="preserve">Perlu peningkatan dalam hal  Menyanyikan lagu populer  populer secara  solo dengan intonasi dan artikulasi .  Memainkan alat musik  dalam ansambel secara berkelompok . </v>
      </c>
      <c r="BF372" s="197">
        <v>80</v>
      </c>
    </row>
    <row r="373" spans="1:58" ht="15.75" customHeight="1">
      <c r="A373" s="57">
        <v>367</v>
      </c>
      <c r="B373" s="18" t="s">
        <v>429</v>
      </c>
      <c r="C373" s="59">
        <v>6858</v>
      </c>
      <c r="D373" s="18">
        <f t="shared" si="59"/>
        <v>6858</v>
      </c>
      <c r="E373" s="59" t="s">
        <v>409</v>
      </c>
      <c r="F373" s="59">
        <v>80</v>
      </c>
      <c r="G373" s="59">
        <v>75</v>
      </c>
      <c r="H373" s="59">
        <v>80</v>
      </c>
      <c r="I373" s="59"/>
      <c r="J373" s="59"/>
      <c r="K373" s="59"/>
      <c r="L373" s="59"/>
      <c r="M373" s="59"/>
      <c r="N373" s="18"/>
      <c r="O373" s="60">
        <v>85.714285714285722</v>
      </c>
      <c r="P373" s="175">
        <f t="shared" si="60"/>
        <v>80</v>
      </c>
      <c r="Q373" s="18"/>
      <c r="R373" s="18"/>
      <c r="S373" s="18"/>
      <c r="T373" s="18"/>
      <c r="U373" s="61">
        <f t="shared" si="61"/>
        <v>80.178571428571431</v>
      </c>
      <c r="V373" s="18" t="str">
        <f t="shared" si="34"/>
        <v xml:space="preserve"> Menyanyikan lagu populer  populer secara  solo dengan intonasi dan artikulasi . </v>
      </c>
      <c r="W373" s="18" t="str">
        <f t="shared" si="35"/>
        <v/>
      </c>
      <c r="X373" s="62" t="str">
        <f t="shared" si="36"/>
        <v xml:space="preserve"> Menyanyikan lagu populer  dalam bentuk sajian vokal group . </v>
      </c>
      <c r="Y373" s="18" t="str">
        <f t="shared" si="37"/>
        <v/>
      </c>
      <c r="Z373" s="18" t="str">
        <f t="shared" si="38"/>
        <v/>
      </c>
      <c r="AA373" s="18" t="str">
        <f t="shared" si="39"/>
        <v/>
      </c>
      <c r="AB373" s="18" t="str">
        <f t="shared" si="40"/>
        <v/>
      </c>
      <c r="AC373" s="18" t="str">
        <f t="shared" si="41"/>
        <v/>
      </c>
      <c r="AD373" s="18"/>
      <c r="AE373" s="18"/>
      <c r="AF373" s="18"/>
      <c r="AG373" s="18"/>
      <c r="AH373" s="30" t="str">
        <f t="shared" si="42"/>
        <v/>
      </c>
      <c r="AI373" s="18" t="str">
        <f t="shared" si="43"/>
        <v/>
      </c>
      <c r="AJ373" s="18" t="str">
        <f t="shared" si="44"/>
        <v xml:space="preserve"> Memainkan alat musik  dalam ansambel secara berkelompok . </v>
      </c>
      <c r="AK373" s="18" t="str">
        <f t="shared" si="45"/>
        <v/>
      </c>
      <c r="AL373" s="18" t="str">
        <f t="shared" si="46"/>
        <v/>
      </c>
      <c r="AM373" s="18" t="str">
        <f t="shared" si="47"/>
        <v/>
      </c>
      <c r="AN373" s="18" t="str">
        <f t="shared" si="48"/>
        <v/>
      </c>
      <c r="AO373" s="18" t="str">
        <f t="shared" si="49"/>
        <v/>
      </c>
      <c r="AP373" s="18" t="str">
        <f t="shared" si="50"/>
        <v/>
      </c>
      <c r="AS373" s="63">
        <f t="shared" si="51"/>
        <v>80.178571428571431</v>
      </c>
      <c r="AT373" s="23" t="str">
        <f t="shared" si="52"/>
        <v xml:space="preserve">Mencapai kompetensi dengan sangat baik dalam  Menyanyikan lagu populer  populer secara  solo dengan intonasi dan artikulasi .  Menyanyikan lagu populer  dalam bentuk sajian vokal group . </v>
      </c>
      <c r="AU373" s="23" t="str">
        <f t="shared" si="53"/>
        <v xml:space="preserve">Perlu peningkatan dalam hal  Memainkan alat musik  dalam ansambel secara berkelompok . </v>
      </c>
      <c r="AV373" s="23" t="str">
        <f t="shared" si="54"/>
        <v xml:space="preserve">Mencapai kompetensi dengan sangat baik dalam  Menyanyikan lagu populer  populer secara  solo dengan intonasi dan artikulasi .  Menyanyikan lagu populer  dalam bentuk sajian vokal group . </v>
      </c>
      <c r="AW373" s="23" t="str">
        <f t="shared" si="55"/>
        <v xml:space="preserve">Perlu peningkatan dalam hal  Memainkan alat musik  dalam ansambel secara berkelompok . </v>
      </c>
      <c r="BF373" s="197">
        <v>80</v>
      </c>
    </row>
    <row r="374" spans="1:58" ht="15.75" customHeight="1">
      <c r="A374" s="57">
        <v>368</v>
      </c>
      <c r="B374" s="18" t="s">
        <v>430</v>
      </c>
      <c r="C374" s="59">
        <v>6859</v>
      </c>
      <c r="D374" s="18">
        <f t="shared" si="59"/>
        <v>6859</v>
      </c>
      <c r="E374" s="59" t="s">
        <v>409</v>
      </c>
      <c r="F374" s="59">
        <v>80</v>
      </c>
      <c r="G374" s="59">
        <v>75</v>
      </c>
      <c r="H374" s="59">
        <v>80</v>
      </c>
      <c r="I374" s="59"/>
      <c r="J374" s="59"/>
      <c r="K374" s="59"/>
      <c r="L374" s="59"/>
      <c r="M374" s="59"/>
      <c r="N374" s="18"/>
      <c r="O374" s="60">
        <v>60.000000000000007</v>
      </c>
      <c r="P374" s="175">
        <f t="shared" si="60"/>
        <v>80</v>
      </c>
      <c r="Q374" s="18"/>
      <c r="R374" s="18"/>
      <c r="S374" s="18"/>
      <c r="T374" s="18"/>
      <c r="U374" s="61">
        <f t="shared" si="61"/>
        <v>73.75</v>
      </c>
      <c r="V374" s="18" t="str">
        <f t="shared" si="34"/>
        <v xml:space="preserve"> Menyanyikan lagu populer  populer secara  solo dengan intonasi dan artikulasi . </v>
      </c>
      <c r="W374" s="18" t="str">
        <f t="shared" si="35"/>
        <v/>
      </c>
      <c r="X374" s="62" t="str">
        <f t="shared" si="36"/>
        <v xml:space="preserve"> Menyanyikan lagu populer  dalam bentuk sajian vokal group . </v>
      </c>
      <c r="Y374" s="18" t="str">
        <f t="shared" si="37"/>
        <v/>
      </c>
      <c r="Z374" s="18" t="str">
        <f t="shared" si="38"/>
        <v/>
      </c>
      <c r="AA374" s="18" t="str">
        <f t="shared" si="39"/>
        <v/>
      </c>
      <c r="AB374" s="18" t="str">
        <f t="shared" si="40"/>
        <v/>
      </c>
      <c r="AC374" s="18" t="str">
        <f t="shared" si="41"/>
        <v/>
      </c>
      <c r="AD374" s="18"/>
      <c r="AE374" s="18"/>
      <c r="AF374" s="18"/>
      <c r="AG374" s="18"/>
      <c r="AH374" s="30" t="str">
        <f t="shared" si="42"/>
        <v/>
      </c>
      <c r="AI374" s="18" t="str">
        <f t="shared" si="43"/>
        <v/>
      </c>
      <c r="AJ374" s="18" t="str">
        <f t="shared" si="44"/>
        <v xml:space="preserve"> Memainkan alat musik  dalam ansambel secara berkelompok . </v>
      </c>
      <c r="AK374" s="18" t="str">
        <f t="shared" si="45"/>
        <v/>
      </c>
      <c r="AL374" s="18" t="str">
        <f t="shared" si="46"/>
        <v/>
      </c>
      <c r="AM374" s="18" t="str">
        <f t="shared" si="47"/>
        <v/>
      </c>
      <c r="AN374" s="18" t="str">
        <f t="shared" si="48"/>
        <v/>
      </c>
      <c r="AO374" s="18" t="str">
        <f t="shared" si="49"/>
        <v/>
      </c>
      <c r="AP374" s="18" t="str">
        <f t="shared" si="50"/>
        <v/>
      </c>
      <c r="AS374" s="63">
        <f t="shared" si="51"/>
        <v>73.75</v>
      </c>
      <c r="AT374" s="23" t="str">
        <f t="shared" si="52"/>
        <v xml:space="preserve">Mencapai kompetensi dengan sangat baik dalam  Menyanyikan lagu populer  populer secara  solo dengan intonasi dan artikulasi .  Menyanyikan lagu populer  dalam bentuk sajian vokal group . </v>
      </c>
      <c r="AU374" s="23" t="str">
        <f t="shared" si="53"/>
        <v xml:space="preserve">Perlu peningkatan dalam hal  Memainkan alat musik  dalam ansambel secara berkelompok . </v>
      </c>
      <c r="AV374" s="23" t="str">
        <f t="shared" si="54"/>
        <v xml:space="preserve">Mencapai kompetensi dengan sangat baik dalam  Menyanyikan lagu populer  populer secara  solo dengan intonasi dan artikulasi .  Menyanyikan lagu populer  dalam bentuk sajian vokal group . </v>
      </c>
      <c r="AW374" s="23" t="str">
        <f t="shared" si="55"/>
        <v xml:space="preserve">Perlu peningkatan dalam hal  Memainkan alat musik  dalam ansambel secara berkelompok . </v>
      </c>
      <c r="BF374" s="197">
        <v>76</v>
      </c>
    </row>
    <row r="375" spans="1:58" ht="15.75" customHeight="1">
      <c r="A375" s="57">
        <v>369</v>
      </c>
      <c r="B375" s="18" t="s">
        <v>431</v>
      </c>
      <c r="C375" s="59">
        <v>6860</v>
      </c>
      <c r="D375" s="18">
        <f t="shared" si="59"/>
        <v>6860</v>
      </c>
      <c r="E375" s="59" t="s">
        <v>409</v>
      </c>
      <c r="F375" s="59">
        <v>75</v>
      </c>
      <c r="G375" s="59">
        <v>75</v>
      </c>
      <c r="H375" s="59">
        <v>75</v>
      </c>
      <c r="I375" s="59"/>
      <c r="J375" s="59"/>
      <c r="K375" s="59"/>
      <c r="L375" s="59"/>
      <c r="M375" s="59"/>
      <c r="N375" s="18"/>
      <c r="O375" s="60">
        <v>51.428571428571431</v>
      </c>
      <c r="P375" s="175">
        <f t="shared" si="60"/>
        <v>80</v>
      </c>
      <c r="Q375" s="18"/>
      <c r="R375" s="18"/>
      <c r="S375" s="18"/>
      <c r="T375" s="18"/>
      <c r="U375" s="61">
        <f t="shared" si="61"/>
        <v>69.107142857142861</v>
      </c>
      <c r="V375" s="18" t="str">
        <f t="shared" si="34"/>
        <v/>
      </c>
      <c r="W375" s="18" t="str">
        <f t="shared" si="35"/>
        <v/>
      </c>
      <c r="X375" s="62" t="str">
        <f t="shared" si="36"/>
        <v/>
      </c>
      <c r="Y375" s="18" t="str">
        <f t="shared" si="37"/>
        <v/>
      </c>
      <c r="Z375" s="18" t="str">
        <f t="shared" si="38"/>
        <v/>
      </c>
      <c r="AA375" s="18" t="str">
        <f t="shared" si="39"/>
        <v/>
      </c>
      <c r="AB375" s="18" t="str">
        <f t="shared" si="40"/>
        <v/>
      </c>
      <c r="AC375" s="18" t="str">
        <f t="shared" si="41"/>
        <v/>
      </c>
      <c r="AD375" s="18"/>
      <c r="AE375" s="18"/>
      <c r="AF375" s="18"/>
      <c r="AG375" s="18"/>
      <c r="AH375" s="30" t="str">
        <f t="shared" si="42"/>
        <v/>
      </c>
      <c r="AI375" s="18" t="str">
        <f t="shared" si="43"/>
        <v xml:space="preserve"> Menyanyikan lagu populer  populer secara  solo dengan intonasi dan artikulasi . </v>
      </c>
      <c r="AJ375" s="18" t="str">
        <f t="shared" si="44"/>
        <v xml:space="preserve"> Memainkan alat musik  dalam ansambel secara berkelompok . </v>
      </c>
      <c r="AK375" s="18" t="str">
        <f t="shared" si="45"/>
        <v xml:space="preserve"> Menyanyikan lagu populer  dalam bentuk sajian vokal group . </v>
      </c>
      <c r="AL375" s="18" t="str">
        <f t="shared" si="46"/>
        <v/>
      </c>
      <c r="AM375" s="18" t="str">
        <f t="shared" si="47"/>
        <v/>
      </c>
      <c r="AN375" s="18" t="str">
        <f t="shared" si="48"/>
        <v/>
      </c>
      <c r="AO375" s="18" t="str">
        <f t="shared" si="49"/>
        <v/>
      </c>
      <c r="AP375" s="18" t="str">
        <f t="shared" si="50"/>
        <v/>
      </c>
      <c r="AS375" s="63">
        <f t="shared" si="51"/>
        <v>69.107142857142861</v>
      </c>
      <c r="AT375" s="23" t="str">
        <f t="shared" si="52"/>
        <v xml:space="preserve">Mencapai kompetensi dengan sangat baik dalam </v>
      </c>
      <c r="AU375" s="23" t="str">
        <f t="shared" si="53"/>
        <v xml:space="preserve">Perlu peningkatan dalam hal  Menyanyikan lagu populer  populer secara  solo dengan intonasi dan artikulasi .  Memainkan alat musik  dalam ansambel secara berkelompok .  Menyanyikan lagu populer  dalam bentuk sajian vokal group . </v>
      </c>
      <c r="AV375" s="23" t="str">
        <f t="shared" si="54"/>
        <v/>
      </c>
      <c r="AW375" s="23" t="str">
        <f t="shared" si="55"/>
        <v xml:space="preserve">Perlu peningkatan dalam hal  Menyanyikan lagu populer  populer secara  solo dengan intonasi dan artikulasi .  Memainkan alat musik  dalam ansambel secara berkelompok .  Menyanyikan lagu populer  dalam bentuk sajian vokal group . </v>
      </c>
      <c r="BF375" s="197">
        <v>78</v>
      </c>
    </row>
    <row r="376" spans="1:58" ht="15.75" customHeight="1">
      <c r="A376" s="57">
        <v>370</v>
      </c>
      <c r="B376" s="18" t="s">
        <v>432</v>
      </c>
      <c r="C376" s="59">
        <v>6861</v>
      </c>
      <c r="D376" s="18">
        <f t="shared" si="59"/>
        <v>6861</v>
      </c>
      <c r="E376" s="59" t="s">
        <v>409</v>
      </c>
      <c r="F376" s="59">
        <v>75</v>
      </c>
      <c r="G376" s="59">
        <v>80</v>
      </c>
      <c r="H376" s="59">
        <v>80</v>
      </c>
      <c r="I376" s="59"/>
      <c r="J376" s="59"/>
      <c r="K376" s="59"/>
      <c r="L376" s="59"/>
      <c r="M376" s="59"/>
      <c r="N376" s="18"/>
      <c r="O376" s="60">
        <v>51.428571428571431</v>
      </c>
      <c r="P376" s="175">
        <f t="shared" si="60"/>
        <v>80</v>
      </c>
      <c r="Q376" s="18"/>
      <c r="R376" s="18"/>
      <c r="S376" s="18"/>
      <c r="T376" s="18"/>
      <c r="U376" s="61">
        <f t="shared" si="61"/>
        <v>71.607142857142861</v>
      </c>
      <c r="V376" s="18" t="str">
        <f t="shared" si="34"/>
        <v/>
      </c>
      <c r="W376" s="18" t="str">
        <f t="shared" si="35"/>
        <v xml:space="preserve"> Memainkan alat musik  dalam ansambel secara berkelompok . </v>
      </c>
      <c r="X376" s="62" t="str">
        <f t="shared" si="36"/>
        <v xml:space="preserve"> Menyanyikan lagu populer  dalam bentuk sajian vokal group . </v>
      </c>
      <c r="Y376" s="18" t="str">
        <f t="shared" si="37"/>
        <v/>
      </c>
      <c r="Z376" s="18" t="str">
        <f t="shared" si="38"/>
        <v/>
      </c>
      <c r="AA376" s="18" t="str">
        <f t="shared" si="39"/>
        <v/>
      </c>
      <c r="AB376" s="18" t="str">
        <f t="shared" si="40"/>
        <v/>
      </c>
      <c r="AC376" s="18" t="str">
        <f t="shared" si="41"/>
        <v/>
      </c>
      <c r="AD376" s="18"/>
      <c r="AE376" s="18"/>
      <c r="AF376" s="18"/>
      <c r="AG376" s="18"/>
      <c r="AH376" s="30" t="str">
        <f t="shared" si="42"/>
        <v/>
      </c>
      <c r="AI376" s="18" t="str">
        <f t="shared" si="43"/>
        <v xml:space="preserve"> Menyanyikan lagu populer  populer secara  solo dengan intonasi dan artikulasi . </v>
      </c>
      <c r="AJ376" s="18" t="str">
        <f t="shared" si="44"/>
        <v/>
      </c>
      <c r="AK376" s="18" t="str">
        <f t="shared" si="45"/>
        <v/>
      </c>
      <c r="AL376" s="18" t="str">
        <f t="shared" si="46"/>
        <v/>
      </c>
      <c r="AM376" s="18" t="str">
        <f t="shared" si="47"/>
        <v/>
      </c>
      <c r="AN376" s="18" t="str">
        <f t="shared" si="48"/>
        <v/>
      </c>
      <c r="AO376" s="18" t="str">
        <f t="shared" si="49"/>
        <v/>
      </c>
      <c r="AP376" s="18" t="str">
        <f t="shared" si="50"/>
        <v/>
      </c>
      <c r="AS376" s="63">
        <f t="shared" si="51"/>
        <v>71.607142857142861</v>
      </c>
      <c r="AT376" s="23" t="str">
        <f t="shared" si="52"/>
        <v xml:space="preserve">Mencapai kompetensi dengan sangat baik dalam  Memainkan alat musik  dalam ansambel secara berkelompok .  Menyanyikan lagu populer  dalam bentuk sajian vokal group . </v>
      </c>
      <c r="AU376" s="23" t="str">
        <f t="shared" si="53"/>
        <v xml:space="preserve">Perlu peningkatan dalam hal  Menyanyikan lagu populer  populer secara  solo dengan intonasi dan artikulasi . </v>
      </c>
      <c r="AV376" s="23" t="str">
        <f t="shared" si="54"/>
        <v xml:space="preserve">Mencapai kompetensi dengan sangat baik dalam  Memainkan alat musik  dalam ansambel secara berkelompok .  Menyanyikan lagu populer  dalam bentuk sajian vokal group . </v>
      </c>
      <c r="AW376" s="23" t="str">
        <f t="shared" si="55"/>
        <v xml:space="preserve">Perlu peningkatan dalam hal  Menyanyikan lagu populer  populer secara  solo dengan intonasi dan artikulasi . </v>
      </c>
      <c r="BF376" s="197">
        <v>76</v>
      </c>
    </row>
    <row r="377" spans="1:58" ht="15.75" customHeight="1">
      <c r="A377" s="57">
        <v>371</v>
      </c>
      <c r="B377" s="18" t="s">
        <v>433</v>
      </c>
      <c r="C377" s="59">
        <v>6862</v>
      </c>
      <c r="D377" s="18">
        <f t="shared" si="59"/>
        <v>6862</v>
      </c>
      <c r="E377" s="59" t="s">
        <v>409</v>
      </c>
      <c r="F377" s="59">
        <v>75</v>
      </c>
      <c r="G377" s="59">
        <v>80</v>
      </c>
      <c r="H377" s="59">
        <v>80</v>
      </c>
      <c r="I377" s="59"/>
      <c r="J377" s="59"/>
      <c r="K377" s="59"/>
      <c r="L377" s="59"/>
      <c r="M377" s="59"/>
      <c r="N377" s="18"/>
      <c r="O377" s="60">
        <v>71.428571428571431</v>
      </c>
      <c r="P377" s="175">
        <f t="shared" si="60"/>
        <v>80</v>
      </c>
      <c r="Q377" s="18"/>
      <c r="R377" s="18"/>
      <c r="S377" s="18"/>
      <c r="T377" s="18"/>
      <c r="U377" s="61">
        <f t="shared" si="61"/>
        <v>76.607142857142861</v>
      </c>
      <c r="V377" s="18" t="str">
        <f t="shared" si="34"/>
        <v/>
      </c>
      <c r="W377" s="18" t="str">
        <f t="shared" si="35"/>
        <v xml:space="preserve"> Memainkan alat musik  dalam ansambel secara berkelompok . </v>
      </c>
      <c r="X377" s="62" t="str">
        <f t="shared" si="36"/>
        <v xml:space="preserve"> Menyanyikan lagu populer  dalam bentuk sajian vokal group . </v>
      </c>
      <c r="Y377" s="18" t="str">
        <f t="shared" si="37"/>
        <v/>
      </c>
      <c r="Z377" s="18" t="str">
        <f t="shared" si="38"/>
        <v/>
      </c>
      <c r="AA377" s="18" t="str">
        <f t="shared" si="39"/>
        <v/>
      </c>
      <c r="AB377" s="18" t="str">
        <f t="shared" si="40"/>
        <v/>
      </c>
      <c r="AC377" s="18" t="str">
        <f t="shared" si="41"/>
        <v/>
      </c>
      <c r="AD377" s="18"/>
      <c r="AE377" s="18"/>
      <c r="AF377" s="18"/>
      <c r="AG377" s="18"/>
      <c r="AH377" s="30" t="str">
        <f t="shared" si="42"/>
        <v/>
      </c>
      <c r="AI377" s="18" t="str">
        <f t="shared" si="43"/>
        <v xml:space="preserve"> Menyanyikan lagu populer  populer secara  solo dengan intonasi dan artikulasi . </v>
      </c>
      <c r="AJ377" s="18" t="str">
        <f t="shared" si="44"/>
        <v/>
      </c>
      <c r="AK377" s="18" t="str">
        <f t="shared" si="45"/>
        <v/>
      </c>
      <c r="AL377" s="18" t="str">
        <f t="shared" si="46"/>
        <v/>
      </c>
      <c r="AM377" s="18" t="str">
        <f t="shared" si="47"/>
        <v/>
      </c>
      <c r="AN377" s="18" t="str">
        <f t="shared" si="48"/>
        <v/>
      </c>
      <c r="AO377" s="18" t="str">
        <f t="shared" si="49"/>
        <v/>
      </c>
      <c r="AP377" s="18" t="str">
        <f t="shared" si="50"/>
        <v/>
      </c>
      <c r="AS377" s="63">
        <f t="shared" si="51"/>
        <v>76.607142857142861</v>
      </c>
      <c r="AT377" s="23" t="str">
        <f t="shared" si="52"/>
        <v xml:space="preserve">Mencapai kompetensi dengan sangat baik dalam  Memainkan alat musik  dalam ansambel secara berkelompok .  Menyanyikan lagu populer  dalam bentuk sajian vokal group . </v>
      </c>
      <c r="AU377" s="23" t="str">
        <f t="shared" si="53"/>
        <v xml:space="preserve">Perlu peningkatan dalam hal  Menyanyikan lagu populer  populer secara  solo dengan intonasi dan artikulasi . </v>
      </c>
      <c r="AV377" s="23" t="str">
        <f t="shared" si="54"/>
        <v xml:space="preserve">Mencapai kompetensi dengan sangat baik dalam  Memainkan alat musik  dalam ansambel secara berkelompok .  Menyanyikan lagu populer  dalam bentuk sajian vokal group . </v>
      </c>
      <c r="AW377" s="23" t="str">
        <f t="shared" si="55"/>
        <v xml:space="preserve">Perlu peningkatan dalam hal  Menyanyikan lagu populer  populer secara  solo dengan intonasi dan artikulasi . </v>
      </c>
      <c r="BF377" s="197">
        <v>80</v>
      </c>
    </row>
    <row r="378" spans="1:58" ht="15.75" customHeight="1">
      <c r="A378" s="57">
        <v>372</v>
      </c>
      <c r="B378" s="18" t="s">
        <v>434</v>
      </c>
      <c r="C378" s="59">
        <v>6863</v>
      </c>
      <c r="D378" s="18">
        <f t="shared" si="59"/>
        <v>6863</v>
      </c>
      <c r="E378" s="59" t="s">
        <v>409</v>
      </c>
      <c r="F378" s="59">
        <v>75</v>
      </c>
      <c r="G378" s="59">
        <v>80</v>
      </c>
      <c r="H378" s="59">
        <v>80</v>
      </c>
      <c r="I378" s="59"/>
      <c r="J378" s="59"/>
      <c r="K378" s="59"/>
      <c r="L378" s="59"/>
      <c r="M378" s="59"/>
      <c r="N378" s="18"/>
      <c r="O378" s="60">
        <v>68.571428571428569</v>
      </c>
      <c r="P378" s="175">
        <f t="shared" si="60"/>
        <v>80</v>
      </c>
      <c r="Q378" s="18"/>
      <c r="R378" s="18"/>
      <c r="S378" s="18"/>
      <c r="T378" s="18"/>
      <c r="U378" s="61">
        <f t="shared" si="61"/>
        <v>75.892857142857139</v>
      </c>
      <c r="V378" s="18" t="str">
        <f t="shared" si="34"/>
        <v/>
      </c>
      <c r="W378" s="18" t="str">
        <f t="shared" si="35"/>
        <v xml:space="preserve"> Memainkan alat musik  dalam ansambel secara berkelompok . </v>
      </c>
      <c r="X378" s="62" t="str">
        <f t="shared" si="36"/>
        <v xml:space="preserve"> Menyanyikan lagu populer  dalam bentuk sajian vokal group . </v>
      </c>
      <c r="Y378" s="18" t="str">
        <f t="shared" si="37"/>
        <v/>
      </c>
      <c r="Z378" s="18" t="str">
        <f t="shared" si="38"/>
        <v/>
      </c>
      <c r="AA378" s="18" t="str">
        <f t="shared" si="39"/>
        <v/>
      </c>
      <c r="AB378" s="18" t="str">
        <f t="shared" si="40"/>
        <v/>
      </c>
      <c r="AC378" s="18" t="str">
        <f t="shared" si="41"/>
        <v/>
      </c>
      <c r="AD378" s="18"/>
      <c r="AE378" s="18"/>
      <c r="AF378" s="18"/>
      <c r="AG378" s="18"/>
      <c r="AH378" s="30" t="str">
        <f t="shared" si="42"/>
        <v/>
      </c>
      <c r="AI378" s="18" t="str">
        <f t="shared" si="43"/>
        <v xml:space="preserve"> Menyanyikan lagu populer  populer secara  solo dengan intonasi dan artikulasi . </v>
      </c>
      <c r="AJ378" s="18" t="str">
        <f t="shared" si="44"/>
        <v/>
      </c>
      <c r="AK378" s="18" t="str">
        <f t="shared" si="45"/>
        <v/>
      </c>
      <c r="AL378" s="18" t="str">
        <f t="shared" si="46"/>
        <v/>
      </c>
      <c r="AM378" s="18" t="str">
        <f t="shared" si="47"/>
        <v/>
      </c>
      <c r="AN378" s="18" t="str">
        <f t="shared" si="48"/>
        <v/>
      </c>
      <c r="AO378" s="18" t="str">
        <f t="shared" si="49"/>
        <v/>
      </c>
      <c r="AP378" s="18" t="str">
        <f t="shared" si="50"/>
        <v/>
      </c>
      <c r="AS378" s="63">
        <f t="shared" si="51"/>
        <v>75.892857142857139</v>
      </c>
      <c r="AT378" s="23" t="str">
        <f t="shared" si="52"/>
        <v xml:space="preserve">Mencapai kompetensi dengan sangat baik dalam  Memainkan alat musik  dalam ansambel secara berkelompok .  Menyanyikan lagu populer  dalam bentuk sajian vokal group . </v>
      </c>
      <c r="AU378" s="23" t="str">
        <f t="shared" si="53"/>
        <v xml:space="preserve">Perlu peningkatan dalam hal  Menyanyikan lagu populer  populer secara  solo dengan intonasi dan artikulasi . </v>
      </c>
      <c r="AV378" s="23" t="str">
        <f t="shared" si="54"/>
        <v xml:space="preserve">Mencapai kompetensi dengan sangat baik dalam  Memainkan alat musik  dalam ansambel secara berkelompok .  Menyanyikan lagu populer  dalam bentuk sajian vokal group . </v>
      </c>
      <c r="AW378" s="23" t="str">
        <f t="shared" si="55"/>
        <v xml:space="preserve">Perlu peningkatan dalam hal  Menyanyikan lagu populer  populer secara  solo dengan intonasi dan artikulasi . </v>
      </c>
      <c r="BF378" s="197">
        <v>76</v>
      </c>
    </row>
    <row r="379" spans="1:58" ht="15.75" customHeight="1">
      <c r="A379" s="57">
        <v>373</v>
      </c>
      <c r="B379" s="18" t="s">
        <v>435</v>
      </c>
      <c r="C379" s="59">
        <v>6864</v>
      </c>
      <c r="D379" s="18">
        <f t="shared" si="59"/>
        <v>6864</v>
      </c>
      <c r="E379" s="59" t="s">
        <v>409</v>
      </c>
      <c r="F379" s="59">
        <v>80</v>
      </c>
      <c r="G379" s="59">
        <v>80</v>
      </c>
      <c r="H379" s="59">
        <v>80</v>
      </c>
      <c r="I379" s="59"/>
      <c r="J379" s="59"/>
      <c r="K379" s="59"/>
      <c r="L379" s="59"/>
      <c r="M379" s="59"/>
      <c r="N379" s="18"/>
      <c r="O379" s="60">
        <v>74.285714285714292</v>
      </c>
      <c r="P379" s="175">
        <f t="shared" si="60"/>
        <v>80</v>
      </c>
      <c r="Q379" s="18"/>
      <c r="R379" s="18"/>
      <c r="S379" s="18"/>
      <c r="T379" s="18"/>
      <c r="U379" s="61">
        <f t="shared" si="61"/>
        <v>78.571428571428569</v>
      </c>
      <c r="V379" s="18" t="str">
        <f t="shared" si="34"/>
        <v xml:space="preserve"> Menyanyikan lagu populer  populer secara  solo dengan intonasi dan artikulasi . </v>
      </c>
      <c r="W379" s="18" t="str">
        <f t="shared" si="35"/>
        <v xml:space="preserve"> Memainkan alat musik  dalam ansambel secara berkelompok . </v>
      </c>
      <c r="X379" s="62" t="str">
        <f t="shared" si="36"/>
        <v xml:space="preserve"> Menyanyikan lagu populer  dalam bentuk sajian vokal group . </v>
      </c>
      <c r="Y379" s="18" t="str">
        <f t="shared" si="37"/>
        <v/>
      </c>
      <c r="Z379" s="18" t="str">
        <f t="shared" si="38"/>
        <v/>
      </c>
      <c r="AA379" s="18" t="str">
        <f t="shared" si="39"/>
        <v/>
      </c>
      <c r="AB379" s="18" t="str">
        <f t="shared" si="40"/>
        <v/>
      </c>
      <c r="AC379" s="18" t="str">
        <f t="shared" si="41"/>
        <v/>
      </c>
      <c r="AD379" s="18"/>
      <c r="AE379" s="18"/>
      <c r="AF379" s="18"/>
      <c r="AG379" s="18"/>
      <c r="AH379" s="30" t="str">
        <f t="shared" si="42"/>
        <v/>
      </c>
      <c r="AI379" s="18" t="str">
        <f t="shared" si="43"/>
        <v/>
      </c>
      <c r="AJ379" s="18" t="str">
        <f t="shared" si="44"/>
        <v/>
      </c>
      <c r="AK379" s="18" t="str">
        <f t="shared" si="45"/>
        <v/>
      </c>
      <c r="AL379" s="18" t="str">
        <f t="shared" si="46"/>
        <v/>
      </c>
      <c r="AM379" s="18" t="str">
        <f t="shared" si="47"/>
        <v/>
      </c>
      <c r="AN379" s="18" t="str">
        <f t="shared" si="48"/>
        <v/>
      </c>
      <c r="AO379" s="18" t="str">
        <f t="shared" si="49"/>
        <v/>
      </c>
      <c r="AP379" s="18" t="str">
        <f t="shared" si="50"/>
        <v/>
      </c>
      <c r="AS379" s="63">
        <f t="shared" si="51"/>
        <v>78.571428571428569</v>
      </c>
      <c r="AT379"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379" s="23" t="str">
        <f t="shared" si="53"/>
        <v xml:space="preserve">Perlu peningkatan dalam hal </v>
      </c>
      <c r="AV379"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379" s="23" t="str">
        <f t="shared" si="55"/>
        <v/>
      </c>
      <c r="BF379" s="197">
        <v>78</v>
      </c>
    </row>
    <row r="380" spans="1:58" ht="15.75" customHeight="1">
      <c r="A380" s="57">
        <v>374</v>
      </c>
      <c r="B380" s="18" t="s">
        <v>436</v>
      </c>
      <c r="C380" s="59">
        <v>6865</v>
      </c>
      <c r="D380" s="18">
        <f t="shared" si="59"/>
        <v>6865</v>
      </c>
      <c r="E380" s="59" t="s">
        <v>409</v>
      </c>
      <c r="F380" s="59">
        <v>75</v>
      </c>
      <c r="G380" s="59">
        <v>75</v>
      </c>
      <c r="H380" s="59">
        <v>80</v>
      </c>
      <c r="I380" s="59"/>
      <c r="J380" s="59"/>
      <c r="K380" s="59"/>
      <c r="L380" s="59"/>
      <c r="M380" s="59"/>
      <c r="N380" s="18"/>
      <c r="O380" s="60">
        <v>68.571428571428569</v>
      </c>
      <c r="P380" s="175">
        <f t="shared" si="60"/>
        <v>80</v>
      </c>
      <c r="Q380" s="18"/>
      <c r="R380" s="18"/>
      <c r="S380" s="18"/>
      <c r="T380" s="18"/>
      <c r="U380" s="61">
        <f t="shared" si="61"/>
        <v>74.642857142857139</v>
      </c>
      <c r="V380" s="18" t="str">
        <f t="shared" si="34"/>
        <v/>
      </c>
      <c r="W380" s="18" t="str">
        <f t="shared" si="35"/>
        <v/>
      </c>
      <c r="X380" s="62" t="str">
        <f t="shared" si="36"/>
        <v xml:space="preserve"> Menyanyikan lagu populer  dalam bentuk sajian vokal group . </v>
      </c>
      <c r="Y380" s="18" t="str">
        <f t="shared" si="37"/>
        <v/>
      </c>
      <c r="Z380" s="18" t="str">
        <f t="shared" si="38"/>
        <v/>
      </c>
      <c r="AA380" s="18" t="str">
        <f t="shared" si="39"/>
        <v/>
      </c>
      <c r="AB380" s="18" t="str">
        <f t="shared" si="40"/>
        <v/>
      </c>
      <c r="AC380" s="18" t="str">
        <f t="shared" si="41"/>
        <v/>
      </c>
      <c r="AD380" s="18"/>
      <c r="AE380" s="18"/>
      <c r="AF380" s="18"/>
      <c r="AG380" s="18"/>
      <c r="AH380" s="30" t="str">
        <f t="shared" si="42"/>
        <v/>
      </c>
      <c r="AI380" s="18" t="str">
        <f t="shared" si="43"/>
        <v xml:space="preserve"> Menyanyikan lagu populer  populer secara  solo dengan intonasi dan artikulasi . </v>
      </c>
      <c r="AJ380" s="18" t="str">
        <f t="shared" si="44"/>
        <v xml:space="preserve"> Memainkan alat musik  dalam ansambel secara berkelompok . </v>
      </c>
      <c r="AK380" s="18" t="str">
        <f t="shared" si="45"/>
        <v/>
      </c>
      <c r="AL380" s="18" t="str">
        <f t="shared" si="46"/>
        <v/>
      </c>
      <c r="AM380" s="18" t="str">
        <f t="shared" si="47"/>
        <v/>
      </c>
      <c r="AN380" s="18" t="str">
        <f t="shared" si="48"/>
        <v/>
      </c>
      <c r="AO380" s="18" t="str">
        <f t="shared" si="49"/>
        <v/>
      </c>
      <c r="AP380" s="18" t="str">
        <f t="shared" si="50"/>
        <v/>
      </c>
      <c r="AS380" s="63">
        <f t="shared" si="51"/>
        <v>74.642857142857139</v>
      </c>
      <c r="AT380" s="23" t="str">
        <f t="shared" si="52"/>
        <v xml:space="preserve">Mencapai kompetensi dengan sangat baik dalam  Menyanyikan lagu populer  dalam bentuk sajian vokal group . </v>
      </c>
      <c r="AU380" s="23" t="str">
        <f t="shared" si="53"/>
        <v xml:space="preserve">Perlu peningkatan dalam hal  Menyanyikan lagu populer  populer secara  solo dengan intonasi dan artikulasi .  Memainkan alat musik  dalam ansambel secara berkelompok . </v>
      </c>
      <c r="AV380" s="23" t="str">
        <f t="shared" si="54"/>
        <v xml:space="preserve">Mencapai kompetensi dengan sangat baik dalam  Menyanyikan lagu populer  dalam bentuk sajian vokal group . </v>
      </c>
      <c r="AW380" s="23" t="str">
        <f t="shared" si="55"/>
        <v xml:space="preserve">Perlu peningkatan dalam hal  Menyanyikan lagu populer  populer secara  solo dengan intonasi dan artikulasi .  Memainkan alat musik  dalam ansambel secara berkelompok . </v>
      </c>
      <c r="BF380" s="197">
        <v>77</v>
      </c>
    </row>
    <row r="381" spans="1:58" ht="15.75" customHeight="1">
      <c r="A381" s="57">
        <v>375</v>
      </c>
      <c r="B381" s="18" t="s">
        <v>437</v>
      </c>
      <c r="C381" s="59">
        <v>6866</v>
      </c>
      <c r="D381" s="18">
        <f t="shared" si="59"/>
        <v>6866</v>
      </c>
      <c r="E381" s="59" t="s">
        <v>409</v>
      </c>
      <c r="F381" s="59">
        <v>60</v>
      </c>
      <c r="G381" s="59">
        <v>80</v>
      </c>
      <c r="H381" s="59">
        <v>80</v>
      </c>
      <c r="I381" s="59"/>
      <c r="J381" s="59"/>
      <c r="K381" s="59"/>
      <c r="L381" s="59"/>
      <c r="M381" s="59"/>
      <c r="N381" s="18"/>
      <c r="O381" s="60">
        <v>77.142857142857153</v>
      </c>
      <c r="P381" s="175">
        <f t="shared" si="60"/>
        <v>80</v>
      </c>
      <c r="Q381" s="18"/>
      <c r="R381" s="18"/>
      <c r="S381" s="18"/>
      <c r="T381" s="18"/>
      <c r="U381" s="61">
        <f t="shared" si="61"/>
        <v>74.285714285714292</v>
      </c>
      <c r="V381" s="18" t="str">
        <f t="shared" si="34"/>
        <v/>
      </c>
      <c r="W381" s="18" t="str">
        <f t="shared" si="35"/>
        <v xml:space="preserve"> Memainkan alat musik  dalam ansambel secara berkelompok . </v>
      </c>
      <c r="X381" s="62" t="str">
        <f t="shared" si="36"/>
        <v xml:space="preserve"> Menyanyikan lagu populer  dalam bentuk sajian vokal group . </v>
      </c>
      <c r="Y381" s="18" t="str">
        <f t="shared" si="37"/>
        <v/>
      </c>
      <c r="Z381" s="18" t="str">
        <f t="shared" si="38"/>
        <v/>
      </c>
      <c r="AA381" s="18" t="str">
        <f t="shared" si="39"/>
        <v/>
      </c>
      <c r="AB381" s="18" t="str">
        <f t="shared" si="40"/>
        <v/>
      </c>
      <c r="AC381" s="18" t="str">
        <f t="shared" si="41"/>
        <v/>
      </c>
      <c r="AD381" s="18"/>
      <c r="AE381" s="18"/>
      <c r="AF381" s="18"/>
      <c r="AG381" s="18"/>
      <c r="AH381" s="30" t="str">
        <f t="shared" si="42"/>
        <v/>
      </c>
      <c r="AI381" s="18" t="str">
        <f t="shared" si="43"/>
        <v xml:space="preserve"> Menyanyikan lagu populer  populer secara  solo dengan intonasi dan artikulasi . </v>
      </c>
      <c r="AJ381" s="18" t="str">
        <f t="shared" si="44"/>
        <v/>
      </c>
      <c r="AK381" s="18" t="str">
        <f t="shared" si="45"/>
        <v/>
      </c>
      <c r="AL381" s="18" t="str">
        <f t="shared" si="46"/>
        <v/>
      </c>
      <c r="AM381" s="18" t="str">
        <f t="shared" si="47"/>
        <v/>
      </c>
      <c r="AN381" s="18" t="str">
        <f t="shared" si="48"/>
        <v/>
      </c>
      <c r="AO381" s="18" t="str">
        <f t="shared" si="49"/>
        <v/>
      </c>
      <c r="AP381" s="18" t="str">
        <f t="shared" si="50"/>
        <v/>
      </c>
      <c r="AS381" s="63">
        <f t="shared" si="51"/>
        <v>74.285714285714292</v>
      </c>
      <c r="AT381" s="23" t="str">
        <f t="shared" si="52"/>
        <v xml:space="preserve">Mencapai kompetensi dengan sangat baik dalam  Memainkan alat musik  dalam ansambel secara berkelompok .  Menyanyikan lagu populer  dalam bentuk sajian vokal group . </v>
      </c>
      <c r="AU381" s="23" t="str">
        <f t="shared" si="53"/>
        <v xml:space="preserve">Perlu peningkatan dalam hal  Menyanyikan lagu populer  populer secara  solo dengan intonasi dan artikulasi . </v>
      </c>
      <c r="AV381" s="23" t="str">
        <f t="shared" si="54"/>
        <v xml:space="preserve">Mencapai kompetensi dengan sangat baik dalam  Memainkan alat musik  dalam ansambel secara berkelompok .  Menyanyikan lagu populer  dalam bentuk sajian vokal group . </v>
      </c>
      <c r="AW381" s="23" t="str">
        <f t="shared" si="55"/>
        <v xml:space="preserve">Perlu peningkatan dalam hal  Menyanyikan lagu populer  populer secara  solo dengan intonasi dan artikulasi . </v>
      </c>
      <c r="BF381" s="197">
        <v>80</v>
      </c>
    </row>
    <row r="382" spans="1:58" ht="15.75" customHeight="1">
      <c r="A382" s="57">
        <v>376</v>
      </c>
      <c r="B382" s="18" t="s">
        <v>438</v>
      </c>
      <c r="C382" s="59">
        <v>6867</v>
      </c>
      <c r="D382" s="18">
        <f t="shared" si="59"/>
        <v>6867</v>
      </c>
      <c r="E382" s="59" t="s">
        <v>439</v>
      </c>
      <c r="F382" s="59">
        <v>90</v>
      </c>
      <c r="G382" s="59">
        <v>90</v>
      </c>
      <c r="H382" s="59">
        <v>90</v>
      </c>
      <c r="I382" s="59"/>
      <c r="J382" s="59"/>
      <c r="K382" s="59"/>
      <c r="L382" s="59"/>
      <c r="M382" s="59"/>
      <c r="N382" s="18"/>
      <c r="O382" s="60">
        <v>71.428571428571431</v>
      </c>
      <c r="P382" s="175">
        <f t="shared" si="60"/>
        <v>80</v>
      </c>
      <c r="Q382" s="18"/>
      <c r="R382" s="18"/>
      <c r="S382" s="18"/>
      <c r="T382" s="18"/>
      <c r="U382" s="61">
        <f t="shared" si="61"/>
        <v>85.357142857142861</v>
      </c>
      <c r="V382" s="18" t="str">
        <f t="shared" si="34"/>
        <v xml:space="preserve"> Menyanyikan lagu populer  populer secara  solo dengan intonasi dan artikulasi . </v>
      </c>
      <c r="W382" s="18" t="str">
        <f t="shared" si="35"/>
        <v xml:space="preserve"> Memainkan alat musik  dalam ansambel secara berkelompok . </v>
      </c>
      <c r="X382" s="62" t="str">
        <f t="shared" si="36"/>
        <v xml:space="preserve"> Menyanyikan lagu populer  dalam bentuk sajian vokal group . </v>
      </c>
      <c r="Y382" s="18" t="str">
        <f t="shared" si="37"/>
        <v/>
      </c>
      <c r="Z382" s="18" t="str">
        <f t="shared" si="38"/>
        <v/>
      </c>
      <c r="AA382" s="18" t="str">
        <f t="shared" si="39"/>
        <v/>
      </c>
      <c r="AB382" s="18" t="str">
        <f t="shared" si="40"/>
        <v/>
      </c>
      <c r="AC382" s="18" t="str">
        <f t="shared" si="41"/>
        <v/>
      </c>
      <c r="AD382" s="18"/>
      <c r="AE382" s="18"/>
      <c r="AF382" s="18"/>
      <c r="AG382" s="18"/>
      <c r="AH382" s="30" t="str">
        <f t="shared" si="42"/>
        <v/>
      </c>
      <c r="AI382" s="18" t="str">
        <f t="shared" si="43"/>
        <v/>
      </c>
      <c r="AJ382" s="18" t="str">
        <f t="shared" si="44"/>
        <v/>
      </c>
      <c r="AK382" s="18" t="str">
        <f t="shared" si="45"/>
        <v/>
      </c>
      <c r="AL382" s="18" t="str">
        <f t="shared" si="46"/>
        <v/>
      </c>
      <c r="AM382" s="18" t="str">
        <f t="shared" si="47"/>
        <v/>
      </c>
      <c r="AN382" s="18" t="str">
        <f t="shared" si="48"/>
        <v/>
      </c>
      <c r="AO382" s="18" t="str">
        <f t="shared" si="49"/>
        <v/>
      </c>
      <c r="AP382" s="18" t="str">
        <f t="shared" si="50"/>
        <v/>
      </c>
      <c r="AS382" s="63">
        <f t="shared" si="51"/>
        <v>85.357142857142861</v>
      </c>
      <c r="AT382"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382" s="23" t="str">
        <f t="shared" si="53"/>
        <v xml:space="preserve">Perlu peningkatan dalam hal </v>
      </c>
      <c r="AV382"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382" s="23" t="str">
        <f t="shared" si="55"/>
        <v/>
      </c>
      <c r="BF382" s="197">
        <v>80</v>
      </c>
    </row>
    <row r="383" spans="1:58" ht="15.75" customHeight="1">
      <c r="A383" s="57">
        <v>377</v>
      </c>
      <c r="B383" s="18" t="s">
        <v>440</v>
      </c>
      <c r="C383" s="59">
        <v>6868</v>
      </c>
      <c r="D383" s="18">
        <f t="shared" si="59"/>
        <v>6868</v>
      </c>
      <c r="E383" s="59" t="s">
        <v>439</v>
      </c>
      <c r="F383" s="59">
        <v>80</v>
      </c>
      <c r="G383" s="59">
        <v>75</v>
      </c>
      <c r="H383" s="59">
        <v>90</v>
      </c>
      <c r="I383" s="59"/>
      <c r="J383" s="59"/>
      <c r="K383" s="59"/>
      <c r="L383" s="59"/>
      <c r="M383" s="59"/>
      <c r="N383" s="18"/>
      <c r="O383" s="60">
        <v>77.142857142857153</v>
      </c>
      <c r="P383" s="175">
        <f t="shared" si="60"/>
        <v>80</v>
      </c>
      <c r="Q383" s="18"/>
      <c r="R383" s="18"/>
      <c r="S383" s="18"/>
      <c r="T383" s="18"/>
      <c r="U383" s="61">
        <f t="shared" si="61"/>
        <v>80.535714285714292</v>
      </c>
      <c r="V383" s="18" t="str">
        <f t="shared" si="34"/>
        <v xml:space="preserve"> Menyanyikan lagu populer  populer secara  solo dengan intonasi dan artikulasi . </v>
      </c>
      <c r="W383" s="18" t="str">
        <f t="shared" si="35"/>
        <v/>
      </c>
      <c r="X383" s="62" t="str">
        <f t="shared" si="36"/>
        <v xml:space="preserve"> Menyanyikan lagu populer  dalam bentuk sajian vokal group . </v>
      </c>
      <c r="Y383" s="18" t="str">
        <f t="shared" si="37"/>
        <v/>
      </c>
      <c r="Z383" s="18" t="str">
        <f t="shared" si="38"/>
        <v/>
      </c>
      <c r="AA383" s="18" t="str">
        <f t="shared" si="39"/>
        <v/>
      </c>
      <c r="AB383" s="18" t="str">
        <f t="shared" si="40"/>
        <v/>
      </c>
      <c r="AC383" s="18" t="str">
        <f t="shared" si="41"/>
        <v/>
      </c>
      <c r="AD383" s="18"/>
      <c r="AE383" s="18"/>
      <c r="AF383" s="18"/>
      <c r="AG383" s="18"/>
      <c r="AH383" s="30" t="str">
        <f t="shared" si="42"/>
        <v/>
      </c>
      <c r="AI383" s="18" t="str">
        <f t="shared" si="43"/>
        <v/>
      </c>
      <c r="AJ383" s="18" t="str">
        <f t="shared" si="44"/>
        <v xml:space="preserve"> Memainkan alat musik  dalam ansambel secara berkelompok . </v>
      </c>
      <c r="AK383" s="18" t="str">
        <f t="shared" si="45"/>
        <v/>
      </c>
      <c r="AL383" s="18" t="str">
        <f t="shared" si="46"/>
        <v/>
      </c>
      <c r="AM383" s="18" t="str">
        <f t="shared" si="47"/>
        <v/>
      </c>
      <c r="AN383" s="18" t="str">
        <f t="shared" si="48"/>
        <v/>
      </c>
      <c r="AO383" s="18" t="str">
        <f t="shared" si="49"/>
        <v/>
      </c>
      <c r="AP383" s="18" t="str">
        <f t="shared" si="50"/>
        <v/>
      </c>
      <c r="AS383" s="63">
        <f t="shared" si="51"/>
        <v>80.535714285714292</v>
      </c>
      <c r="AT383" s="23" t="str">
        <f t="shared" si="52"/>
        <v xml:space="preserve">Mencapai kompetensi dengan sangat baik dalam  Menyanyikan lagu populer  populer secara  solo dengan intonasi dan artikulasi .  Menyanyikan lagu populer  dalam bentuk sajian vokal group . </v>
      </c>
      <c r="AU383" s="23" t="str">
        <f t="shared" si="53"/>
        <v xml:space="preserve">Perlu peningkatan dalam hal  Memainkan alat musik  dalam ansambel secara berkelompok . </v>
      </c>
      <c r="AV383" s="23" t="str">
        <f t="shared" si="54"/>
        <v xml:space="preserve">Mencapai kompetensi dengan sangat baik dalam  Menyanyikan lagu populer  populer secara  solo dengan intonasi dan artikulasi .  Menyanyikan lagu populer  dalam bentuk sajian vokal group . </v>
      </c>
      <c r="AW383" s="23" t="str">
        <f t="shared" si="55"/>
        <v xml:space="preserve">Perlu peningkatan dalam hal  Memainkan alat musik  dalam ansambel secara berkelompok . </v>
      </c>
      <c r="BF383" s="197">
        <v>78</v>
      </c>
    </row>
    <row r="384" spans="1:58" ht="15.75" customHeight="1">
      <c r="A384" s="57">
        <v>378</v>
      </c>
      <c r="B384" s="18" t="s">
        <v>441</v>
      </c>
      <c r="C384" s="59">
        <v>6869</v>
      </c>
      <c r="D384" s="18">
        <f t="shared" si="59"/>
        <v>6869</v>
      </c>
      <c r="E384" s="59" t="s">
        <v>439</v>
      </c>
      <c r="F384" s="59">
        <v>80</v>
      </c>
      <c r="G384" s="59">
        <v>75</v>
      </c>
      <c r="H384" s="59">
        <v>75</v>
      </c>
      <c r="I384" s="59"/>
      <c r="J384" s="59"/>
      <c r="K384" s="59"/>
      <c r="L384" s="59"/>
      <c r="M384" s="59"/>
      <c r="N384" s="18"/>
      <c r="O384" s="60">
        <v>60.000000000000007</v>
      </c>
      <c r="P384" s="175">
        <f t="shared" si="60"/>
        <v>80</v>
      </c>
      <c r="Q384" s="18"/>
      <c r="R384" s="18"/>
      <c r="S384" s="18"/>
      <c r="T384" s="18"/>
      <c r="U384" s="61">
        <f t="shared" si="61"/>
        <v>72.5</v>
      </c>
      <c r="V384" s="18" t="str">
        <f t="shared" si="34"/>
        <v xml:space="preserve"> Menyanyikan lagu populer  populer secara  solo dengan intonasi dan artikulasi . </v>
      </c>
      <c r="W384" s="18" t="str">
        <f t="shared" si="35"/>
        <v/>
      </c>
      <c r="X384" s="62" t="str">
        <f t="shared" si="36"/>
        <v/>
      </c>
      <c r="Y384" s="18" t="str">
        <f t="shared" si="37"/>
        <v/>
      </c>
      <c r="Z384" s="18" t="str">
        <f t="shared" si="38"/>
        <v/>
      </c>
      <c r="AA384" s="18" t="str">
        <f t="shared" si="39"/>
        <v/>
      </c>
      <c r="AB384" s="18" t="str">
        <f t="shared" si="40"/>
        <v/>
      </c>
      <c r="AC384" s="18" t="str">
        <f t="shared" si="41"/>
        <v/>
      </c>
      <c r="AD384" s="18"/>
      <c r="AE384" s="18"/>
      <c r="AF384" s="18"/>
      <c r="AG384" s="18"/>
      <c r="AH384" s="30" t="str">
        <f t="shared" si="42"/>
        <v/>
      </c>
      <c r="AI384" s="18" t="str">
        <f t="shared" si="43"/>
        <v/>
      </c>
      <c r="AJ384" s="18" t="str">
        <f t="shared" si="44"/>
        <v xml:space="preserve"> Memainkan alat musik  dalam ansambel secara berkelompok . </v>
      </c>
      <c r="AK384" s="18" t="str">
        <f t="shared" si="45"/>
        <v xml:space="preserve"> Menyanyikan lagu populer  dalam bentuk sajian vokal group . </v>
      </c>
      <c r="AL384" s="18" t="str">
        <f t="shared" si="46"/>
        <v/>
      </c>
      <c r="AM384" s="18" t="str">
        <f t="shared" si="47"/>
        <v/>
      </c>
      <c r="AN384" s="18" t="str">
        <f t="shared" si="48"/>
        <v/>
      </c>
      <c r="AO384" s="18" t="str">
        <f t="shared" si="49"/>
        <v/>
      </c>
      <c r="AP384" s="18" t="str">
        <f t="shared" si="50"/>
        <v/>
      </c>
      <c r="AS384" s="63">
        <f t="shared" si="51"/>
        <v>72.5</v>
      </c>
      <c r="AT384" s="23" t="str">
        <f t="shared" si="52"/>
        <v xml:space="preserve">Mencapai kompetensi dengan sangat baik dalam  Menyanyikan lagu populer  populer secara  solo dengan intonasi dan artikulasi . </v>
      </c>
      <c r="AU384" s="23" t="str">
        <f t="shared" si="53"/>
        <v xml:space="preserve">Perlu peningkatan dalam hal  Memainkan alat musik  dalam ansambel secara berkelompok .  Menyanyikan lagu populer  dalam bentuk sajian vokal group . </v>
      </c>
      <c r="AV384" s="23" t="str">
        <f t="shared" si="54"/>
        <v xml:space="preserve">Mencapai kompetensi dengan sangat baik dalam  Menyanyikan lagu populer  populer secara  solo dengan intonasi dan artikulasi . </v>
      </c>
      <c r="AW384" s="23" t="str">
        <f t="shared" si="55"/>
        <v xml:space="preserve">Perlu peningkatan dalam hal  Memainkan alat musik  dalam ansambel secara berkelompok .  Menyanyikan lagu populer  dalam bentuk sajian vokal group . </v>
      </c>
      <c r="BF384" s="197">
        <v>77</v>
      </c>
    </row>
    <row r="385" spans="1:58" ht="15.75" customHeight="1">
      <c r="A385" s="57">
        <v>379</v>
      </c>
      <c r="B385" s="18" t="s">
        <v>442</v>
      </c>
      <c r="C385" s="59">
        <v>6871</v>
      </c>
      <c r="D385" s="18">
        <f t="shared" si="59"/>
        <v>6871</v>
      </c>
      <c r="E385" s="59" t="s">
        <v>439</v>
      </c>
      <c r="F385" s="59">
        <v>75</v>
      </c>
      <c r="G385" s="59">
        <v>75</v>
      </c>
      <c r="H385" s="59">
        <v>90</v>
      </c>
      <c r="I385" s="59"/>
      <c r="J385" s="59"/>
      <c r="K385" s="59"/>
      <c r="L385" s="59"/>
      <c r="M385" s="59"/>
      <c r="N385" s="18"/>
      <c r="O385" s="60">
        <v>57.142857142857146</v>
      </c>
      <c r="P385" s="175">
        <f t="shared" si="60"/>
        <v>80</v>
      </c>
      <c r="Q385" s="18"/>
      <c r="R385" s="18"/>
      <c r="S385" s="18"/>
      <c r="T385" s="18"/>
      <c r="U385" s="61">
        <f t="shared" si="61"/>
        <v>74.285714285714292</v>
      </c>
      <c r="V385" s="18" t="str">
        <f t="shared" si="34"/>
        <v/>
      </c>
      <c r="W385" s="18" t="str">
        <f t="shared" si="35"/>
        <v/>
      </c>
      <c r="X385" s="62" t="str">
        <f t="shared" si="36"/>
        <v xml:space="preserve"> Menyanyikan lagu populer  dalam bentuk sajian vokal group . </v>
      </c>
      <c r="Y385" s="18" t="str">
        <f t="shared" si="37"/>
        <v/>
      </c>
      <c r="Z385" s="18" t="str">
        <f t="shared" si="38"/>
        <v/>
      </c>
      <c r="AA385" s="18" t="str">
        <f t="shared" si="39"/>
        <v/>
      </c>
      <c r="AB385" s="18" t="str">
        <f t="shared" si="40"/>
        <v/>
      </c>
      <c r="AC385" s="18" t="str">
        <f t="shared" si="41"/>
        <v/>
      </c>
      <c r="AD385" s="18"/>
      <c r="AE385" s="18"/>
      <c r="AF385" s="18"/>
      <c r="AG385" s="18"/>
      <c r="AH385" s="30" t="str">
        <f t="shared" si="42"/>
        <v/>
      </c>
      <c r="AI385" s="18" t="str">
        <f t="shared" si="43"/>
        <v xml:space="preserve"> Menyanyikan lagu populer  populer secara  solo dengan intonasi dan artikulasi . </v>
      </c>
      <c r="AJ385" s="18" t="str">
        <f t="shared" si="44"/>
        <v xml:space="preserve"> Memainkan alat musik  dalam ansambel secara berkelompok . </v>
      </c>
      <c r="AK385" s="18" t="str">
        <f t="shared" si="45"/>
        <v/>
      </c>
      <c r="AL385" s="18" t="str">
        <f t="shared" si="46"/>
        <v/>
      </c>
      <c r="AM385" s="18" t="str">
        <f t="shared" si="47"/>
        <v/>
      </c>
      <c r="AN385" s="18" t="str">
        <f t="shared" si="48"/>
        <v/>
      </c>
      <c r="AO385" s="18" t="str">
        <f t="shared" si="49"/>
        <v/>
      </c>
      <c r="AP385" s="18" t="str">
        <f t="shared" si="50"/>
        <v/>
      </c>
      <c r="AS385" s="63">
        <f t="shared" si="51"/>
        <v>74.285714285714292</v>
      </c>
      <c r="AT385" s="23" t="str">
        <f t="shared" si="52"/>
        <v xml:space="preserve">Mencapai kompetensi dengan sangat baik dalam  Menyanyikan lagu populer  dalam bentuk sajian vokal group . </v>
      </c>
      <c r="AU385" s="23" t="str">
        <f t="shared" si="53"/>
        <v xml:space="preserve">Perlu peningkatan dalam hal  Menyanyikan lagu populer  populer secara  solo dengan intonasi dan artikulasi .  Memainkan alat musik  dalam ansambel secara berkelompok . </v>
      </c>
      <c r="AV385" s="23" t="str">
        <f t="shared" si="54"/>
        <v xml:space="preserve">Mencapai kompetensi dengan sangat baik dalam  Menyanyikan lagu populer  dalam bentuk sajian vokal group . </v>
      </c>
      <c r="AW385" s="23" t="str">
        <f t="shared" si="55"/>
        <v xml:space="preserve">Perlu peningkatan dalam hal  Menyanyikan lagu populer  populer secara  solo dengan intonasi dan artikulasi .  Memainkan alat musik  dalam ansambel secara berkelompok . </v>
      </c>
      <c r="BF385" s="197">
        <v>75</v>
      </c>
    </row>
    <row r="386" spans="1:58" ht="15.75" customHeight="1">
      <c r="A386" s="57">
        <v>380</v>
      </c>
      <c r="B386" s="18" t="s">
        <v>443</v>
      </c>
      <c r="C386" s="59">
        <v>6872</v>
      </c>
      <c r="D386" s="18">
        <f t="shared" si="59"/>
        <v>6872</v>
      </c>
      <c r="E386" s="59" t="s">
        <v>439</v>
      </c>
      <c r="F386" s="59">
        <v>80</v>
      </c>
      <c r="G386" s="59">
        <v>80</v>
      </c>
      <c r="H386" s="59">
        <v>75</v>
      </c>
      <c r="I386" s="59"/>
      <c r="J386" s="59"/>
      <c r="K386" s="59"/>
      <c r="L386" s="59"/>
      <c r="M386" s="59"/>
      <c r="N386" s="18"/>
      <c r="O386" s="60">
        <v>71.428571428571431</v>
      </c>
      <c r="P386" s="175">
        <f t="shared" si="60"/>
        <v>80</v>
      </c>
      <c r="Q386" s="18"/>
      <c r="R386" s="18"/>
      <c r="S386" s="18"/>
      <c r="T386" s="18"/>
      <c r="U386" s="61">
        <f t="shared" si="61"/>
        <v>76.607142857142861</v>
      </c>
      <c r="V386" s="18" t="str">
        <f t="shared" si="34"/>
        <v xml:space="preserve"> Menyanyikan lagu populer  populer secara  solo dengan intonasi dan artikulasi . </v>
      </c>
      <c r="W386" s="18" t="str">
        <f t="shared" si="35"/>
        <v xml:space="preserve"> Memainkan alat musik  dalam ansambel secara berkelompok . </v>
      </c>
      <c r="X386" s="62" t="str">
        <f t="shared" si="36"/>
        <v/>
      </c>
      <c r="Y386" s="18" t="str">
        <f t="shared" si="37"/>
        <v/>
      </c>
      <c r="Z386" s="18" t="str">
        <f t="shared" si="38"/>
        <v/>
      </c>
      <c r="AA386" s="18" t="str">
        <f t="shared" si="39"/>
        <v/>
      </c>
      <c r="AB386" s="18" t="str">
        <f t="shared" si="40"/>
        <v/>
      </c>
      <c r="AC386" s="18" t="str">
        <f t="shared" si="41"/>
        <v/>
      </c>
      <c r="AD386" s="18"/>
      <c r="AE386" s="18"/>
      <c r="AF386" s="18"/>
      <c r="AG386" s="18"/>
      <c r="AH386" s="30" t="str">
        <f t="shared" si="42"/>
        <v/>
      </c>
      <c r="AI386" s="18" t="str">
        <f t="shared" si="43"/>
        <v/>
      </c>
      <c r="AJ386" s="18" t="str">
        <f t="shared" si="44"/>
        <v/>
      </c>
      <c r="AK386" s="18" t="str">
        <f t="shared" si="45"/>
        <v xml:space="preserve"> Menyanyikan lagu populer  dalam bentuk sajian vokal group . </v>
      </c>
      <c r="AL386" s="18" t="str">
        <f t="shared" si="46"/>
        <v/>
      </c>
      <c r="AM386" s="18" t="str">
        <f t="shared" si="47"/>
        <v/>
      </c>
      <c r="AN386" s="18" t="str">
        <f t="shared" si="48"/>
        <v/>
      </c>
      <c r="AO386" s="18" t="str">
        <f t="shared" si="49"/>
        <v/>
      </c>
      <c r="AP386" s="18" t="str">
        <f t="shared" si="50"/>
        <v/>
      </c>
      <c r="AS386" s="63">
        <f t="shared" si="51"/>
        <v>76.607142857142861</v>
      </c>
      <c r="AT386" s="23" t="str">
        <f t="shared" si="52"/>
        <v xml:space="preserve">Mencapai kompetensi dengan sangat baik dalam  Menyanyikan lagu populer  populer secara  solo dengan intonasi dan artikulasi .  Memainkan alat musik  dalam ansambel secara berkelompok . </v>
      </c>
      <c r="AU386" s="23" t="str">
        <f t="shared" si="53"/>
        <v xml:space="preserve">Perlu peningkatan dalam hal  Menyanyikan lagu populer  dalam bentuk sajian vokal group . </v>
      </c>
      <c r="AV386" s="23" t="str">
        <f t="shared" si="54"/>
        <v xml:space="preserve">Mencapai kompetensi dengan sangat baik dalam  Menyanyikan lagu populer  populer secara  solo dengan intonasi dan artikulasi .  Memainkan alat musik  dalam ansambel secara berkelompok . </v>
      </c>
      <c r="AW386" s="23" t="str">
        <f t="shared" si="55"/>
        <v xml:space="preserve">Perlu peningkatan dalam hal  Menyanyikan lagu populer  dalam bentuk sajian vokal group . </v>
      </c>
      <c r="BF386" s="197">
        <v>77</v>
      </c>
    </row>
    <row r="387" spans="1:58" ht="15.75" customHeight="1">
      <c r="A387" s="57">
        <v>381</v>
      </c>
      <c r="B387" s="18" t="s">
        <v>444</v>
      </c>
      <c r="C387" s="59">
        <v>6873</v>
      </c>
      <c r="D387" s="18">
        <f t="shared" si="59"/>
        <v>6873</v>
      </c>
      <c r="E387" s="59" t="s">
        <v>439</v>
      </c>
      <c r="F387" s="59">
        <v>75</v>
      </c>
      <c r="G387" s="59">
        <v>75</v>
      </c>
      <c r="H387" s="59">
        <v>77</v>
      </c>
      <c r="I387" s="59"/>
      <c r="J387" s="59"/>
      <c r="K387" s="59"/>
      <c r="L387" s="59"/>
      <c r="M387" s="59"/>
      <c r="N387" s="18"/>
      <c r="O387" s="60">
        <v>42.857142857142861</v>
      </c>
      <c r="P387" s="175">
        <f t="shared" si="60"/>
        <v>80</v>
      </c>
      <c r="Q387" s="18"/>
      <c r="R387" s="18"/>
      <c r="S387" s="18"/>
      <c r="T387" s="18"/>
      <c r="U387" s="61">
        <f t="shared" si="61"/>
        <v>67.464285714285722</v>
      </c>
      <c r="V387" s="18" t="str">
        <f t="shared" si="34"/>
        <v/>
      </c>
      <c r="W387" s="18" t="str">
        <f t="shared" si="35"/>
        <v/>
      </c>
      <c r="X387" s="62" t="str">
        <f t="shared" si="36"/>
        <v/>
      </c>
      <c r="Y387" s="18" t="str">
        <f t="shared" si="37"/>
        <v/>
      </c>
      <c r="Z387" s="18" t="str">
        <f t="shared" si="38"/>
        <v/>
      </c>
      <c r="AA387" s="18" t="str">
        <f t="shared" si="39"/>
        <v/>
      </c>
      <c r="AB387" s="18" t="str">
        <f t="shared" si="40"/>
        <v/>
      </c>
      <c r="AC387" s="18" t="str">
        <f t="shared" si="41"/>
        <v/>
      </c>
      <c r="AD387" s="18"/>
      <c r="AE387" s="18"/>
      <c r="AF387" s="18"/>
      <c r="AG387" s="18"/>
      <c r="AH387" s="30" t="str">
        <f t="shared" si="42"/>
        <v/>
      </c>
      <c r="AI387" s="18" t="str">
        <f t="shared" si="43"/>
        <v xml:space="preserve"> Menyanyikan lagu populer  populer secara  solo dengan intonasi dan artikulasi . </v>
      </c>
      <c r="AJ387" s="18" t="str">
        <f t="shared" si="44"/>
        <v xml:space="preserve"> Memainkan alat musik  dalam ansambel secara berkelompok . </v>
      </c>
      <c r="AK387" s="18" t="str">
        <f t="shared" si="45"/>
        <v xml:space="preserve"> Menyanyikan lagu populer  dalam bentuk sajian vokal group . </v>
      </c>
      <c r="AL387" s="18" t="str">
        <f t="shared" si="46"/>
        <v/>
      </c>
      <c r="AM387" s="18" t="str">
        <f t="shared" si="47"/>
        <v/>
      </c>
      <c r="AN387" s="18" t="str">
        <f t="shared" si="48"/>
        <v/>
      </c>
      <c r="AO387" s="18" t="str">
        <f t="shared" si="49"/>
        <v/>
      </c>
      <c r="AP387" s="18" t="str">
        <f t="shared" si="50"/>
        <v/>
      </c>
      <c r="AS387" s="63">
        <f t="shared" si="51"/>
        <v>67.464285714285722</v>
      </c>
      <c r="AT387" s="23" t="str">
        <f t="shared" si="52"/>
        <v xml:space="preserve">Mencapai kompetensi dengan sangat baik dalam </v>
      </c>
      <c r="AU387" s="23" t="str">
        <f t="shared" si="53"/>
        <v xml:space="preserve">Perlu peningkatan dalam hal  Menyanyikan lagu populer  populer secara  solo dengan intonasi dan artikulasi .  Memainkan alat musik  dalam ansambel secara berkelompok .  Menyanyikan lagu populer  dalam bentuk sajian vokal group . </v>
      </c>
      <c r="AV387" s="23" t="str">
        <f t="shared" si="54"/>
        <v/>
      </c>
      <c r="AW387" s="23" t="str">
        <f t="shared" si="55"/>
        <v xml:space="preserve">Perlu peningkatan dalam hal  Menyanyikan lagu populer  populer secara  solo dengan intonasi dan artikulasi .  Memainkan alat musik  dalam ansambel secara berkelompok .  Menyanyikan lagu populer  dalam bentuk sajian vokal group . </v>
      </c>
      <c r="BF387" s="197">
        <v>76</v>
      </c>
    </row>
    <row r="388" spans="1:58" ht="15.75" customHeight="1">
      <c r="A388" s="57">
        <v>382</v>
      </c>
      <c r="B388" s="18" t="s">
        <v>445</v>
      </c>
      <c r="C388" s="59">
        <v>6874</v>
      </c>
      <c r="D388" s="18">
        <f t="shared" si="59"/>
        <v>6874</v>
      </c>
      <c r="E388" s="59" t="s">
        <v>439</v>
      </c>
      <c r="F388" s="59">
        <v>80</v>
      </c>
      <c r="G388" s="59">
        <v>80</v>
      </c>
      <c r="H388" s="59">
        <v>90</v>
      </c>
      <c r="I388" s="59"/>
      <c r="J388" s="59"/>
      <c r="K388" s="59"/>
      <c r="L388" s="59"/>
      <c r="M388" s="59"/>
      <c r="N388" s="18"/>
      <c r="O388" s="60">
        <v>60.000000000000007</v>
      </c>
      <c r="P388" s="175">
        <f t="shared" si="60"/>
        <v>80</v>
      </c>
      <c r="Q388" s="18"/>
      <c r="R388" s="18"/>
      <c r="S388" s="18"/>
      <c r="T388" s="18"/>
      <c r="U388" s="61">
        <f t="shared" si="61"/>
        <v>77.5</v>
      </c>
      <c r="V388" s="18" t="str">
        <f t="shared" si="34"/>
        <v xml:space="preserve"> Menyanyikan lagu populer  populer secara  solo dengan intonasi dan artikulasi . </v>
      </c>
      <c r="W388" s="18" t="str">
        <f t="shared" si="35"/>
        <v xml:space="preserve"> Memainkan alat musik  dalam ansambel secara berkelompok . </v>
      </c>
      <c r="X388" s="62" t="str">
        <f t="shared" si="36"/>
        <v xml:space="preserve"> Menyanyikan lagu populer  dalam bentuk sajian vokal group . </v>
      </c>
      <c r="Y388" s="18" t="str">
        <f t="shared" si="37"/>
        <v/>
      </c>
      <c r="Z388" s="18" t="str">
        <f t="shared" si="38"/>
        <v/>
      </c>
      <c r="AA388" s="18" t="str">
        <f t="shared" si="39"/>
        <v/>
      </c>
      <c r="AB388" s="18" t="str">
        <f t="shared" si="40"/>
        <v/>
      </c>
      <c r="AC388" s="18" t="str">
        <f t="shared" si="41"/>
        <v/>
      </c>
      <c r="AD388" s="18"/>
      <c r="AE388" s="18"/>
      <c r="AF388" s="18"/>
      <c r="AG388" s="18"/>
      <c r="AH388" s="30" t="str">
        <f t="shared" si="42"/>
        <v/>
      </c>
      <c r="AI388" s="18" t="str">
        <f t="shared" si="43"/>
        <v/>
      </c>
      <c r="AJ388" s="18" t="str">
        <f t="shared" si="44"/>
        <v/>
      </c>
      <c r="AK388" s="18" t="str">
        <f t="shared" si="45"/>
        <v/>
      </c>
      <c r="AL388" s="18" t="str">
        <f t="shared" si="46"/>
        <v/>
      </c>
      <c r="AM388" s="18" t="str">
        <f t="shared" si="47"/>
        <v/>
      </c>
      <c r="AN388" s="18" t="str">
        <f t="shared" si="48"/>
        <v/>
      </c>
      <c r="AO388" s="18" t="str">
        <f t="shared" si="49"/>
        <v/>
      </c>
      <c r="AP388" s="18" t="str">
        <f t="shared" si="50"/>
        <v/>
      </c>
      <c r="AS388" s="63">
        <f t="shared" si="51"/>
        <v>77.5</v>
      </c>
      <c r="AT388"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388" s="23" t="str">
        <f t="shared" si="53"/>
        <v xml:space="preserve">Perlu peningkatan dalam hal </v>
      </c>
      <c r="AV388"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388" s="23" t="str">
        <f t="shared" si="55"/>
        <v/>
      </c>
      <c r="BF388" s="197">
        <v>78</v>
      </c>
    </row>
    <row r="389" spans="1:58" ht="15.75" customHeight="1">
      <c r="A389" s="57">
        <v>383</v>
      </c>
      <c r="B389" s="18" t="s">
        <v>446</v>
      </c>
      <c r="C389" s="59">
        <v>6875</v>
      </c>
      <c r="D389" s="18">
        <f t="shared" si="59"/>
        <v>6875</v>
      </c>
      <c r="E389" s="59" t="s">
        <v>439</v>
      </c>
      <c r="F389" s="59">
        <v>80</v>
      </c>
      <c r="G389" s="59">
        <v>75</v>
      </c>
      <c r="H389" s="59">
        <v>90</v>
      </c>
      <c r="I389" s="59"/>
      <c r="J389" s="59"/>
      <c r="K389" s="59"/>
      <c r="L389" s="59"/>
      <c r="M389" s="59"/>
      <c r="N389" s="18"/>
      <c r="O389" s="60">
        <v>71.428571428571431</v>
      </c>
      <c r="P389" s="175">
        <f t="shared" si="60"/>
        <v>80</v>
      </c>
      <c r="Q389" s="18"/>
      <c r="R389" s="18"/>
      <c r="S389" s="18"/>
      <c r="T389" s="18"/>
      <c r="U389" s="61">
        <f t="shared" si="61"/>
        <v>79.107142857142861</v>
      </c>
      <c r="V389" s="18" t="str">
        <f t="shared" si="34"/>
        <v xml:space="preserve"> Menyanyikan lagu populer  populer secara  solo dengan intonasi dan artikulasi . </v>
      </c>
      <c r="W389" s="18" t="str">
        <f t="shared" si="35"/>
        <v/>
      </c>
      <c r="X389" s="62" t="str">
        <f t="shared" si="36"/>
        <v xml:space="preserve"> Menyanyikan lagu populer  dalam bentuk sajian vokal group . </v>
      </c>
      <c r="Y389" s="18" t="str">
        <f t="shared" si="37"/>
        <v/>
      </c>
      <c r="Z389" s="18" t="str">
        <f t="shared" si="38"/>
        <v/>
      </c>
      <c r="AA389" s="18" t="str">
        <f t="shared" si="39"/>
        <v/>
      </c>
      <c r="AB389" s="18" t="str">
        <f t="shared" si="40"/>
        <v/>
      </c>
      <c r="AC389" s="18" t="str">
        <f t="shared" si="41"/>
        <v/>
      </c>
      <c r="AD389" s="18"/>
      <c r="AE389" s="18"/>
      <c r="AF389" s="18"/>
      <c r="AG389" s="18"/>
      <c r="AH389" s="30" t="str">
        <f t="shared" si="42"/>
        <v/>
      </c>
      <c r="AI389" s="18" t="str">
        <f t="shared" si="43"/>
        <v/>
      </c>
      <c r="AJ389" s="18" t="str">
        <f t="shared" si="44"/>
        <v xml:space="preserve"> Memainkan alat musik  dalam ansambel secara berkelompok . </v>
      </c>
      <c r="AK389" s="18" t="str">
        <f t="shared" si="45"/>
        <v/>
      </c>
      <c r="AL389" s="18" t="str">
        <f t="shared" si="46"/>
        <v/>
      </c>
      <c r="AM389" s="18" t="str">
        <f t="shared" si="47"/>
        <v/>
      </c>
      <c r="AN389" s="18" t="str">
        <f t="shared" si="48"/>
        <v/>
      </c>
      <c r="AO389" s="18" t="str">
        <f t="shared" si="49"/>
        <v/>
      </c>
      <c r="AP389" s="18" t="str">
        <f t="shared" si="50"/>
        <v/>
      </c>
      <c r="AS389" s="63">
        <f t="shared" si="51"/>
        <v>79.107142857142861</v>
      </c>
      <c r="AT389" s="23" t="str">
        <f t="shared" si="52"/>
        <v xml:space="preserve">Mencapai kompetensi dengan sangat baik dalam  Menyanyikan lagu populer  populer secara  solo dengan intonasi dan artikulasi .  Menyanyikan lagu populer  dalam bentuk sajian vokal group . </v>
      </c>
      <c r="AU389" s="23" t="str">
        <f t="shared" si="53"/>
        <v xml:space="preserve">Perlu peningkatan dalam hal  Memainkan alat musik  dalam ansambel secara berkelompok . </v>
      </c>
      <c r="AV389" s="23" t="str">
        <f t="shared" si="54"/>
        <v xml:space="preserve">Mencapai kompetensi dengan sangat baik dalam  Menyanyikan lagu populer  populer secara  solo dengan intonasi dan artikulasi .  Menyanyikan lagu populer  dalam bentuk sajian vokal group . </v>
      </c>
      <c r="AW389" s="23" t="str">
        <f t="shared" si="55"/>
        <v xml:space="preserve">Perlu peningkatan dalam hal  Memainkan alat musik  dalam ansambel secara berkelompok . </v>
      </c>
      <c r="BF389" s="197">
        <v>80</v>
      </c>
    </row>
    <row r="390" spans="1:58" ht="15.75" customHeight="1">
      <c r="A390" s="57">
        <v>384</v>
      </c>
      <c r="B390" s="18" t="s">
        <v>447</v>
      </c>
      <c r="C390" s="59">
        <v>6876</v>
      </c>
      <c r="D390" s="18">
        <f t="shared" si="59"/>
        <v>6876</v>
      </c>
      <c r="E390" s="59" t="s">
        <v>439</v>
      </c>
      <c r="F390" s="59">
        <v>75</v>
      </c>
      <c r="G390" s="59">
        <v>75</v>
      </c>
      <c r="H390" s="59">
        <v>77</v>
      </c>
      <c r="I390" s="59"/>
      <c r="J390" s="59"/>
      <c r="K390" s="59"/>
      <c r="L390" s="59"/>
      <c r="M390" s="59"/>
      <c r="N390" s="18"/>
      <c r="O390" s="60">
        <v>68.571428571428569</v>
      </c>
      <c r="P390" s="175">
        <f t="shared" si="60"/>
        <v>80</v>
      </c>
      <c r="Q390" s="18"/>
      <c r="R390" s="18"/>
      <c r="S390" s="18"/>
      <c r="T390" s="18"/>
      <c r="U390" s="61">
        <f t="shared" si="61"/>
        <v>73.892857142857139</v>
      </c>
      <c r="V390" s="18" t="str">
        <f t="shared" si="34"/>
        <v/>
      </c>
      <c r="W390" s="18" t="str">
        <f t="shared" si="35"/>
        <v/>
      </c>
      <c r="X390" s="62" t="str">
        <f t="shared" si="36"/>
        <v/>
      </c>
      <c r="Y390" s="18" t="str">
        <f t="shared" si="37"/>
        <v/>
      </c>
      <c r="Z390" s="18" t="str">
        <f t="shared" si="38"/>
        <v/>
      </c>
      <c r="AA390" s="18" t="str">
        <f t="shared" si="39"/>
        <v/>
      </c>
      <c r="AB390" s="18" t="str">
        <f t="shared" si="40"/>
        <v/>
      </c>
      <c r="AC390" s="18" t="str">
        <f t="shared" si="41"/>
        <v/>
      </c>
      <c r="AD390" s="18"/>
      <c r="AE390" s="18"/>
      <c r="AF390" s="18"/>
      <c r="AG390" s="18"/>
      <c r="AH390" s="30" t="str">
        <f t="shared" si="42"/>
        <v/>
      </c>
      <c r="AI390" s="18" t="str">
        <f t="shared" si="43"/>
        <v xml:space="preserve"> Menyanyikan lagu populer  populer secara  solo dengan intonasi dan artikulasi . </v>
      </c>
      <c r="AJ390" s="18" t="str">
        <f t="shared" si="44"/>
        <v xml:space="preserve"> Memainkan alat musik  dalam ansambel secara berkelompok . </v>
      </c>
      <c r="AK390" s="18" t="str">
        <f t="shared" si="45"/>
        <v xml:space="preserve"> Menyanyikan lagu populer  dalam bentuk sajian vokal group . </v>
      </c>
      <c r="AL390" s="18" t="str">
        <f t="shared" si="46"/>
        <v/>
      </c>
      <c r="AM390" s="18" t="str">
        <f t="shared" si="47"/>
        <v/>
      </c>
      <c r="AN390" s="18" t="str">
        <f t="shared" si="48"/>
        <v/>
      </c>
      <c r="AO390" s="18" t="str">
        <f t="shared" si="49"/>
        <v/>
      </c>
      <c r="AP390" s="18" t="str">
        <f t="shared" si="50"/>
        <v/>
      </c>
      <c r="AS390" s="63">
        <f t="shared" si="51"/>
        <v>73.892857142857139</v>
      </c>
      <c r="AT390" s="23" t="str">
        <f t="shared" si="52"/>
        <v xml:space="preserve">Mencapai kompetensi dengan sangat baik dalam </v>
      </c>
      <c r="AU390" s="23" t="str">
        <f t="shared" si="53"/>
        <v xml:space="preserve">Perlu peningkatan dalam hal  Menyanyikan lagu populer  populer secara  solo dengan intonasi dan artikulasi .  Memainkan alat musik  dalam ansambel secara berkelompok .  Menyanyikan lagu populer  dalam bentuk sajian vokal group . </v>
      </c>
      <c r="AV390" s="23" t="str">
        <f t="shared" si="54"/>
        <v/>
      </c>
      <c r="AW390" s="23" t="str">
        <f t="shared" si="55"/>
        <v xml:space="preserve">Perlu peningkatan dalam hal  Menyanyikan lagu populer  populer secara  solo dengan intonasi dan artikulasi .  Memainkan alat musik  dalam ansambel secara berkelompok .  Menyanyikan lagu populer  dalam bentuk sajian vokal group . </v>
      </c>
      <c r="BF390" s="197">
        <v>77</v>
      </c>
    </row>
    <row r="391" spans="1:58" ht="15.75" customHeight="1">
      <c r="A391" s="57">
        <v>385</v>
      </c>
      <c r="B391" s="18" t="s">
        <v>448</v>
      </c>
      <c r="C391" s="59">
        <v>6877</v>
      </c>
      <c r="D391" s="18">
        <f t="shared" si="59"/>
        <v>6877</v>
      </c>
      <c r="E391" s="59" t="s">
        <v>439</v>
      </c>
      <c r="F391" s="59">
        <v>80</v>
      </c>
      <c r="G391" s="59">
        <v>80</v>
      </c>
      <c r="H391" s="59">
        <v>90</v>
      </c>
      <c r="I391" s="59"/>
      <c r="J391" s="59"/>
      <c r="K391" s="59"/>
      <c r="L391" s="59"/>
      <c r="M391" s="59"/>
      <c r="N391" s="18"/>
      <c r="O391" s="60">
        <v>71.428571428571431</v>
      </c>
      <c r="P391" s="175">
        <f t="shared" si="60"/>
        <v>80</v>
      </c>
      <c r="Q391" s="18"/>
      <c r="R391" s="18"/>
      <c r="S391" s="18"/>
      <c r="T391" s="18"/>
      <c r="U391" s="61">
        <f t="shared" si="61"/>
        <v>80.357142857142861</v>
      </c>
      <c r="V391" s="18" t="str">
        <f t="shared" si="34"/>
        <v xml:space="preserve"> Menyanyikan lagu populer  populer secara  solo dengan intonasi dan artikulasi . </v>
      </c>
      <c r="W391" s="18" t="str">
        <f t="shared" si="35"/>
        <v xml:space="preserve"> Memainkan alat musik  dalam ansambel secara berkelompok . </v>
      </c>
      <c r="X391" s="62" t="str">
        <f t="shared" si="36"/>
        <v xml:space="preserve"> Menyanyikan lagu populer  dalam bentuk sajian vokal group . </v>
      </c>
      <c r="Y391" s="18" t="str">
        <f t="shared" si="37"/>
        <v/>
      </c>
      <c r="Z391" s="18" t="str">
        <f t="shared" si="38"/>
        <v/>
      </c>
      <c r="AA391" s="18" t="str">
        <f t="shared" si="39"/>
        <v/>
      </c>
      <c r="AB391" s="18" t="str">
        <f t="shared" si="40"/>
        <v/>
      </c>
      <c r="AC391" s="18" t="str">
        <f t="shared" si="41"/>
        <v/>
      </c>
      <c r="AD391" s="18"/>
      <c r="AE391" s="18"/>
      <c r="AF391" s="18"/>
      <c r="AG391" s="18"/>
      <c r="AH391" s="30" t="str">
        <f t="shared" si="42"/>
        <v/>
      </c>
      <c r="AI391" s="18" t="str">
        <f t="shared" si="43"/>
        <v/>
      </c>
      <c r="AJ391" s="18" t="str">
        <f t="shared" si="44"/>
        <v/>
      </c>
      <c r="AK391" s="18" t="str">
        <f t="shared" si="45"/>
        <v/>
      </c>
      <c r="AL391" s="18" t="str">
        <f t="shared" si="46"/>
        <v/>
      </c>
      <c r="AM391" s="18" t="str">
        <f t="shared" si="47"/>
        <v/>
      </c>
      <c r="AN391" s="18" t="str">
        <f t="shared" si="48"/>
        <v/>
      </c>
      <c r="AO391" s="18" t="str">
        <f t="shared" si="49"/>
        <v/>
      </c>
      <c r="AP391" s="18" t="str">
        <f t="shared" si="50"/>
        <v/>
      </c>
      <c r="AS391" s="63">
        <f t="shared" si="51"/>
        <v>80.357142857142861</v>
      </c>
      <c r="AT391"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391" s="23" t="str">
        <f t="shared" si="53"/>
        <v xml:space="preserve">Perlu peningkatan dalam hal </v>
      </c>
      <c r="AV391"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391" s="23" t="str">
        <f t="shared" si="55"/>
        <v/>
      </c>
      <c r="BF391" s="197">
        <v>79</v>
      </c>
    </row>
    <row r="392" spans="1:58" ht="15.75" customHeight="1">
      <c r="A392" s="57">
        <v>386</v>
      </c>
      <c r="B392" s="18" t="s">
        <v>449</v>
      </c>
      <c r="C392" s="59">
        <v>6878</v>
      </c>
      <c r="D392" s="18">
        <f t="shared" ref="D392:D455" si="62">C392</f>
        <v>6878</v>
      </c>
      <c r="E392" s="59" t="s">
        <v>439</v>
      </c>
      <c r="F392" s="59">
        <v>80</v>
      </c>
      <c r="G392" s="59">
        <v>80</v>
      </c>
      <c r="H392" s="59">
        <v>90</v>
      </c>
      <c r="I392" s="59"/>
      <c r="J392" s="59"/>
      <c r="K392" s="59"/>
      <c r="L392" s="59"/>
      <c r="M392" s="59"/>
      <c r="N392" s="18"/>
      <c r="O392" s="60">
        <v>88.571428571428584</v>
      </c>
      <c r="P392" s="175">
        <f t="shared" ref="P392:P455" si="63">$P$1</f>
        <v>80</v>
      </c>
      <c r="Q392" s="18"/>
      <c r="R392" s="18"/>
      <c r="S392" s="18"/>
      <c r="T392" s="18"/>
      <c r="U392" s="61">
        <f t="shared" ref="U392:U455" si="64">IFERROR(AVERAGE(F392:O392),"")</f>
        <v>84.642857142857139</v>
      </c>
      <c r="V392" s="18" t="str">
        <f t="shared" si="34"/>
        <v xml:space="preserve"> Menyanyikan lagu populer  populer secara  solo dengan intonasi dan artikulasi . </v>
      </c>
      <c r="W392" s="18" t="str">
        <f t="shared" si="35"/>
        <v xml:space="preserve"> Memainkan alat musik  dalam ansambel secara berkelompok . </v>
      </c>
      <c r="X392" s="62" t="str">
        <f t="shared" si="36"/>
        <v xml:space="preserve"> Menyanyikan lagu populer  dalam bentuk sajian vokal group . </v>
      </c>
      <c r="Y392" s="18" t="str">
        <f t="shared" si="37"/>
        <v/>
      </c>
      <c r="Z392" s="18" t="str">
        <f t="shared" si="38"/>
        <v/>
      </c>
      <c r="AA392" s="18" t="str">
        <f t="shared" si="39"/>
        <v/>
      </c>
      <c r="AB392" s="18" t="str">
        <f t="shared" si="40"/>
        <v/>
      </c>
      <c r="AC392" s="18" t="str">
        <f t="shared" si="41"/>
        <v/>
      </c>
      <c r="AD392" s="18"/>
      <c r="AE392" s="18"/>
      <c r="AF392" s="18"/>
      <c r="AG392" s="18"/>
      <c r="AH392" s="30" t="str">
        <f t="shared" si="42"/>
        <v/>
      </c>
      <c r="AI392" s="18" t="str">
        <f t="shared" si="43"/>
        <v/>
      </c>
      <c r="AJ392" s="18" t="str">
        <f t="shared" si="44"/>
        <v/>
      </c>
      <c r="AK392" s="18" t="str">
        <f t="shared" si="45"/>
        <v/>
      </c>
      <c r="AL392" s="18" t="str">
        <f t="shared" si="46"/>
        <v/>
      </c>
      <c r="AM392" s="18" t="str">
        <f t="shared" si="47"/>
        <v/>
      </c>
      <c r="AN392" s="18" t="str">
        <f t="shared" si="48"/>
        <v/>
      </c>
      <c r="AO392" s="18" t="str">
        <f t="shared" si="49"/>
        <v/>
      </c>
      <c r="AP392" s="18" t="str">
        <f t="shared" si="50"/>
        <v/>
      </c>
      <c r="AS392" s="63">
        <f t="shared" si="51"/>
        <v>84.642857142857139</v>
      </c>
      <c r="AT392"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392" s="23" t="str">
        <f t="shared" si="53"/>
        <v xml:space="preserve">Perlu peningkatan dalam hal </v>
      </c>
      <c r="AV392"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392" s="23" t="str">
        <f t="shared" si="55"/>
        <v/>
      </c>
      <c r="BF392" s="197">
        <v>80</v>
      </c>
    </row>
    <row r="393" spans="1:58" ht="15.75" customHeight="1">
      <c r="A393" s="57">
        <v>387</v>
      </c>
      <c r="B393" s="18" t="s">
        <v>450</v>
      </c>
      <c r="C393" s="59">
        <v>6879</v>
      </c>
      <c r="D393" s="18">
        <f t="shared" si="62"/>
        <v>6879</v>
      </c>
      <c r="E393" s="59" t="s">
        <v>439</v>
      </c>
      <c r="F393" s="59">
        <v>75</v>
      </c>
      <c r="G393" s="59">
        <v>75</v>
      </c>
      <c r="H393" s="59">
        <v>75</v>
      </c>
      <c r="I393" s="59"/>
      <c r="J393" s="59"/>
      <c r="K393" s="59"/>
      <c r="L393" s="59"/>
      <c r="M393" s="59"/>
      <c r="N393" s="18"/>
      <c r="O393" s="60">
        <v>34.285714285714285</v>
      </c>
      <c r="P393" s="175">
        <f t="shared" si="63"/>
        <v>80</v>
      </c>
      <c r="Q393" s="18"/>
      <c r="R393" s="18"/>
      <c r="S393" s="18"/>
      <c r="T393" s="18"/>
      <c r="U393" s="61">
        <f t="shared" si="64"/>
        <v>64.821428571428569</v>
      </c>
      <c r="V393" s="18" t="str">
        <f t="shared" si="34"/>
        <v/>
      </c>
      <c r="W393" s="18" t="str">
        <f t="shared" si="35"/>
        <v/>
      </c>
      <c r="X393" s="62" t="str">
        <f t="shared" si="36"/>
        <v/>
      </c>
      <c r="Y393" s="18" t="str">
        <f t="shared" si="37"/>
        <v/>
      </c>
      <c r="Z393" s="18" t="str">
        <f t="shared" si="38"/>
        <v/>
      </c>
      <c r="AA393" s="18" t="str">
        <f t="shared" si="39"/>
        <v/>
      </c>
      <c r="AB393" s="18" t="str">
        <f t="shared" si="40"/>
        <v/>
      </c>
      <c r="AC393" s="18" t="str">
        <f t="shared" si="41"/>
        <v/>
      </c>
      <c r="AD393" s="18"/>
      <c r="AE393" s="18"/>
      <c r="AF393" s="18"/>
      <c r="AG393" s="18"/>
      <c r="AH393" s="30" t="str">
        <f t="shared" si="42"/>
        <v/>
      </c>
      <c r="AI393" s="18" t="str">
        <f t="shared" si="43"/>
        <v xml:space="preserve"> Menyanyikan lagu populer  populer secara  solo dengan intonasi dan artikulasi . </v>
      </c>
      <c r="AJ393" s="18" t="str">
        <f t="shared" si="44"/>
        <v xml:space="preserve"> Memainkan alat musik  dalam ansambel secara berkelompok . </v>
      </c>
      <c r="AK393" s="18" t="str">
        <f t="shared" si="45"/>
        <v xml:space="preserve"> Menyanyikan lagu populer  dalam bentuk sajian vokal group . </v>
      </c>
      <c r="AL393" s="18" t="str">
        <f t="shared" si="46"/>
        <v/>
      </c>
      <c r="AM393" s="18" t="str">
        <f t="shared" si="47"/>
        <v/>
      </c>
      <c r="AN393" s="18" t="str">
        <f t="shared" si="48"/>
        <v/>
      </c>
      <c r="AO393" s="18" t="str">
        <f t="shared" si="49"/>
        <v/>
      </c>
      <c r="AP393" s="18" t="str">
        <f t="shared" si="50"/>
        <v/>
      </c>
      <c r="AS393" s="63">
        <f t="shared" si="51"/>
        <v>64.821428571428569</v>
      </c>
      <c r="AT393" s="23" t="str">
        <f t="shared" si="52"/>
        <v xml:space="preserve">Mencapai kompetensi dengan sangat baik dalam </v>
      </c>
      <c r="AU393" s="23" t="str">
        <f t="shared" si="53"/>
        <v xml:space="preserve">Perlu peningkatan dalam hal  Menyanyikan lagu populer  populer secara  solo dengan intonasi dan artikulasi .  Memainkan alat musik  dalam ansambel secara berkelompok .  Menyanyikan lagu populer  dalam bentuk sajian vokal group . </v>
      </c>
      <c r="AV393" s="23" t="str">
        <f t="shared" si="54"/>
        <v/>
      </c>
      <c r="AW393" s="23" t="str">
        <f t="shared" si="55"/>
        <v xml:space="preserve">Perlu peningkatan dalam hal  Menyanyikan lagu populer  populer secara  solo dengan intonasi dan artikulasi .  Memainkan alat musik  dalam ansambel secara berkelompok .  Menyanyikan lagu populer  dalam bentuk sajian vokal group . </v>
      </c>
      <c r="BF393" s="197">
        <v>76</v>
      </c>
    </row>
    <row r="394" spans="1:58" ht="15.75" customHeight="1">
      <c r="A394" s="57">
        <v>388</v>
      </c>
      <c r="B394" s="18" t="s">
        <v>451</v>
      </c>
      <c r="C394" s="59">
        <v>6880</v>
      </c>
      <c r="D394" s="18">
        <f t="shared" si="62"/>
        <v>6880</v>
      </c>
      <c r="E394" s="59" t="s">
        <v>439</v>
      </c>
      <c r="F394" s="59">
        <v>75</v>
      </c>
      <c r="G394" s="59">
        <v>90</v>
      </c>
      <c r="H394" s="59">
        <v>75</v>
      </c>
      <c r="I394" s="59"/>
      <c r="J394" s="59"/>
      <c r="K394" s="59"/>
      <c r="L394" s="59"/>
      <c r="M394" s="59"/>
      <c r="N394" s="18"/>
      <c r="O394" s="60">
        <v>82.857142857142861</v>
      </c>
      <c r="P394" s="175">
        <f t="shared" si="63"/>
        <v>80</v>
      </c>
      <c r="Q394" s="18"/>
      <c r="R394" s="18"/>
      <c r="S394" s="18"/>
      <c r="T394" s="18"/>
      <c r="U394" s="61">
        <f t="shared" si="64"/>
        <v>80.714285714285722</v>
      </c>
      <c r="V394" s="18" t="str">
        <f t="shared" si="34"/>
        <v/>
      </c>
      <c r="W394" s="18" t="str">
        <f t="shared" si="35"/>
        <v xml:space="preserve"> Memainkan alat musik  dalam ansambel secara berkelompok . </v>
      </c>
      <c r="X394" s="62" t="str">
        <f t="shared" si="36"/>
        <v/>
      </c>
      <c r="Y394" s="18" t="str">
        <f t="shared" si="37"/>
        <v/>
      </c>
      <c r="Z394" s="18" t="str">
        <f t="shared" si="38"/>
        <v/>
      </c>
      <c r="AA394" s="18" t="str">
        <f t="shared" si="39"/>
        <v/>
      </c>
      <c r="AB394" s="18" t="str">
        <f t="shared" si="40"/>
        <v/>
      </c>
      <c r="AC394" s="18" t="str">
        <f t="shared" si="41"/>
        <v/>
      </c>
      <c r="AD394" s="18"/>
      <c r="AE394" s="18"/>
      <c r="AF394" s="18"/>
      <c r="AG394" s="18"/>
      <c r="AH394" s="30" t="str">
        <f t="shared" si="42"/>
        <v/>
      </c>
      <c r="AI394" s="18" t="str">
        <f t="shared" si="43"/>
        <v xml:space="preserve"> Menyanyikan lagu populer  populer secara  solo dengan intonasi dan artikulasi . </v>
      </c>
      <c r="AJ394" s="18" t="str">
        <f t="shared" si="44"/>
        <v/>
      </c>
      <c r="AK394" s="18" t="str">
        <f t="shared" si="45"/>
        <v xml:space="preserve"> Menyanyikan lagu populer  dalam bentuk sajian vokal group . </v>
      </c>
      <c r="AL394" s="18" t="str">
        <f t="shared" si="46"/>
        <v/>
      </c>
      <c r="AM394" s="18" t="str">
        <f t="shared" si="47"/>
        <v/>
      </c>
      <c r="AN394" s="18" t="str">
        <f t="shared" si="48"/>
        <v/>
      </c>
      <c r="AO394" s="18" t="str">
        <f t="shared" si="49"/>
        <v/>
      </c>
      <c r="AP394" s="18" t="str">
        <f t="shared" si="50"/>
        <v/>
      </c>
      <c r="AS394" s="63">
        <f t="shared" si="51"/>
        <v>80.714285714285722</v>
      </c>
      <c r="AT394" s="23" t="str">
        <f t="shared" si="52"/>
        <v xml:space="preserve">Mencapai kompetensi dengan sangat baik dalam  Memainkan alat musik  dalam ansambel secara berkelompok . </v>
      </c>
      <c r="AU394" s="23" t="str">
        <f t="shared" si="53"/>
        <v xml:space="preserve">Perlu peningkatan dalam hal  Menyanyikan lagu populer  populer secara  solo dengan intonasi dan artikulasi .  Menyanyikan lagu populer  dalam bentuk sajian vokal group . </v>
      </c>
      <c r="AV394" s="23" t="str">
        <f t="shared" si="54"/>
        <v xml:space="preserve">Mencapai kompetensi dengan sangat baik dalam  Memainkan alat musik  dalam ansambel secara berkelompok . </v>
      </c>
      <c r="AW394" s="23" t="str">
        <f t="shared" si="55"/>
        <v xml:space="preserve">Perlu peningkatan dalam hal  Menyanyikan lagu populer  populer secara  solo dengan intonasi dan artikulasi .  Menyanyikan lagu populer  dalam bentuk sajian vokal group . </v>
      </c>
      <c r="BF394" s="197">
        <v>80</v>
      </c>
    </row>
    <row r="395" spans="1:58" ht="15.75" customHeight="1">
      <c r="A395" s="57">
        <v>389</v>
      </c>
      <c r="B395" s="18" t="s">
        <v>452</v>
      </c>
      <c r="C395" s="59">
        <v>6882</v>
      </c>
      <c r="D395" s="18">
        <f t="shared" si="62"/>
        <v>6882</v>
      </c>
      <c r="E395" s="59" t="s">
        <v>439</v>
      </c>
      <c r="F395" s="59">
        <v>80</v>
      </c>
      <c r="G395" s="59">
        <v>75</v>
      </c>
      <c r="H395" s="59">
        <v>90</v>
      </c>
      <c r="I395" s="59"/>
      <c r="J395" s="59"/>
      <c r="K395" s="59"/>
      <c r="L395" s="59"/>
      <c r="M395" s="59"/>
      <c r="N395" s="18"/>
      <c r="O395" s="60">
        <v>57.142857142857146</v>
      </c>
      <c r="P395" s="175">
        <f t="shared" si="63"/>
        <v>80</v>
      </c>
      <c r="Q395" s="18"/>
      <c r="R395" s="18"/>
      <c r="S395" s="18"/>
      <c r="T395" s="18"/>
      <c r="U395" s="61">
        <f t="shared" si="64"/>
        <v>75.535714285714292</v>
      </c>
      <c r="V395" s="18" t="str">
        <f t="shared" si="34"/>
        <v xml:space="preserve"> Menyanyikan lagu populer  populer secara  solo dengan intonasi dan artikulasi . </v>
      </c>
      <c r="W395" s="18" t="str">
        <f t="shared" si="35"/>
        <v/>
      </c>
      <c r="X395" s="62" t="str">
        <f t="shared" si="36"/>
        <v xml:space="preserve"> Menyanyikan lagu populer  dalam bentuk sajian vokal group . </v>
      </c>
      <c r="Y395" s="18" t="str">
        <f t="shared" si="37"/>
        <v/>
      </c>
      <c r="Z395" s="18" t="str">
        <f t="shared" si="38"/>
        <v/>
      </c>
      <c r="AA395" s="18" t="str">
        <f t="shared" si="39"/>
        <v/>
      </c>
      <c r="AB395" s="18" t="str">
        <f t="shared" si="40"/>
        <v/>
      </c>
      <c r="AC395" s="18" t="str">
        <f t="shared" si="41"/>
        <v/>
      </c>
      <c r="AD395" s="18"/>
      <c r="AE395" s="18"/>
      <c r="AF395" s="18"/>
      <c r="AG395" s="18"/>
      <c r="AH395" s="30" t="str">
        <f t="shared" si="42"/>
        <v/>
      </c>
      <c r="AI395" s="18" t="str">
        <f t="shared" si="43"/>
        <v/>
      </c>
      <c r="AJ395" s="18" t="str">
        <f t="shared" si="44"/>
        <v xml:space="preserve"> Memainkan alat musik  dalam ansambel secara berkelompok . </v>
      </c>
      <c r="AK395" s="18" t="str">
        <f t="shared" si="45"/>
        <v/>
      </c>
      <c r="AL395" s="18" t="str">
        <f t="shared" si="46"/>
        <v/>
      </c>
      <c r="AM395" s="18" t="str">
        <f t="shared" si="47"/>
        <v/>
      </c>
      <c r="AN395" s="18" t="str">
        <f t="shared" si="48"/>
        <v/>
      </c>
      <c r="AO395" s="18" t="str">
        <f t="shared" si="49"/>
        <v/>
      </c>
      <c r="AP395" s="18" t="str">
        <f t="shared" si="50"/>
        <v/>
      </c>
      <c r="AS395" s="63">
        <f t="shared" si="51"/>
        <v>75.535714285714292</v>
      </c>
      <c r="AT395" s="23" t="str">
        <f t="shared" si="52"/>
        <v xml:space="preserve">Mencapai kompetensi dengan sangat baik dalam  Menyanyikan lagu populer  populer secara  solo dengan intonasi dan artikulasi .  Menyanyikan lagu populer  dalam bentuk sajian vokal group . </v>
      </c>
      <c r="AU395" s="23" t="str">
        <f t="shared" si="53"/>
        <v xml:space="preserve">Perlu peningkatan dalam hal  Memainkan alat musik  dalam ansambel secara berkelompok . </v>
      </c>
      <c r="AV395" s="23" t="str">
        <f t="shared" si="54"/>
        <v xml:space="preserve">Mencapai kompetensi dengan sangat baik dalam  Menyanyikan lagu populer  populer secara  solo dengan intonasi dan artikulasi .  Menyanyikan lagu populer  dalam bentuk sajian vokal group . </v>
      </c>
      <c r="AW395" s="23" t="str">
        <f t="shared" si="55"/>
        <v xml:space="preserve">Perlu peningkatan dalam hal  Memainkan alat musik  dalam ansambel secara berkelompok . </v>
      </c>
      <c r="BF395" s="197">
        <v>77</v>
      </c>
    </row>
    <row r="396" spans="1:58" ht="15.75" customHeight="1">
      <c r="A396" s="57">
        <v>390</v>
      </c>
      <c r="B396" s="18" t="s">
        <v>453</v>
      </c>
      <c r="C396" s="59">
        <v>6883</v>
      </c>
      <c r="D396" s="18">
        <f t="shared" si="62"/>
        <v>6883</v>
      </c>
      <c r="E396" s="59" t="s">
        <v>439</v>
      </c>
      <c r="F396" s="59">
        <v>75</v>
      </c>
      <c r="G396" s="59">
        <v>80</v>
      </c>
      <c r="H396" s="59">
        <v>90</v>
      </c>
      <c r="I396" s="59"/>
      <c r="J396" s="59"/>
      <c r="K396" s="59"/>
      <c r="L396" s="59"/>
      <c r="M396" s="59"/>
      <c r="N396" s="18"/>
      <c r="O396" s="60">
        <v>85.714285714285722</v>
      </c>
      <c r="P396" s="175">
        <f t="shared" si="63"/>
        <v>80</v>
      </c>
      <c r="Q396" s="18"/>
      <c r="R396" s="18"/>
      <c r="S396" s="18"/>
      <c r="T396" s="18"/>
      <c r="U396" s="61">
        <f t="shared" si="64"/>
        <v>82.678571428571431</v>
      </c>
      <c r="V396" s="18" t="str">
        <f t="shared" si="34"/>
        <v/>
      </c>
      <c r="W396" s="18" t="str">
        <f t="shared" si="35"/>
        <v xml:space="preserve"> Memainkan alat musik  dalam ansambel secara berkelompok . </v>
      </c>
      <c r="X396" s="62" t="str">
        <f t="shared" si="36"/>
        <v xml:space="preserve"> Menyanyikan lagu populer  dalam bentuk sajian vokal group . </v>
      </c>
      <c r="Y396" s="18" t="str">
        <f t="shared" si="37"/>
        <v/>
      </c>
      <c r="Z396" s="18" t="str">
        <f t="shared" si="38"/>
        <v/>
      </c>
      <c r="AA396" s="18" t="str">
        <f t="shared" si="39"/>
        <v/>
      </c>
      <c r="AB396" s="18" t="str">
        <f t="shared" si="40"/>
        <v/>
      </c>
      <c r="AC396" s="18" t="str">
        <f t="shared" si="41"/>
        <v/>
      </c>
      <c r="AD396" s="18"/>
      <c r="AE396" s="18"/>
      <c r="AF396" s="18"/>
      <c r="AG396" s="18"/>
      <c r="AH396" s="30" t="str">
        <f t="shared" si="42"/>
        <v/>
      </c>
      <c r="AI396" s="18" t="str">
        <f t="shared" si="43"/>
        <v xml:space="preserve"> Menyanyikan lagu populer  populer secara  solo dengan intonasi dan artikulasi . </v>
      </c>
      <c r="AJ396" s="18" t="str">
        <f t="shared" si="44"/>
        <v/>
      </c>
      <c r="AK396" s="18" t="str">
        <f t="shared" si="45"/>
        <v/>
      </c>
      <c r="AL396" s="18" t="str">
        <f t="shared" si="46"/>
        <v/>
      </c>
      <c r="AM396" s="18" t="str">
        <f t="shared" si="47"/>
        <v/>
      </c>
      <c r="AN396" s="18" t="str">
        <f t="shared" si="48"/>
        <v/>
      </c>
      <c r="AO396" s="18" t="str">
        <f t="shared" si="49"/>
        <v/>
      </c>
      <c r="AP396" s="18" t="str">
        <f t="shared" si="50"/>
        <v/>
      </c>
      <c r="AS396" s="63">
        <f t="shared" si="51"/>
        <v>82.678571428571431</v>
      </c>
      <c r="AT396" s="23" t="str">
        <f t="shared" si="52"/>
        <v xml:space="preserve">Mencapai kompetensi dengan sangat baik dalam  Memainkan alat musik  dalam ansambel secara berkelompok .  Menyanyikan lagu populer  dalam bentuk sajian vokal group . </v>
      </c>
      <c r="AU396" s="23" t="str">
        <f t="shared" si="53"/>
        <v xml:space="preserve">Perlu peningkatan dalam hal  Menyanyikan lagu populer  populer secara  solo dengan intonasi dan artikulasi . </v>
      </c>
      <c r="AV396" s="23" t="str">
        <f t="shared" si="54"/>
        <v xml:space="preserve">Mencapai kompetensi dengan sangat baik dalam  Memainkan alat musik  dalam ansambel secara berkelompok .  Menyanyikan lagu populer  dalam bentuk sajian vokal group . </v>
      </c>
      <c r="AW396" s="23" t="str">
        <f t="shared" si="55"/>
        <v xml:space="preserve">Perlu peningkatan dalam hal  Menyanyikan lagu populer  populer secara  solo dengan intonasi dan artikulasi . </v>
      </c>
      <c r="BF396" s="197">
        <v>81</v>
      </c>
    </row>
    <row r="397" spans="1:58" ht="15.75" customHeight="1">
      <c r="A397" s="57">
        <v>391</v>
      </c>
      <c r="B397" s="18" t="s">
        <v>454</v>
      </c>
      <c r="C397" s="59">
        <v>6884</v>
      </c>
      <c r="D397" s="18">
        <f t="shared" si="62"/>
        <v>6884</v>
      </c>
      <c r="E397" s="59" t="s">
        <v>439</v>
      </c>
      <c r="F397" s="59">
        <v>75</v>
      </c>
      <c r="G397" s="59">
        <v>80</v>
      </c>
      <c r="H397" s="59">
        <v>90</v>
      </c>
      <c r="I397" s="59"/>
      <c r="J397" s="59"/>
      <c r="K397" s="59"/>
      <c r="L397" s="59"/>
      <c r="M397" s="59"/>
      <c r="N397" s="18"/>
      <c r="O397" s="60">
        <v>57.142857142857146</v>
      </c>
      <c r="P397" s="175">
        <f t="shared" si="63"/>
        <v>80</v>
      </c>
      <c r="Q397" s="18"/>
      <c r="R397" s="18"/>
      <c r="S397" s="18"/>
      <c r="T397" s="18"/>
      <c r="U397" s="61">
        <f t="shared" si="64"/>
        <v>75.535714285714292</v>
      </c>
      <c r="V397" s="18" t="str">
        <f t="shared" si="34"/>
        <v/>
      </c>
      <c r="W397" s="18" t="str">
        <f t="shared" si="35"/>
        <v xml:space="preserve"> Memainkan alat musik  dalam ansambel secara berkelompok . </v>
      </c>
      <c r="X397" s="62" t="str">
        <f t="shared" si="36"/>
        <v xml:space="preserve"> Menyanyikan lagu populer  dalam bentuk sajian vokal group . </v>
      </c>
      <c r="Y397" s="18" t="str">
        <f t="shared" si="37"/>
        <v/>
      </c>
      <c r="Z397" s="18" t="str">
        <f t="shared" si="38"/>
        <v/>
      </c>
      <c r="AA397" s="18" t="str">
        <f t="shared" si="39"/>
        <v/>
      </c>
      <c r="AB397" s="18" t="str">
        <f t="shared" si="40"/>
        <v/>
      </c>
      <c r="AC397" s="18" t="str">
        <f t="shared" si="41"/>
        <v/>
      </c>
      <c r="AD397" s="18"/>
      <c r="AE397" s="18"/>
      <c r="AF397" s="18"/>
      <c r="AG397" s="18"/>
      <c r="AH397" s="30" t="str">
        <f t="shared" si="42"/>
        <v/>
      </c>
      <c r="AI397" s="18" t="str">
        <f t="shared" si="43"/>
        <v xml:space="preserve"> Menyanyikan lagu populer  populer secara  solo dengan intonasi dan artikulasi . </v>
      </c>
      <c r="AJ397" s="18" t="str">
        <f t="shared" si="44"/>
        <v/>
      </c>
      <c r="AK397" s="18" t="str">
        <f t="shared" si="45"/>
        <v/>
      </c>
      <c r="AL397" s="18" t="str">
        <f t="shared" si="46"/>
        <v/>
      </c>
      <c r="AM397" s="18" t="str">
        <f t="shared" si="47"/>
        <v/>
      </c>
      <c r="AN397" s="18" t="str">
        <f t="shared" si="48"/>
        <v/>
      </c>
      <c r="AO397" s="18" t="str">
        <f t="shared" si="49"/>
        <v/>
      </c>
      <c r="AP397" s="18" t="str">
        <f t="shared" si="50"/>
        <v/>
      </c>
      <c r="AS397" s="63">
        <f t="shared" si="51"/>
        <v>75.535714285714292</v>
      </c>
      <c r="AT397" s="23" t="str">
        <f t="shared" si="52"/>
        <v xml:space="preserve">Mencapai kompetensi dengan sangat baik dalam  Memainkan alat musik  dalam ansambel secara berkelompok .  Menyanyikan lagu populer  dalam bentuk sajian vokal group . </v>
      </c>
      <c r="AU397" s="23" t="str">
        <f t="shared" si="53"/>
        <v xml:space="preserve">Perlu peningkatan dalam hal  Menyanyikan lagu populer  populer secara  solo dengan intonasi dan artikulasi . </v>
      </c>
      <c r="AV397" s="23" t="str">
        <f t="shared" si="54"/>
        <v xml:space="preserve">Mencapai kompetensi dengan sangat baik dalam  Memainkan alat musik  dalam ansambel secara berkelompok .  Menyanyikan lagu populer  dalam bentuk sajian vokal group . </v>
      </c>
      <c r="AW397" s="23" t="str">
        <f t="shared" si="55"/>
        <v xml:space="preserve">Perlu peningkatan dalam hal  Menyanyikan lagu populer  populer secara  solo dengan intonasi dan artikulasi . </v>
      </c>
      <c r="BF397" s="197">
        <v>77</v>
      </c>
    </row>
    <row r="398" spans="1:58" ht="15.75" customHeight="1">
      <c r="A398" s="57">
        <v>392</v>
      </c>
      <c r="B398" s="18" t="s">
        <v>455</v>
      </c>
      <c r="C398" s="59">
        <v>6885</v>
      </c>
      <c r="D398" s="18">
        <f t="shared" si="62"/>
        <v>6885</v>
      </c>
      <c r="E398" s="59" t="s">
        <v>439</v>
      </c>
      <c r="F398" s="59">
        <v>80</v>
      </c>
      <c r="G398" s="59">
        <v>75</v>
      </c>
      <c r="H398" s="59">
        <v>90</v>
      </c>
      <c r="I398" s="59"/>
      <c r="J398" s="59"/>
      <c r="K398" s="59"/>
      <c r="L398" s="59"/>
      <c r="M398" s="59"/>
      <c r="N398" s="18"/>
      <c r="O398" s="60">
        <v>51.428571428571431</v>
      </c>
      <c r="P398" s="175">
        <f t="shared" si="63"/>
        <v>80</v>
      </c>
      <c r="Q398" s="18"/>
      <c r="R398" s="18"/>
      <c r="S398" s="18"/>
      <c r="T398" s="18"/>
      <c r="U398" s="61">
        <f t="shared" si="64"/>
        <v>74.107142857142861</v>
      </c>
      <c r="V398" s="18" t="str">
        <f t="shared" si="34"/>
        <v xml:space="preserve"> Menyanyikan lagu populer  populer secara  solo dengan intonasi dan artikulasi . </v>
      </c>
      <c r="W398" s="18" t="str">
        <f t="shared" si="35"/>
        <v/>
      </c>
      <c r="X398" s="62" t="str">
        <f t="shared" si="36"/>
        <v xml:space="preserve"> Menyanyikan lagu populer  dalam bentuk sajian vokal group . </v>
      </c>
      <c r="Y398" s="18" t="str">
        <f t="shared" si="37"/>
        <v/>
      </c>
      <c r="Z398" s="18" t="str">
        <f t="shared" si="38"/>
        <v/>
      </c>
      <c r="AA398" s="18" t="str">
        <f t="shared" si="39"/>
        <v/>
      </c>
      <c r="AB398" s="18" t="str">
        <f t="shared" si="40"/>
        <v/>
      </c>
      <c r="AC398" s="18" t="str">
        <f t="shared" si="41"/>
        <v/>
      </c>
      <c r="AD398" s="18"/>
      <c r="AE398" s="18"/>
      <c r="AF398" s="18"/>
      <c r="AG398" s="18"/>
      <c r="AH398" s="30" t="str">
        <f t="shared" si="42"/>
        <v/>
      </c>
      <c r="AI398" s="18" t="str">
        <f t="shared" si="43"/>
        <v/>
      </c>
      <c r="AJ398" s="18" t="str">
        <f t="shared" si="44"/>
        <v xml:space="preserve"> Memainkan alat musik  dalam ansambel secara berkelompok . </v>
      </c>
      <c r="AK398" s="18" t="str">
        <f t="shared" si="45"/>
        <v/>
      </c>
      <c r="AL398" s="18" t="str">
        <f t="shared" si="46"/>
        <v/>
      </c>
      <c r="AM398" s="18" t="str">
        <f t="shared" si="47"/>
        <v/>
      </c>
      <c r="AN398" s="18" t="str">
        <f t="shared" si="48"/>
        <v/>
      </c>
      <c r="AO398" s="18" t="str">
        <f t="shared" si="49"/>
        <v/>
      </c>
      <c r="AP398" s="18" t="str">
        <f t="shared" si="50"/>
        <v/>
      </c>
      <c r="AS398" s="63">
        <f t="shared" si="51"/>
        <v>74.107142857142861</v>
      </c>
      <c r="AT398" s="23" t="str">
        <f t="shared" si="52"/>
        <v xml:space="preserve">Mencapai kompetensi dengan sangat baik dalam  Menyanyikan lagu populer  populer secara  solo dengan intonasi dan artikulasi .  Menyanyikan lagu populer  dalam bentuk sajian vokal group . </v>
      </c>
      <c r="AU398" s="23" t="str">
        <f t="shared" si="53"/>
        <v xml:space="preserve">Perlu peningkatan dalam hal  Memainkan alat musik  dalam ansambel secara berkelompok . </v>
      </c>
      <c r="AV398" s="23" t="str">
        <f t="shared" si="54"/>
        <v xml:space="preserve">Mencapai kompetensi dengan sangat baik dalam  Menyanyikan lagu populer  populer secara  solo dengan intonasi dan artikulasi .  Menyanyikan lagu populer  dalam bentuk sajian vokal group . </v>
      </c>
      <c r="AW398" s="23" t="str">
        <f t="shared" si="55"/>
        <v xml:space="preserve">Perlu peningkatan dalam hal  Memainkan alat musik  dalam ansambel secara berkelompok . </v>
      </c>
      <c r="BF398" s="197">
        <v>76</v>
      </c>
    </row>
    <row r="399" spans="1:58" ht="15.75" customHeight="1">
      <c r="A399" s="57">
        <v>393</v>
      </c>
      <c r="B399" s="18" t="s">
        <v>456</v>
      </c>
      <c r="C399" s="59">
        <v>6886</v>
      </c>
      <c r="D399" s="18">
        <f t="shared" si="62"/>
        <v>6886</v>
      </c>
      <c r="E399" s="59" t="s">
        <v>439</v>
      </c>
      <c r="F399" s="59">
        <v>75</v>
      </c>
      <c r="G399" s="59">
        <v>80</v>
      </c>
      <c r="H399" s="59">
        <v>80</v>
      </c>
      <c r="I399" s="59"/>
      <c r="J399" s="59"/>
      <c r="K399" s="59"/>
      <c r="L399" s="59"/>
      <c r="M399" s="59"/>
      <c r="N399" s="18"/>
      <c r="O399" s="60">
        <v>77.142857142857153</v>
      </c>
      <c r="P399" s="175">
        <f t="shared" si="63"/>
        <v>80</v>
      </c>
      <c r="Q399" s="18"/>
      <c r="R399" s="18"/>
      <c r="S399" s="18"/>
      <c r="T399" s="18"/>
      <c r="U399" s="61">
        <f t="shared" si="64"/>
        <v>78.035714285714292</v>
      </c>
      <c r="V399" s="18" t="str">
        <f t="shared" si="34"/>
        <v/>
      </c>
      <c r="W399" s="18" t="str">
        <f t="shared" si="35"/>
        <v xml:space="preserve"> Memainkan alat musik  dalam ansambel secara berkelompok . </v>
      </c>
      <c r="X399" s="62" t="str">
        <f t="shared" si="36"/>
        <v xml:space="preserve"> Menyanyikan lagu populer  dalam bentuk sajian vokal group . </v>
      </c>
      <c r="Y399" s="18" t="str">
        <f t="shared" si="37"/>
        <v/>
      </c>
      <c r="Z399" s="18" t="str">
        <f t="shared" si="38"/>
        <v/>
      </c>
      <c r="AA399" s="18" t="str">
        <f t="shared" si="39"/>
        <v/>
      </c>
      <c r="AB399" s="18" t="str">
        <f t="shared" si="40"/>
        <v/>
      </c>
      <c r="AC399" s="18" t="str">
        <f t="shared" si="41"/>
        <v/>
      </c>
      <c r="AD399" s="18"/>
      <c r="AE399" s="18"/>
      <c r="AF399" s="18"/>
      <c r="AG399" s="18"/>
      <c r="AH399" s="30" t="str">
        <f t="shared" si="42"/>
        <v/>
      </c>
      <c r="AI399" s="18" t="str">
        <f t="shared" si="43"/>
        <v xml:space="preserve"> Menyanyikan lagu populer  populer secara  solo dengan intonasi dan artikulasi . </v>
      </c>
      <c r="AJ399" s="18" t="str">
        <f t="shared" si="44"/>
        <v/>
      </c>
      <c r="AK399" s="18" t="str">
        <f t="shared" si="45"/>
        <v/>
      </c>
      <c r="AL399" s="18" t="str">
        <f t="shared" si="46"/>
        <v/>
      </c>
      <c r="AM399" s="18" t="str">
        <f t="shared" si="47"/>
        <v/>
      </c>
      <c r="AN399" s="18" t="str">
        <f t="shared" si="48"/>
        <v/>
      </c>
      <c r="AO399" s="18" t="str">
        <f t="shared" si="49"/>
        <v/>
      </c>
      <c r="AP399" s="18" t="str">
        <f t="shared" si="50"/>
        <v/>
      </c>
      <c r="AS399" s="63">
        <f t="shared" si="51"/>
        <v>78.035714285714292</v>
      </c>
      <c r="AT399" s="23" t="str">
        <f t="shared" si="52"/>
        <v xml:space="preserve">Mencapai kompetensi dengan sangat baik dalam  Memainkan alat musik  dalam ansambel secara berkelompok .  Menyanyikan lagu populer  dalam bentuk sajian vokal group . </v>
      </c>
      <c r="AU399" s="23" t="str">
        <f t="shared" si="53"/>
        <v xml:space="preserve">Perlu peningkatan dalam hal  Menyanyikan lagu populer  populer secara  solo dengan intonasi dan artikulasi . </v>
      </c>
      <c r="AV399" s="23" t="str">
        <f t="shared" si="54"/>
        <v xml:space="preserve">Mencapai kompetensi dengan sangat baik dalam  Memainkan alat musik  dalam ansambel secara berkelompok .  Menyanyikan lagu populer  dalam bentuk sajian vokal group . </v>
      </c>
      <c r="AW399" s="23" t="str">
        <f t="shared" si="55"/>
        <v xml:space="preserve">Perlu peningkatan dalam hal  Menyanyikan lagu populer  populer secara  solo dengan intonasi dan artikulasi . </v>
      </c>
      <c r="BF399" s="197">
        <v>78</v>
      </c>
    </row>
    <row r="400" spans="1:58" ht="15.75" customHeight="1">
      <c r="A400" s="57">
        <v>394</v>
      </c>
      <c r="B400" s="18" t="s">
        <v>457</v>
      </c>
      <c r="C400" s="59">
        <v>6887</v>
      </c>
      <c r="D400" s="18">
        <f t="shared" si="62"/>
        <v>6887</v>
      </c>
      <c r="E400" s="59" t="s">
        <v>439</v>
      </c>
      <c r="F400" s="59">
        <v>80</v>
      </c>
      <c r="G400" s="59">
        <v>80</v>
      </c>
      <c r="H400" s="59">
        <v>90</v>
      </c>
      <c r="I400" s="59"/>
      <c r="J400" s="59"/>
      <c r="K400" s="59"/>
      <c r="L400" s="59"/>
      <c r="M400" s="59"/>
      <c r="N400" s="18"/>
      <c r="O400" s="60">
        <v>82.857142857142861</v>
      </c>
      <c r="P400" s="175">
        <f t="shared" si="63"/>
        <v>80</v>
      </c>
      <c r="Q400" s="18"/>
      <c r="R400" s="18"/>
      <c r="S400" s="18"/>
      <c r="T400" s="18"/>
      <c r="U400" s="61">
        <f t="shared" si="64"/>
        <v>83.214285714285722</v>
      </c>
      <c r="V400" s="18" t="str">
        <f t="shared" si="34"/>
        <v xml:space="preserve"> Menyanyikan lagu populer  populer secara  solo dengan intonasi dan artikulasi . </v>
      </c>
      <c r="W400" s="18" t="str">
        <f t="shared" si="35"/>
        <v xml:space="preserve"> Memainkan alat musik  dalam ansambel secara berkelompok . </v>
      </c>
      <c r="X400" s="62" t="str">
        <f t="shared" si="36"/>
        <v xml:space="preserve"> Menyanyikan lagu populer  dalam bentuk sajian vokal group . </v>
      </c>
      <c r="Y400" s="18" t="str">
        <f t="shared" si="37"/>
        <v/>
      </c>
      <c r="Z400" s="18" t="str">
        <f t="shared" si="38"/>
        <v/>
      </c>
      <c r="AA400" s="18" t="str">
        <f t="shared" si="39"/>
        <v/>
      </c>
      <c r="AB400" s="18" t="str">
        <f t="shared" si="40"/>
        <v/>
      </c>
      <c r="AC400" s="18" t="str">
        <f t="shared" si="41"/>
        <v/>
      </c>
      <c r="AD400" s="18"/>
      <c r="AE400" s="18"/>
      <c r="AF400" s="18"/>
      <c r="AG400" s="18"/>
      <c r="AH400" s="30" t="str">
        <f t="shared" si="42"/>
        <v/>
      </c>
      <c r="AI400" s="18" t="str">
        <f t="shared" si="43"/>
        <v/>
      </c>
      <c r="AJ400" s="18" t="str">
        <f t="shared" si="44"/>
        <v/>
      </c>
      <c r="AK400" s="18" t="str">
        <f t="shared" si="45"/>
        <v/>
      </c>
      <c r="AL400" s="18" t="str">
        <f t="shared" si="46"/>
        <v/>
      </c>
      <c r="AM400" s="18" t="str">
        <f t="shared" si="47"/>
        <v/>
      </c>
      <c r="AN400" s="18" t="str">
        <f t="shared" si="48"/>
        <v/>
      </c>
      <c r="AO400" s="18" t="str">
        <f t="shared" si="49"/>
        <v/>
      </c>
      <c r="AP400" s="18" t="str">
        <f t="shared" si="50"/>
        <v/>
      </c>
      <c r="AS400" s="63">
        <f t="shared" si="51"/>
        <v>83.214285714285722</v>
      </c>
      <c r="AT400"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400" s="23" t="str">
        <f t="shared" si="53"/>
        <v xml:space="preserve">Perlu peningkatan dalam hal </v>
      </c>
      <c r="AV400"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400" s="23" t="str">
        <f t="shared" si="55"/>
        <v/>
      </c>
      <c r="BF400" s="197">
        <v>80</v>
      </c>
    </row>
    <row r="401" spans="1:58" ht="15.75" customHeight="1">
      <c r="A401" s="57">
        <v>395</v>
      </c>
      <c r="B401" s="18" t="s">
        <v>458</v>
      </c>
      <c r="C401" s="59">
        <v>6888</v>
      </c>
      <c r="D401" s="18">
        <f t="shared" si="62"/>
        <v>6888</v>
      </c>
      <c r="E401" s="59" t="s">
        <v>439</v>
      </c>
      <c r="F401" s="59">
        <v>80</v>
      </c>
      <c r="G401" s="59">
        <v>75</v>
      </c>
      <c r="H401" s="59">
        <v>90</v>
      </c>
      <c r="I401" s="59"/>
      <c r="J401" s="59"/>
      <c r="K401" s="59"/>
      <c r="L401" s="59"/>
      <c r="M401" s="59"/>
      <c r="N401" s="18"/>
      <c r="O401" s="60">
        <v>74.285714285714292</v>
      </c>
      <c r="P401" s="175">
        <f t="shared" si="63"/>
        <v>80</v>
      </c>
      <c r="Q401" s="18"/>
      <c r="R401" s="18"/>
      <c r="S401" s="18"/>
      <c r="T401" s="18"/>
      <c r="U401" s="61">
        <f t="shared" si="64"/>
        <v>79.821428571428569</v>
      </c>
      <c r="V401" s="18" t="str">
        <f t="shared" si="34"/>
        <v xml:space="preserve"> Menyanyikan lagu populer  populer secara  solo dengan intonasi dan artikulasi . </v>
      </c>
      <c r="W401" s="18" t="str">
        <f t="shared" si="35"/>
        <v/>
      </c>
      <c r="X401" s="62" t="str">
        <f t="shared" si="36"/>
        <v xml:space="preserve"> Menyanyikan lagu populer  dalam bentuk sajian vokal group . </v>
      </c>
      <c r="Y401" s="18" t="str">
        <f t="shared" si="37"/>
        <v/>
      </c>
      <c r="Z401" s="18" t="str">
        <f t="shared" si="38"/>
        <v/>
      </c>
      <c r="AA401" s="18" t="str">
        <f t="shared" si="39"/>
        <v/>
      </c>
      <c r="AB401" s="18" t="str">
        <f t="shared" si="40"/>
        <v/>
      </c>
      <c r="AC401" s="18" t="str">
        <f t="shared" si="41"/>
        <v/>
      </c>
      <c r="AD401" s="18"/>
      <c r="AE401" s="18"/>
      <c r="AF401" s="18"/>
      <c r="AG401" s="18"/>
      <c r="AH401" s="30" t="str">
        <f t="shared" si="42"/>
        <v/>
      </c>
      <c r="AI401" s="18" t="str">
        <f t="shared" si="43"/>
        <v/>
      </c>
      <c r="AJ401" s="18" t="str">
        <f t="shared" si="44"/>
        <v xml:space="preserve"> Memainkan alat musik  dalam ansambel secara berkelompok . </v>
      </c>
      <c r="AK401" s="18" t="str">
        <f t="shared" si="45"/>
        <v/>
      </c>
      <c r="AL401" s="18" t="str">
        <f t="shared" si="46"/>
        <v/>
      </c>
      <c r="AM401" s="18" t="str">
        <f t="shared" si="47"/>
        <v/>
      </c>
      <c r="AN401" s="18" t="str">
        <f t="shared" si="48"/>
        <v/>
      </c>
      <c r="AO401" s="18" t="str">
        <f t="shared" si="49"/>
        <v/>
      </c>
      <c r="AP401" s="18" t="str">
        <f t="shared" si="50"/>
        <v/>
      </c>
      <c r="AS401" s="63">
        <f t="shared" si="51"/>
        <v>79.821428571428569</v>
      </c>
      <c r="AT401" s="23" t="str">
        <f t="shared" si="52"/>
        <v xml:space="preserve">Mencapai kompetensi dengan sangat baik dalam  Menyanyikan lagu populer  populer secara  solo dengan intonasi dan artikulasi .  Menyanyikan lagu populer  dalam bentuk sajian vokal group . </v>
      </c>
      <c r="AU401" s="23" t="str">
        <f t="shared" si="53"/>
        <v xml:space="preserve">Perlu peningkatan dalam hal  Memainkan alat musik  dalam ansambel secara berkelompok . </v>
      </c>
      <c r="AV401" s="23" t="str">
        <f t="shared" si="54"/>
        <v xml:space="preserve">Mencapai kompetensi dengan sangat baik dalam  Menyanyikan lagu populer  populer secara  solo dengan intonasi dan artikulasi .  Menyanyikan lagu populer  dalam bentuk sajian vokal group . </v>
      </c>
      <c r="AW401" s="23" t="str">
        <f t="shared" si="55"/>
        <v xml:space="preserve">Perlu peningkatan dalam hal  Memainkan alat musik  dalam ansambel secara berkelompok . </v>
      </c>
      <c r="BF401" s="197">
        <v>77</v>
      </c>
    </row>
    <row r="402" spans="1:58" ht="15.75" customHeight="1">
      <c r="A402" s="57">
        <v>396</v>
      </c>
      <c r="B402" s="18" t="s">
        <v>459</v>
      </c>
      <c r="C402" s="59">
        <v>6889</v>
      </c>
      <c r="D402" s="18">
        <f t="shared" si="62"/>
        <v>6889</v>
      </c>
      <c r="E402" s="59" t="s">
        <v>439</v>
      </c>
      <c r="F402" s="59">
        <v>80</v>
      </c>
      <c r="G402" s="59">
        <v>75</v>
      </c>
      <c r="H402" s="59">
        <v>90</v>
      </c>
      <c r="I402" s="59"/>
      <c r="J402" s="59"/>
      <c r="K402" s="59"/>
      <c r="L402" s="59"/>
      <c r="M402" s="59"/>
      <c r="N402" s="18"/>
      <c r="O402" s="60">
        <v>40</v>
      </c>
      <c r="P402" s="175">
        <f t="shared" si="63"/>
        <v>80</v>
      </c>
      <c r="Q402" s="18"/>
      <c r="R402" s="18"/>
      <c r="S402" s="18"/>
      <c r="T402" s="18"/>
      <c r="U402" s="61">
        <f t="shared" si="64"/>
        <v>71.25</v>
      </c>
      <c r="V402" s="18" t="str">
        <f t="shared" si="34"/>
        <v xml:space="preserve"> Menyanyikan lagu populer  populer secara  solo dengan intonasi dan artikulasi . </v>
      </c>
      <c r="W402" s="18" t="str">
        <f t="shared" si="35"/>
        <v/>
      </c>
      <c r="X402" s="62" t="str">
        <f t="shared" si="36"/>
        <v xml:space="preserve"> Menyanyikan lagu populer  dalam bentuk sajian vokal group . </v>
      </c>
      <c r="Y402" s="18" t="str">
        <f t="shared" si="37"/>
        <v/>
      </c>
      <c r="Z402" s="18" t="str">
        <f t="shared" si="38"/>
        <v/>
      </c>
      <c r="AA402" s="18" t="str">
        <f t="shared" si="39"/>
        <v/>
      </c>
      <c r="AB402" s="18" t="str">
        <f t="shared" si="40"/>
        <v/>
      </c>
      <c r="AC402" s="18" t="str">
        <f t="shared" si="41"/>
        <v/>
      </c>
      <c r="AD402" s="18"/>
      <c r="AE402" s="18"/>
      <c r="AF402" s="18"/>
      <c r="AG402" s="18"/>
      <c r="AH402" s="30" t="str">
        <f t="shared" si="42"/>
        <v/>
      </c>
      <c r="AI402" s="18" t="str">
        <f t="shared" si="43"/>
        <v/>
      </c>
      <c r="AJ402" s="18" t="str">
        <f t="shared" si="44"/>
        <v xml:space="preserve"> Memainkan alat musik  dalam ansambel secara berkelompok . </v>
      </c>
      <c r="AK402" s="18" t="str">
        <f t="shared" si="45"/>
        <v/>
      </c>
      <c r="AL402" s="18" t="str">
        <f t="shared" si="46"/>
        <v/>
      </c>
      <c r="AM402" s="18" t="str">
        <f t="shared" si="47"/>
        <v/>
      </c>
      <c r="AN402" s="18" t="str">
        <f t="shared" si="48"/>
        <v/>
      </c>
      <c r="AO402" s="18" t="str">
        <f t="shared" si="49"/>
        <v/>
      </c>
      <c r="AP402" s="18" t="str">
        <f t="shared" si="50"/>
        <v/>
      </c>
      <c r="AS402" s="63">
        <f t="shared" si="51"/>
        <v>71.25</v>
      </c>
      <c r="AT402" s="23" t="str">
        <f t="shared" si="52"/>
        <v xml:space="preserve">Mencapai kompetensi dengan sangat baik dalam  Menyanyikan lagu populer  populer secara  solo dengan intonasi dan artikulasi .  Menyanyikan lagu populer  dalam bentuk sajian vokal group . </v>
      </c>
      <c r="AU402" s="23" t="str">
        <f t="shared" si="53"/>
        <v xml:space="preserve">Perlu peningkatan dalam hal  Memainkan alat musik  dalam ansambel secara berkelompok . </v>
      </c>
      <c r="AV402" s="23" t="str">
        <f t="shared" si="54"/>
        <v xml:space="preserve">Mencapai kompetensi dengan sangat baik dalam  Menyanyikan lagu populer  populer secara  solo dengan intonasi dan artikulasi .  Menyanyikan lagu populer  dalam bentuk sajian vokal group . </v>
      </c>
      <c r="AW402" s="23" t="str">
        <f t="shared" si="55"/>
        <v xml:space="preserve">Perlu peningkatan dalam hal  Memainkan alat musik  dalam ansambel secara berkelompok . </v>
      </c>
      <c r="BF402" s="197">
        <v>76</v>
      </c>
    </row>
    <row r="403" spans="1:58" ht="15.75" customHeight="1">
      <c r="A403" s="57">
        <v>397</v>
      </c>
      <c r="B403" s="18" t="s">
        <v>460</v>
      </c>
      <c r="C403" s="59">
        <v>6890</v>
      </c>
      <c r="D403" s="18">
        <f t="shared" si="62"/>
        <v>6890</v>
      </c>
      <c r="E403" s="59" t="s">
        <v>439</v>
      </c>
      <c r="F403" s="59">
        <v>80</v>
      </c>
      <c r="G403" s="59">
        <v>80</v>
      </c>
      <c r="H403" s="59">
        <v>80</v>
      </c>
      <c r="I403" s="59"/>
      <c r="J403" s="59"/>
      <c r="K403" s="59"/>
      <c r="L403" s="59"/>
      <c r="M403" s="59"/>
      <c r="N403" s="18"/>
      <c r="O403" s="60">
        <v>74.285714285714292</v>
      </c>
      <c r="P403" s="175">
        <f t="shared" si="63"/>
        <v>80</v>
      </c>
      <c r="Q403" s="18"/>
      <c r="R403" s="18"/>
      <c r="S403" s="18"/>
      <c r="T403" s="18"/>
      <c r="U403" s="61">
        <f t="shared" si="64"/>
        <v>78.571428571428569</v>
      </c>
      <c r="V403" s="18" t="str">
        <f t="shared" si="34"/>
        <v xml:space="preserve"> Menyanyikan lagu populer  populer secara  solo dengan intonasi dan artikulasi . </v>
      </c>
      <c r="W403" s="18" t="str">
        <f t="shared" si="35"/>
        <v xml:space="preserve"> Memainkan alat musik  dalam ansambel secara berkelompok . </v>
      </c>
      <c r="X403" s="62" t="str">
        <f t="shared" si="36"/>
        <v xml:space="preserve"> Menyanyikan lagu populer  dalam bentuk sajian vokal group . </v>
      </c>
      <c r="Y403" s="18" t="str">
        <f t="shared" si="37"/>
        <v/>
      </c>
      <c r="Z403" s="18" t="str">
        <f t="shared" si="38"/>
        <v/>
      </c>
      <c r="AA403" s="18" t="str">
        <f t="shared" si="39"/>
        <v/>
      </c>
      <c r="AB403" s="18" t="str">
        <f t="shared" si="40"/>
        <v/>
      </c>
      <c r="AC403" s="18" t="str">
        <f t="shared" si="41"/>
        <v/>
      </c>
      <c r="AD403" s="18"/>
      <c r="AE403" s="18"/>
      <c r="AF403" s="18"/>
      <c r="AG403" s="18"/>
      <c r="AH403" s="30" t="str">
        <f t="shared" si="42"/>
        <v/>
      </c>
      <c r="AI403" s="18" t="str">
        <f t="shared" si="43"/>
        <v/>
      </c>
      <c r="AJ403" s="18" t="str">
        <f t="shared" si="44"/>
        <v/>
      </c>
      <c r="AK403" s="18" t="str">
        <f t="shared" si="45"/>
        <v/>
      </c>
      <c r="AL403" s="18" t="str">
        <f t="shared" si="46"/>
        <v/>
      </c>
      <c r="AM403" s="18" t="str">
        <f t="shared" si="47"/>
        <v/>
      </c>
      <c r="AN403" s="18" t="str">
        <f t="shared" si="48"/>
        <v/>
      </c>
      <c r="AO403" s="18" t="str">
        <f t="shared" si="49"/>
        <v/>
      </c>
      <c r="AP403" s="18" t="str">
        <f t="shared" si="50"/>
        <v/>
      </c>
      <c r="AS403" s="63">
        <f t="shared" si="51"/>
        <v>78.571428571428569</v>
      </c>
      <c r="AT403"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403" s="23" t="str">
        <f t="shared" si="53"/>
        <v xml:space="preserve">Perlu peningkatan dalam hal </v>
      </c>
      <c r="AV403"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403" s="23" t="str">
        <f t="shared" si="55"/>
        <v/>
      </c>
      <c r="BF403" s="197">
        <v>78</v>
      </c>
    </row>
    <row r="404" spans="1:58" ht="15.75" customHeight="1">
      <c r="A404" s="57">
        <v>398</v>
      </c>
      <c r="B404" s="18" t="s">
        <v>461</v>
      </c>
      <c r="C404" s="59">
        <v>6902</v>
      </c>
      <c r="D404" s="18">
        <f t="shared" si="62"/>
        <v>6902</v>
      </c>
      <c r="E404" s="59" t="s">
        <v>439</v>
      </c>
      <c r="F404" s="59">
        <v>75</v>
      </c>
      <c r="G404" s="59">
        <v>75</v>
      </c>
      <c r="H404" s="59">
        <v>75</v>
      </c>
      <c r="I404" s="59"/>
      <c r="J404" s="59"/>
      <c r="K404" s="59"/>
      <c r="L404" s="59"/>
      <c r="M404" s="59"/>
      <c r="N404" s="18"/>
      <c r="O404" s="60">
        <v>68.571428571428569</v>
      </c>
      <c r="P404" s="175">
        <f t="shared" si="63"/>
        <v>80</v>
      </c>
      <c r="Q404" s="18"/>
      <c r="R404" s="18"/>
      <c r="S404" s="18"/>
      <c r="T404" s="18"/>
      <c r="U404" s="61">
        <f t="shared" si="64"/>
        <v>73.392857142857139</v>
      </c>
      <c r="V404" s="18" t="str">
        <f t="shared" si="34"/>
        <v/>
      </c>
      <c r="W404" s="18" t="str">
        <f t="shared" si="35"/>
        <v/>
      </c>
      <c r="X404" s="62" t="str">
        <f t="shared" si="36"/>
        <v/>
      </c>
      <c r="Y404" s="18" t="str">
        <f t="shared" si="37"/>
        <v/>
      </c>
      <c r="Z404" s="18" t="str">
        <f t="shared" si="38"/>
        <v/>
      </c>
      <c r="AA404" s="18" t="str">
        <f t="shared" si="39"/>
        <v/>
      </c>
      <c r="AB404" s="18" t="str">
        <f t="shared" si="40"/>
        <v/>
      </c>
      <c r="AC404" s="18" t="str">
        <f t="shared" si="41"/>
        <v/>
      </c>
      <c r="AD404" s="18"/>
      <c r="AE404" s="18"/>
      <c r="AF404" s="18"/>
      <c r="AG404" s="18"/>
      <c r="AH404" s="30" t="str">
        <f t="shared" si="42"/>
        <v/>
      </c>
      <c r="AI404" s="18" t="str">
        <f t="shared" si="43"/>
        <v xml:space="preserve"> Menyanyikan lagu populer  populer secara  solo dengan intonasi dan artikulasi . </v>
      </c>
      <c r="AJ404" s="18" t="str">
        <f t="shared" si="44"/>
        <v xml:space="preserve"> Memainkan alat musik  dalam ansambel secara berkelompok . </v>
      </c>
      <c r="AK404" s="18" t="str">
        <f t="shared" si="45"/>
        <v xml:space="preserve"> Menyanyikan lagu populer  dalam bentuk sajian vokal group . </v>
      </c>
      <c r="AL404" s="18" t="str">
        <f t="shared" si="46"/>
        <v/>
      </c>
      <c r="AM404" s="18" t="str">
        <f t="shared" si="47"/>
        <v/>
      </c>
      <c r="AN404" s="18" t="str">
        <f t="shared" si="48"/>
        <v/>
      </c>
      <c r="AO404" s="18" t="str">
        <f t="shared" si="49"/>
        <v/>
      </c>
      <c r="AP404" s="18" t="str">
        <f t="shared" si="50"/>
        <v/>
      </c>
      <c r="AS404" s="63">
        <f t="shared" si="51"/>
        <v>73.392857142857139</v>
      </c>
      <c r="AT404" s="23" t="str">
        <f t="shared" si="52"/>
        <v xml:space="preserve">Mencapai kompetensi dengan sangat baik dalam </v>
      </c>
      <c r="AU404" s="23" t="str">
        <f t="shared" si="53"/>
        <v xml:space="preserve">Perlu peningkatan dalam hal  Menyanyikan lagu populer  populer secara  solo dengan intonasi dan artikulasi .  Memainkan alat musik  dalam ansambel secara berkelompok .  Menyanyikan lagu populer  dalam bentuk sajian vokal group . </v>
      </c>
      <c r="AV404" s="23" t="str">
        <f t="shared" si="54"/>
        <v/>
      </c>
      <c r="AW404" s="23" t="str">
        <f t="shared" si="55"/>
        <v xml:space="preserve">Perlu peningkatan dalam hal  Menyanyikan lagu populer  populer secara  solo dengan intonasi dan artikulasi .  Memainkan alat musik  dalam ansambel secara berkelompok .  Menyanyikan lagu populer  dalam bentuk sajian vokal group . </v>
      </c>
      <c r="BF404" s="197">
        <v>77</v>
      </c>
    </row>
    <row r="405" spans="1:58" ht="15.75" customHeight="1">
      <c r="A405" s="57">
        <v>399</v>
      </c>
      <c r="B405" s="18" t="s">
        <v>462</v>
      </c>
      <c r="C405" s="59">
        <v>6891</v>
      </c>
      <c r="D405" s="18">
        <f t="shared" si="62"/>
        <v>6891</v>
      </c>
      <c r="E405" s="59" t="s">
        <v>439</v>
      </c>
      <c r="F405" s="59">
        <v>75</v>
      </c>
      <c r="G405" s="59">
        <v>80</v>
      </c>
      <c r="H405" s="59">
        <v>80</v>
      </c>
      <c r="I405" s="59"/>
      <c r="J405" s="59"/>
      <c r="K405" s="59"/>
      <c r="L405" s="59"/>
      <c r="M405" s="59"/>
      <c r="N405" s="18"/>
      <c r="O405" s="60">
        <v>65.714285714285722</v>
      </c>
      <c r="P405" s="175">
        <f t="shared" si="63"/>
        <v>80</v>
      </c>
      <c r="Q405" s="18"/>
      <c r="R405" s="18"/>
      <c r="S405" s="18"/>
      <c r="T405" s="18"/>
      <c r="U405" s="61">
        <f t="shared" si="64"/>
        <v>75.178571428571431</v>
      </c>
      <c r="V405" s="18" t="str">
        <f t="shared" si="34"/>
        <v/>
      </c>
      <c r="W405" s="18" t="str">
        <f t="shared" si="35"/>
        <v xml:space="preserve"> Memainkan alat musik  dalam ansambel secara berkelompok . </v>
      </c>
      <c r="X405" s="62" t="str">
        <f t="shared" si="36"/>
        <v xml:space="preserve"> Menyanyikan lagu populer  dalam bentuk sajian vokal group . </v>
      </c>
      <c r="Y405" s="18" t="str">
        <f t="shared" si="37"/>
        <v/>
      </c>
      <c r="Z405" s="18" t="str">
        <f t="shared" si="38"/>
        <v/>
      </c>
      <c r="AA405" s="18" t="str">
        <f t="shared" si="39"/>
        <v/>
      </c>
      <c r="AB405" s="18" t="str">
        <f t="shared" si="40"/>
        <v/>
      </c>
      <c r="AC405" s="18" t="str">
        <f t="shared" si="41"/>
        <v/>
      </c>
      <c r="AD405" s="18"/>
      <c r="AE405" s="18"/>
      <c r="AF405" s="18"/>
      <c r="AG405" s="18"/>
      <c r="AH405" s="30" t="str">
        <f t="shared" si="42"/>
        <v/>
      </c>
      <c r="AI405" s="18" t="str">
        <f t="shared" si="43"/>
        <v xml:space="preserve"> Menyanyikan lagu populer  populer secara  solo dengan intonasi dan artikulasi . </v>
      </c>
      <c r="AJ405" s="18" t="str">
        <f t="shared" si="44"/>
        <v/>
      </c>
      <c r="AK405" s="18" t="str">
        <f t="shared" si="45"/>
        <v/>
      </c>
      <c r="AL405" s="18" t="str">
        <f t="shared" si="46"/>
        <v/>
      </c>
      <c r="AM405" s="18" t="str">
        <f t="shared" si="47"/>
        <v/>
      </c>
      <c r="AN405" s="18" t="str">
        <f t="shared" si="48"/>
        <v/>
      </c>
      <c r="AO405" s="18" t="str">
        <f t="shared" si="49"/>
        <v/>
      </c>
      <c r="AP405" s="18" t="str">
        <f t="shared" si="50"/>
        <v/>
      </c>
      <c r="AS405" s="63">
        <f t="shared" si="51"/>
        <v>75.178571428571431</v>
      </c>
      <c r="AT405" s="23" t="str">
        <f t="shared" si="52"/>
        <v xml:space="preserve">Mencapai kompetensi dengan sangat baik dalam  Memainkan alat musik  dalam ansambel secara berkelompok .  Menyanyikan lagu populer  dalam bentuk sajian vokal group . </v>
      </c>
      <c r="AU405" s="23" t="str">
        <f t="shared" si="53"/>
        <v xml:space="preserve">Perlu peningkatan dalam hal  Menyanyikan lagu populer  populer secara  solo dengan intonasi dan artikulasi . </v>
      </c>
      <c r="AV405" s="23" t="str">
        <f t="shared" si="54"/>
        <v xml:space="preserve">Mencapai kompetensi dengan sangat baik dalam  Memainkan alat musik  dalam ansambel secara berkelompok .  Menyanyikan lagu populer  dalam bentuk sajian vokal group . </v>
      </c>
      <c r="AW405" s="23" t="str">
        <f t="shared" si="55"/>
        <v xml:space="preserve">Perlu peningkatan dalam hal  Menyanyikan lagu populer  populer secara  solo dengan intonasi dan artikulasi . </v>
      </c>
      <c r="BF405" s="197">
        <v>76</v>
      </c>
    </row>
    <row r="406" spans="1:58" ht="15.75" customHeight="1">
      <c r="A406" s="57">
        <v>400</v>
      </c>
      <c r="B406" s="18" t="s">
        <v>463</v>
      </c>
      <c r="C406" s="59">
        <v>6892</v>
      </c>
      <c r="D406" s="18">
        <f t="shared" si="62"/>
        <v>6892</v>
      </c>
      <c r="E406" s="59" t="s">
        <v>439</v>
      </c>
      <c r="F406" s="59">
        <v>90</v>
      </c>
      <c r="G406" s="59">
        <v>90</v>
      </c>
      <c r="H406" s="59">
        <v>90</v>
      </c>
      <c r="I406" s="59"/>
      <c r="J406" s="59"/>
      <c r="K406" s="59"/>
      <c r="L406" s="59"/>
      <c r="M406" s="59"/>
      <c r="N406" s="18"/>
      <c r="O406" s="60">
        <v>65.714285714285722</v>
      </c>
      <c r="P406" s="175">
        <f t="shared" si="63"/>
        <v>80</v>
      </c>
      <c r="Q406" s="18"/>
      <c r="R406" s="18"/>
      <c r="S406" s="18"/>
      <c r="T406" s="18"/>
      <c r="U406" s="61">
        <f t="shared" si="64"/>
        <v>83.928571428571431</v>
      </c>
      <c r="V406" s="18" t="str">
        <f t="shared" si="34"/>
        <v xml:space="preserve"> Menyanyikan lagu populer  populer secara  solo dengan intonasi dan artikulasi . </v>
      </c>
      <c r="W406" s="18" t="str">
        <f t="shared" si="35"/>
        <v xml:space="preserve"> Memainkan alat musik  dalam ansambel secara berkelompok . </v>
      </c>
      <c r="X406" s="62" t="str">
        <f t="shared" si="36"/>
        <v xml:space="preserve"> Menyanyikan lagu populer  dalam bentuk sajian vokal group . </v>
      </c>
      <c r="Y406" s="18" t="str">
        <f t="shared" si="37"/>
        <v/>
      </c>
      <c r="Z406" s="18" t="str">
        <f t="shared" si="38"/>
        <v/>
      </c>
      <c r="AA406" s="18" t="str">
        <f t="shared" si="39"/>
        <v/>
      </c>
      <c r="AB406" s="18" t="str">
        <f t="shared" si="40"/>
        <v/>
      </c>
      <c r="AC406" s="18" t="str">
        <f t="shared" si="41"/>
        <v/>
      </c>
      <c r="AD406" s="18"/>
      <c r="AE406" s="18"/>
      <c r="AF406" s="18"/>
      <c r="AG406" s="18"/>
      <c r="AH406" s="30" t="str">
        <f t="shared" si="42"/>
        <v/>
      </c>
      <c r="AI406" s="18" t="str">
        <f t="shared" si="43"/>
        <v/>
      </c>
      <c r="AJ406" s="18" t="str">
        <f t="shared" si="44"/>
        <v/>
      </c>
      <c r="AK406" s="18" t="str">
        <f t="shared" si="45"/>
        <v/>
      </c>
      <c r="AL406" s="18" t="str">
        <f t="shared" si="46"/>
        <v/>
      </c>
      <c r="AM406" s="18" t="str">
        <f t="shared" si="47"/>
        <v/>
      </c>
      <c r="AN406" s="18" t="str">
        <f t="shared" si="48"/>
        <v/>
      </c>
      <c r="AO406" s="18" t="str">
        <f t="shared" si="49"/>
        <v/>
      </c>
      <c r="AP406" s="18" t="str">
        <f t="shared" si="50"/>
        <v/>
      </c>
      <c r="AS406" s="63">
        <f t="shared" si="51"/>
        <v>83.928571428571431</v>
      </c>
      <c r="AT406"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406" s="23" t="str">
        <f t="shared" si="53"/>
        <v xml:space="preserve">Perlu peningkatan dalam hal </v>
      </c>
      <c r="AV406"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406" s="23" t="str">
        <f t="shared" si="55"/>
        <v/>
      </c>
      <c r="BF406" s="197">
        <v>80</v>
      </c>
    </row>
    <row r="407" spans="1:58" ht="15.75" customHeight="1">
      <c r="A407" s="57">
        <v>401</v>
      </c>
      <c r="B407" s="18" t="s">
        <v>464</v>
      </c>
      <c r="C407" s="59">
        <v>6893</v>
      </c>
      <c r="D407" s="18">
        <f t="shared" si="62"/>
        <v>6893</v>
      </c>
      <c r="E407" s="59" t="s">
        <v>439</v>
      </c>
      <c r="F407" s="59">
        <v>90</v>
      </c>
      <c r="G407" s="59">
        <v>90</v>
      </c>
      <c r="H407" s="59">
        <v>90</v>
      </c>
      <c r="I407" s="59"/>
      <c r="J407" s="59"/>
      <c r="K407" s="59"/>
      <c r="L407" s="59"/>
      <c r="M407" s="59"/>
      <c r="N407" s="18"/>
      <c r="O407" s="60">
        <v>80</v>
      </c>
      <c r="P407" s="175">
        <f t="shared" si="63"/>
        <v>80</v>
      </c>
      <c r="Q407" s="18"/>
      <c r="R407" s="18"/>
      <c r="S407" s="18"/>
      <c r="T407" s="18"/>
      <c r="U407" s="61">
        <f t="shared" si="64"/>
        <v>87.5</v>
      </c>
      <c r="V407" s="18" t="str">
        <f t="shared" si="34"/>
        <v xml:space="preserve"> Menyanyikan lagu populer  populer secara  solo dengan intonasi dan artikulasi . </v>
      </c>
      <c r="W407" s="18" t="str">
        <f t="shared" si="35"/>
        <v xml:space="preserve"> Memainkan alat musik  dalam ansambel secara berkelompok . </v>
      </c>
      <c r="X407" s="62" t="str">
        <f t="shared" si="36"/>
        <v xml:space="preserve"> Menyanyikan lagu populer  dalam bentuk sajian vokal group . </v>
      </c>
      <c r="Y407" s="18" t="str">
        <f t="shared" si="37"/>
        <v/>
      </c>
      <c r="Z407" s="18" t="str">
        <f t="shared" si="38"/>
        <v/>
      </c>
      <c r="AA407" s="18" t="str">
        <f t="shared" si="39"/>
        <v/>
      </c>
      <c r="AB407" s="18" t="str">
        <f t="shared" si="40"/>
        <v/>
      </c>
      <c r="AC407" s="18" t="str">
        <f t="shared" si="41"/>
        <v/>
      </c>
      <c r="AD407" s="18"/>
      <c r="AE407" s="18"/>
      <c r="AF407" s="18"/>
      <c r="AG407" s="18"/>
      <c r="AH407" s="30" t="str">
        <f t="shared" si="42"/>
        <v/>
      </c>
      <c r="AI407" s="18" t="str">
        <f t="shared" si="43"/>
        <v/>
      </c>
      <c r="AJ407" s="18" t="str">
        <f t="shared" si="44"/>
        <v/>
      </c>
      <c r="AK407" s="18" t="str">
        <f t="shared" si="45"/>
        <v/>
      </c>
      <c r="AL407" s="18" t="str">
        <f t="shared" si="46"/>
        <v/>
      </c>
      <c r="AM407" s="18" t="str">
        <f t="shared" si="47"/>
        <v/>
      </c>
      <c r="AN407" s="18" t="str">
        <f t="shared" si="48"/>
        <v/>
      </c>
      <c r="AO407" s="18" t="str">
        <f t="shared" si="49"/>
        <v/>
      </c>
      <c r="AP407" s="18" t="str">
        <f t="shared" si="50"/>
        <v/>
      </c>
      <c r="AS407" s="63">
        <f t="shared" si="51"/>
        <v>87.5</v>
      </c>
      <c r="AT407"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407" s="23" t="str">
        <f t="shared" si="53"/>
        <v xml:space="preserve">Perlu peningkatan dalam hal </v>
      </c>
      <c r="AV407"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407" s="23" t="str">
        <f t="shared" si="55"/>
        <v/>
      </c>
      <c r="BF407" s="197">
        <v>82</v>
      </c>
    </row>
    <row r="408" spans="1:58" ht="15.75" customHeight="1">
      <c r="A408" s="57">
        <v>402</v>
      </c>
      <c r="B408" s="18" t="s">
        <v>465</v>
      </c>
      <c r="C408" s="59">
        <v>6894</v>
      </c>
      <c r="D408" s="18">
        <f t="shared" si="62"/>
        <v>6894</v>
      </c>
      <c r="E408" s="59" t="s">
        <v>439</v>
      </c>
      <c r="F408" s="59">
        <v>75</v>
      </c>
      <c r="G408" s="59">
        <v>75</v>
      </c>
      <c r="H408" s="59">
        <v>80</v>
      </c>
      <c r="I408" s="59"/>
      <c r="J408" s="59"/>
      <c r="K408" s="59"/>
      <c r="L408" s="59"/>
      <c r="M408" s="59"/>
      <c r="N408" s="18"/>
      <c r="O408" s="60">
        <v>65.714285714285722</v>
      </c>
      <c r="P408" s="175">
        <f t="shared" si="63"/>
        <v>80</v>
      </c>
      <c r="Q408" s="18"/>
      <c r="R408" s="18"/>
      <c r="S408" s="18"/>
      <c r="T408" s="18"/>
      <c r="U408" s="61">
        <f t="shared" si="64"/>
        <v>73.928571428571431</v>
      </c>
      <c r="V408" s="18" t="str">
        <f t="shared" si="34"/>
        <v/>
      </c>
      <c r="W408" s="18" t="str">
        <f t="shared" si="35"/>
        <v/>
      </c>
      <c r="X408" s="62" t="str">
        <f t="shared" si="36"/>
        <v xml:space="preserve"> Menyanyikan lagu populer  dalam bentuk sajian vokal group . </v>
      </c>
      <c r="Y408" s="18" t="str">
        <f t="shared" si="37"/>
        <v/>
      </c>
      <c r="Z408" s="18" t="str">
        <f t="shared" si="38"/>
        <v/>
      </c>
      <c r="AA408" s="18" t="str">
        <f t="shared" si="39"/>
        <v/>
      </c>
      <c r="AB408" s="18" t="str">
        <f t="shared" si="40"/>
        <v/>
      </c>
      <c r="AC408" s="18" t="str">
        <f t="shared" si="41"/>
        <v/>
      </c>
      <c r="AD408" s="18"/>
      <c r="AE408" s="18"/>
      <c r="AF408" s="18"/>
      <c r="AG408" s="18"/>
      <c r="AH408" s="30" t="str">
        <f t="shared" si="42"/>
        <v/>
      </c>
      <c r="AI408" s="18" t="str">
        <f t="shared" si="43"/>
        <v xml:space="preserve"> Menyanyikan lagu populer  populer secara  solo dengan intonasi dan artikulasi . </v>
      </c>
      <c r="AJ408" s="18" t="str">
        <f t="shared" si="44"/>
        <v xml:space="preserve"> Memainkan alat musik  dalam ansambel secara berkelompok . </v>
      </c>
      <c r="AK408" s="18" t="str">
        <f t="shared" si="45"/>
        <v/>
      </c>
      <c r="AL408" s="18" t="str">
        <f t="shared" si="46"/>
        <v/>
      </c>
      <c r="AM408" s="18" t="str">
        <f t="shared" si="47"/>
        <v/>
      </c>
      <c r="AN408" s="18" t="str">
        <f t="shared" si="48"/>
        <v/>
      </c>
      <c r="AO408" s="18" t="str">
        <f t="shared" si="49"/>
        <v/>
      </c>
      <c r="AP408" s="18" t="str">
        <f t="shared" si="50"/>
        <v/>
      </c>
      <c r="AS408" s="63">
        <f t="shared" si="51"/>
        <v>73.928571428571431</v>
      </c>
      <c r="AT408" s="23" t="str">
        <f t="shared" si="52"/>
        <v xml:space="preserve">Mencapai kompetensi dengan sangat baik dalam  Menyanyikan lagu populer  dalam bentuk sajian vokal group . </v>
      </c>
      <c r="AU408" s="23" t="str">
        <f t="shared" si="53"/>
        <v xml:space="preserve">Perlu peningkatan dalam hal  Menyanyikan lagu populer  populer secara  solo dengan intonasi dan artikulasi .  Memainkan alat musik  dalam ansambel secara berkelompok . </v>
      </c>
      <c r="AV408" s="23" t="str">
        <f t="shared" si="54"/>
        <v xml:space="preserve">Mencapai kompetensi dengan sangat baik dalam  Menyanyikan lagu populer  dalam bentuk sajian vokal group . </v>
      </c>
      <c r="AW408" s="23" t="str">
        <f t="shared" si="55"/>
        <v xml:space="preserve">Perlu peningkatan dalam hal  Menyanyikan lagu populer  populer secara  solo dengan intonasi dan artikulasi .  Memainkan alat musik  dalam ansambel secara berkelompok . </v>
      </c>
      <c r="BF408" s="197">
        <v>77</v>
      </c>
    </row>
    <row r="409" spans="1:58" ht="15.75" customHeight="1">
      <c r="A409" s="57">
        <v>403</v>
      </c>
      <c r="B409" s="18" t="s">
        <v>466</v>
      </c>
      <c r="C409" s="59">
        <v>6895</v>
      </c>
      <c r="D409" s="18">
        <f t="shared" si="62"/>
        <v>6895</v>
      </c>
      <c r="E409" s="59" t="s">
        <v>439</v>
      </c>
      <c r="F409" s="59">
        <v>80</v>
      </c>
      <c r="G409" s="59">
        <v>80</v>
      </c>
      <c r="H409" s="59">
        <v>90</v>
      </c>
      <c r="I409" s="59"/>
      <c r="J409" s="59"/>
      <c r="K409" s="59"/>
      <c r="L409" s="59"/>
      <c r="M409" s="59"/>
      <c r="N409" s="18"/>
      <c r="O409" s="60">
        <v>57.142857142857146</v>
      </c>
      <c r="P409" s="175">
        <f t="shared" si="63"/>
        <v>80</v>
      </c>
      <c r="Q409" s="18"/>
      <c r="R409" s="18"/>
      <c r="S409" s="18"/>
      <c r="T409" s="18"/>
      <c r="U409" s="61">
        <f t="shared" si="64"/>
        <v>76.785714285714292</v>
      </c>
      <c r="V409" s="18" t="str">
        <f t="shared" si="34"/>
        <v xml:space="preserve"> Menyanyikan lagu populer  populer secara  solo dengan intonasi dan artikulasi . </v>
      </c>
      <c r="W409" s="18" t="str">
        <f t="shared" si="35"/>
        <v xml:space="preserve"> Memainkan alat musik  dalam ansambel secara berkelompok . </v>
      </c>
      <c r="X409" s="62" t="str">
        <f t="shared" si="36"/>
        <v xml:space="preserve"> Menyanyikan lagu populer  dalam bentuk sajian vokal group . </v>
      </c>
      <c r="Y409" s="18" t="str">
        <f t="shared" si="37"/>
        <v/>
      </c>
      <c r="Z409" s="18" t="str">
        <f t="shared" si="38"/>
        <v/>
      </c>
      <c r="AA409" s="18" t="str">
        <f t="shared" si="39"/>
        <v/>
      </c>
      <c r="AB409" s="18" t="str">
        <f t="shared" si="40"/>
        <v/>
      </c>
      <c r="AC409" s="18" t="str">
        <f t="shared" si="41"/>
        <v/>
      </c>
      <c r="AD409" s="18"/>
      <c r="AE409" s="18"/>
      <c r="AF409" s="18"/>
      <c r="AG409" s="18"/>
      <c r="AH409" s="30" t="str">
        <f t="shared" si="42"/>
        <v/>
      </c>
      <c r="AI409" s="18" t="str">
        <f t="shared" si="43"/>
        <v/>
      </c>
      <c r="AJ409" s="18" t="str">
        <f t="shared" si="44"/>
        <v/>
      </c>
      <c r="AK409" s="18" t="str">
        <f t="shared" si="45"/>
        <v/>
      </c>
      <c r="AL409" s="18" t="str">
        <f t="shared" si="46"/>
        <v/>
      </c>
      <c r="AM409" s="18" t="str">
        <f t="shared" si="47"/>
        <v/>
      </c>
      <c r="AN409" s="18" t="str">
        <f t="shared" si="48"/>
        <v/>
      </c>
      <c r="AO409" s="18" t="str">
        <f t="shared" si="49"/>
        <v/>
      </c>
      <c r="AP409" s="18" t="str">
        <f t="shared" si="50"/>
        <v/>
      </c>
      <c r="AS409" s="63">
        <f t="shared" si="51"/>
        <v>76.785714285714292</v>
      </c>
      <c r="AT409"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409" s="23" t="str">
        <f t="shared" si="53"/>
        <v xml:space="preserve">Perlu peningkatan dalam hal </v>
      </c>
      <c r="AV409"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409" s="23" t="str">
        <f t="shared" si="55"/>
        <v/>
      </c>
      <c r="BF409" s="197">
        <v>80</v>
      </c>
    </row>
    <row r="410" spans="1:58" ht="15.75" customHeight="1">
      <c r="A410" s="57">
        <v>404</v>
      </c>
      <c r="B410" s="18" t="s">
        <v>467</v>
      </c>
      <c r="C410" s="59">
        <v>6896</v>
      </c>
      <c r="D410" s="18">
        <f t="shared" si="62"/>
        <v>6896</v>
      </c>
      <c r="E410" s="59" t="s">
        <v>439</v>
      </c>
      <c r="F410" s="59">
        <v>80</v>
      </c>
      <c r="G410" s="59">
        <v>80</v>
      </c>
      <c r="H410" s="59">
        <v>90</v>
      </c>
      <c r="I410" s="59"/>
      <c r="J410" s="59"/>
      <c r="K410" s="59"/>
      <c r="L410" s="59"/>
      <c r="M410" s="59"/>
      <c r="N410" s="18"/>
      <c r="O410" s="60">
        <v>62.857142857142861</v>
      </c>
      <c r="P410" s="175">
        <f t="shared" si="63"/>
        <v>80</v>
      </c>
      <c r="Q410" s="18"/>
      <c r="R410" s="18"/>
      <c r="S410" s="18"/>
      <c r="T410" s="18"/>
      <c r="U410" s="61">
        <f t="shared" si="64"/>
        <v>78.214285714285722</v>
      </c>
      <c r="V410" s="18" t="str">
        <f t="shared" si="34"/>
        <v xml:space="preserve"> Menyanyikan lagu populer  populer secara  solo dengan intonasi dan artikulasi . </v>
      </c>
      <c r="W410" s="18" t="str">
        <f t="shared" si="35"/>
        <v xml:space="preserve"> Memainkan alat musik  dalam ansambel secara berkelompok . </v>
      </c>
      <c r="X410" s="62" t="str">
        <f t="shared" si="36"/>
        <v xml:space="preserve"> Menyanyikan lagu populer  dalam bentuk sajian vokal group . </v>
      </c>
      <c r="Y410" s="18" t="str">
        <f t="shared" si="37"/>
        <v/>
      </c>
      <c r="Z410" s="18" t="str">
        <f t="shared" si="38"/>
        <v/>
      </c>
      <c r="AA410" s="18" t="str">
        <f t="shared" si="39"/>
        <v/>
      </c>
      <c r="AB410" s="18" t="str">
        <f t="shared" si="40"/>
        <v/>
      </c>
      <c r="AC410" s="18" t="str">
        <f t="shared" si="41"/>
        <v/>
      </c>
      <c r="AD410" s="18"/>
      <c r="AE410" s="18"/>
      <c r="AF410" s="18"/>
      <c r="AG410" s="18"/>
      <c r="AH410" s="30" t="str">
        <f t="shared" si="42"/>
        <v/>
      </c>
      <c r="AI410" s="18" t="str">
        <f t="shared" si="43"/>
        <v/>
      </c>
      <c r="AJ410" s="18" t="str">
        <f t="shared" si="44"/>
        <v/>
      </c>
      <c r="AK410" s="18" t="str">
        <f t="shared" si="45"/>
        <v/>
      </c>
      <c r="AL410" s="18" t="str">
        <f t="shared" si="46"/>
        <v/>
      </c>
      <c r="AM410" s="18" t="str">
        <f t="shared" si="47"/>
        <v/>
      </c>
      <c r="AN410" s="18" t="str">
        <f t="shared" si="48"/>
        <v/>
      </c>
      <c r="AO410" s="18" t="str">
        <f t="shared" si="49"/>
        <v/>
      </c>
      <c r="AP410" s="18" t="str">
        <f t="shared" si="50"/>
        <v/>
      </c>
      <c r="AS410" s="63">
        <f t="shared" si="51"/>
        <v>78.214285714285722</v>
      </c>
      <c r="AT410"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410" s="23" t="str">
        <f t="shared" si="53"/>
        <v xml:space="preserve">Perlu peningkatan dalam hal </v>
      </c>
      <c r="AV410"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410" s="23" t="str">
        <f t="shared" si="55"/>
        <v/>
      </c>
      <c r="BF410" s="197">
        <v>80</v>
      </c>
    </row>
    <row r="411" spans="1:58" ht="15.75" customHeight="1">
      <c r="A411" s="57">
        <v>405</v>
      </c>
      <c r="B411" s="18" t="s">
        <v>468</v>
      </c>
      <c r="C411" s="59">
        <v>6898</v>
      </c>
      <c r="D411" s="18">
        <f t="shared" si="62"/>
        <v>6898</v>
      </c>
      <c r="E411" s="59" t="s">
        <v>439</v>
      </c>
      <c r="F411" s="59">
        <v>80</v>
      </c>
      <c r="G411" s="59">
        <v>80</v>
      </c>
      <c r="H411" s="59">
        <v>90</v>
      </c>
      <c r="I411" s="59"/>
      <c r="J411" s="59"/>
      <c r="K411" s="59"/>
      <c r="L411" s="59"/>
      <c r="M411" s="59"/>
      <c r="N411" s="18"/>
      <c r="O411" s="60">
        <v>80</v>
      </c>
      <c r="P411" s="175">
        <f t="shared" si="63"/>
        <v>80</v>
      </c>
      <c r="Q411" s="18"/>
      <c r="R411" s="18"/>
      <c r="S411" s="18"/>
      <c r="T411" s="18"/>
      <c r="U411" s="61">
        <f t="shared" si="64"/>
        <v>82.5</v>
      </c>
      <c r="V411" s="18" t="str">
        <f t="shared" si="34"/>
        <v xml:space="preserve"> Menyanyikan lagu populer  populer secara  solo dengan intonasi dan artikulasi . </v>
      </c>
      <c r="W411" s="18" t="str">
        <f t="shared" si="35"/>
        <v xml:space="preserve"> Memainkan alat musik  dalam ansambel secara berkelompok . </v>
      </c>
      <c r="X411" s="62" t="str">
        <f t="shared" si="36"/>
        <v xml:space="preserve"> Menyanyikan lagu populer  dalam bentuk sajian vokal group . </v>
      </c>
      <c r="Y411" s="18" t="str">
        <f t="shared" si="37"/>
        <v/>
      </c>
      <c r="Z411" s="18" t="str">
        <f t="shared" si="38"/>
        <v/>
      </c>
      <c r="AA411" s="18" t="str">
        <f t="shared" si="39"/>
        <v/>
      </c>
      <c r="AB411" s="18" t="str">
        <f t="shared" si="40"/>
        <v/>
      </c>
      <c r="AC411" s="18" t="str">
        <f t="shared" si="41"/>
        <v/>
      </c>
      <c r="AD411" s="18"/>
      <c r="AE411" s="18"/>
      <c r="AF411" s="18"/>
      <c r="AG411" s="18"/>
      <c r="AH411" s="30" t="str">
        <f t="shared" si="42"/>
        <v/>
      </c>
      <c r="AI411" s="18" t="str">
        <f t="shared" si="43"/>
        <v/>
      </c>
      <c r="AJ411" s="18" t="str">
        <f t="shared" si="44"/>
        <v/>
      </c>
      <c r="AK411" s="18" t="str">
        <f t="shared" si="45"/>
        <v/>
      </c>
      <c r="AL411" s="18" t="str">
        <f t="shared" si="46"/>
        <v/>
      </c>
      <c r="AM411" s="18" t="str">
        <f t="shared" si="47"/>
        <v/>
      </c>
      <c r="AN411" s="18" t="str">
        <f t="shared" si="48"/>
        <v/>
      </c>
      <c r="AO411" s="18" t="str">
        <f t="shared" si="49"/>
        <v/>
      </c>
      <c r="AP411" s="18" t="str">
        <f t="shared" si="50"/>
        <v/>
      </c>
      <c r="AS411" s="63">
        <f t="shared" si="51"/>
        <v>82.5</v>
      </c>
      <c r="AT411"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411" s="23" t="str">
        <f t="shared" si="53"/>
        <v xml:space="preserve">Perlu peningkatan dalam hal </v>
      </c>
      <c r="AV411"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411" s="23" t="str">
        <f t="shared" si="55"/>
        <v/>
      </c>
      <c r="BF411" s="197">
        <v>80</v>
      </c>
    </row>
    <row r="412" spans="1:58" ht="15.75" customHeight="1">
      <c r="A412" s="57">
        <v>406</v>
      </c>
      <c r="B412" s="18" t="s">
        <v>469</v>
      </c>
      <c r="C412" s="59">
        <v>6509</v>
      </c>
      <c r="D412" s="18">
        <f t="shared" si="62"/>
        <v>6509</v>
      </c>
      <c r="E412" s="165" t="s">
        <v>470</v>
      </c>
      <c r="F412" s="59">
        <v>70</v>
      </c>
      <c r="G412" s="59">
        <v>70</v>
      </c>
      <c r="H412" s="59">
        <v>70</v>
      </c>
      <c r="I412" s="59"/>
      <c r="J412" s="59"/>
      <c r="K412" s="59"/>
      <c r="L412" s="59"/>
      <c r="M412" s="59"/>
      <c r="N412" s="18"/>
      <c r="O412" s="60">
        <v>52</v>
      </c>
      <c r="P412" s="175">
        <f t="shared" si="63"/>
        <v>80</v>
      </c>
      <c r="Q412" s="18"/>
      <c r="R412" s="18"/>
      <c r="S412" s="18"/>
      <c r="T412" s="60"/>
      <c r="U412" s="61">
        <f>IFERROR(AVERAGE(F412:O412),"")</f>
        <v>65.5</v>
      </c>
      <c r="V412" s="18" t="str">
        <f t="shared" si="34"/>
        <v/>
      </c>
      <c r="W412" s="18" t="str">
        <f t="shared" si="35"/>
        <v/>
      </c>
      <c r="X412" s="62" t="str">
        <f t="shared" si="36"/>
        <v/>
      </c>
      <c r="Y412" s="18" t="str">
        <f t="shared" si="37"/>
        <v/>
      </c>
      <c r="Z412" s="18" t="str">
        <f t="shared" si="38"/>
        <v/>
      </c>
      <c r="AA412" s="18" t="str">
        <f t="shared" si="39"/>
        <v/>
      </c>
      <c r="AB412" s="18" t="str">
        <f t="shared" si="40"/>
        <v/>
      </c>
      <c r="AC412" s="18" t="str">
        <f t="shared" si="41"/>
        <v/>
      </c>
      <c r="AD412" s="18"/>
      <c r="AE412" s="18"/>
      <c r="AF412" s="18"/>
      <c r="AG412" s="18"/>
      <c r="AH412" s="30" t="str">
        <f t="shared" si="42"/>
        <v/>
      </c>
      <c r="AI412" s="18" t="str">
        <f t="shared" si="43"/>
        <v xml:space="preserve"> Menyanyikan lagu populer  populer secara  solo dengan intonasi dan artikulasi . </v>
      </c>
      <c r="AJ412" s="18" t="str">
        <f t="shared" si="44"/>
        <v xml:space="preserve"> Memainkan alat musik  dalam ansambel secara berkelompok . </v>
      </c>
      <c r="AK412" s="18" t="str">
        <f t="shared" si="45"/>
        <v xml:space="preserve"> Menyanyikan lagu populer  dalam bentuk sajian vokal group . </v>
      </c>
      <c r="AL412" s="18" t="str">
        <f t="shared" si="46"/>
        <v/>
      </c>
      <c r="AM412" s="18" t="str">
        <f t="shared" si="47"/>
        <v/>
      </c>
      <c r="AN412" s="18" t="str">
        <f t="shared" si="48"/>
        <v/>
      </c>
      <c r="AO412" s="18" t="str">
        <f t="shared" si="49"/>
        <v/>
      </c>
      <c r="AP412" s="18" t="str">
        <f t="shared" si="50"/>
        <v/>
      </c>
      <c r="AS412" s="63">
        <f t="shared" si="51"/>
        <v>65.5</v>
      </c>
      <c r="AT412" s="23" t="str">
        <f t="shared" si="52"/>
        <v xml:space="preserve">Mencapai kompetensi dengan sangat baik dalam </v>
      </c>
      <c r="AU412" s="23" t="str">
        <f t="shared" si="53"/>
        <v xml:space="preserve">Perlu peningkatan dalam hal  Menyanyikan lagu populer  populer secara  solo dengan intonasi dan artikulasi .  Memainkan alat musik  dalam ansambel secara berkelompok .  Menyanyikan lagu populer  dalam bentuk sajian vokal group . </v>
      </c>
      <c r="AV412" s="23" t="str">
        <f t="shared" si="54"/>
        <v/>
      </c>
      <c r="AW412" s="23" t="str">
        <f t="shared" si="55"/>
        <v xml:space="preserve">Perlu peningkatan dalam hal  Menyanyikan lagu populer  populer secara  solo dengan intonasi dan artikulasi .  Memainkan alat musik  dalam ansambel secara berkelompok .  Menyanyikan lagu populer  dalam bentuk sajian vokal group . </v>
      </c>
      <c r="BF412" s="197">
        <v>72</v>
      </c>
    </row>
    <row r="413" spans="1:58" ht="15.75" customHeight="1">
      <c r="A413" s="57">
        <v>407</v>
      </c>
      <c r="B413" s="18" t="s">
        <v>471</v>
      </c>
      <c r="C413" s="59">
        <v>6510</v>
      </c>
      <c r="D413" s="18">
        <f t="shared" si="62"/>
        <v>6510</v>
      </c>
      <c r="E413" s="165" t="s">
        <v>470</v>
      </c>
      <c r="F413" s="59">
        <v>80</v>
      </c>
      <c r="G413" s="59">
        <v>75</v>
      </c>
      <c r="H413" s="59">
        <v>75</v>
      </c>
      <c r="I413" s="59"/>
      <c r="J413" s="59"/>
      <c r="K413" s="59"/>
      <c r="L413" s="59"/>
      <c r="M413" s="59"/>
      <c r="N413" s="18"/>
      <c r="O413" s="60">
        <v>62</v>
      </c>
      <c r="P413" s="175">
        <f t="shared" si="63"/>
        <v>80</v>
      </c>
      <c r="Q413" s="18"/>
      <c r="R413" s="18"/>
      <c r="S413" s="18"/>
      <c r="T413" s="18"/>
      <c r="U413" s="61">
        <f t="shared" si="64"/>
        <v>73</v>
      </c>
      <c r="V413" s="18" t="str">
        <f t="shared" si="34"/>
        <v xml:space="preserve"> Menyanyikan lagu populer  populer secara  solo dengan intonasi dan artikulasi . </v>
      </c>
      <c r="W413" s="18" t="str">
        <f t="shared" si="35"/>
        <v/>
      </c>
      <c r="X413" s="62" t="str">
        <f t="shared" si="36"/>
        <v/>
      </c>
      <c r="Y413" s="18" t="str">
        <f t="shared" si="37"/>
        <v/>
      </c>
      <c r="Z413" s="18" t="str">
        <f t="shared" si="38"/>
        <v/>
      </c>
      <c r="AA413" s="18" t="str">
        <f t="shared" si="39"/>
        <v/>
      </c>
      <c r="AB413" s="18" t="str">
        <f t="shared" si="40"/>
        <v/>
      </c>
      <c r="AC413" s="18" t="str">
        <f t="shared" si="41"/>
        <v/>
      </c>
      <c r="AD413" s="18"/>
      <c r="AE413" s="18"/>
      <c r="AF413" s="18"/>
      <c r="AG413" s="18"/>
      <c r="AH413" s="30" t="str">
        <f t="shared" si="42"/>
        <v/>
      </c>
      <c r="AI413" s="18" t="str">
        <f t="shared" si="43"/>
        <v/>
      </c>
      <c r="AJ413" s="18" t="str">
        <f t="shared" si="44"/>
        <v xml:space="preserve"> Memainkan alat musik  dalam ansambel secara berkelompok . </v>
      </c>
      <c r="AK413" s="18" t="str">
        <f t="shared" si="45"/>
        <v xml:space="preserve"> Menyanyikan lagu populer  dalam bentuk sajian vokal group . </v>
      </c>
      <c r="AL413" s="18" t="str">
        <f t="shared" si="46"/>
        <v/>
      </c>
      <c r="AM413" s="18" t="str">
        <f t="shared" si="47"/>
        <v/>
      </c>
      <c r="AN413" s="18" t="str">
        <f t="shared" si="48"/>
        <v/>
      </c>
      <c r="AO413" s="18" t="str">
        <f t="shared" si="49"/>
        <v/>
      </c>
      <c r="AP413" s="18" t="str">
        <f t="shared" si="50"/>
        <v/>
      </c>
      <c r="AS413" s="63">
        <f t="shared" si="51"/>
        <v>73</v>
      </c>
      <c r="AT413" s="23" t="str">
        <f t="shared" si="52"/>
        <v xml:space="preserve">Mencapai kompetensi dengan sangat baik dalam  Menyanyikan lagu populer  populer secara  solo dengan intonasi dan artikulasi . </v>
      </c>
      <c r="AU413" s="23" t="str">
        <f t="shared" si="53"/>
        <v xml:space="preserve">Perlu peningkatan dalam hal  Memainkan alat musik  dalam ansambel secara berkelompok .  Menyanyikan lagu populer  dalam bentuk sajian vokal group . </v>
      </c>
      <c r="AV413" s="23" t="str">
        <f t="shared" si="54"/>
        <v xml:space="preserve">Mencapai kompetensi dengan sangat baik dalam  Menyanyikan lagu populer  populer secara  solo dengan intonasi dan artikulasi . </v>
      </c>
      <c r="AW413" s="23" t="str">
        <f t="shared" si="55"/>
        <v xml:space="preserve">Perlu peningkatan dalam hal  Memainkan alat musik  dalam ansambel secara berkelompok .  Menyanyikan lagu populer  dalam bentuk sajian vokal group . </v>
      </c>
      <c r="BF413" s="197">
        <v>75</v>
      </c>
    </row>
    <row r="414" spans="1:58" ht="15.75" customHeight="1">
      <c r="A414" s="57">
        <v>408</v>
      </c>
      <c r="B414" s="18" t="s">
        <v>472</v>
      </c>
      <c r="C414" s="59">
        <v>6511</v>
      </c>
      <c r="D414" s="18">
        <f t="shared" si="62"/>
        <v>6511</v>
      </c>
      <c r="E414" s="165" t="s">
        <v>470</v>
      </c>
      <c r="F414" s="59">
        <v>80</v>
      </c>
      <c r="G414" s="59">
        <v>80</v>
      </c>
      <c r="H414" s="59">
        <v>80</v>
      </c>
      <c r="I414" s="59"/>
      <c r="J414" s="59"/>
      <c r="K414" s="59"/>
      <c r="L414" s="59"/>
      <c r="M414" s="59"/>
      <c r="N414" s="18"/>
      <c r="O414" s="60">
        <v>77</v>
      </c>
      <c r="P414" s="175">
        <f t="shared" si="63"/>
        <v>80</v>
      </c>
      <c r="Q414" s="18"/>
      <c r="R414" s="18"/>
      <c r="S414" s="18"/>
      <c r="T414" s="18"/>
      <c r="U414" s="61">
        <f t="shared" si="64"/>
        <v>79.25</v>
      </c>
      <c r="V414" s="18" t="str">
        <f t="shared" si="34"/>
        <v xml:space="preserve"> Menyanyikan lagu populer  populer secara  solo dengan intonasi dan artikulasi . </v>
      </c>
      <c r="W414" s="18" t="str">
        <f t="shared" si="35"/>
        <v xml:space="preserve"> Memainkan alat musik  dalam ansambel secara berkelompok . </v>
      </c>
      <c r="X414" s="62" t="str">
        <f t="shared" si="36"/>
        <v xml:space="preserve"> Menyanyikan lagu populer  dalam bentuk sajian vokal group . </v>
      </c>
      <c r="Y414" s="18" t="str">
        <f t="shared" si="37"/>
        <v/>
      </c>
      <c r="Z414" s="18" t="str">
        <f t="shared" si="38"/>
        <v/>
      </c>
      <c r="AA414" s="18" t="str">
        <f t="shared" si="39"/>
        <v/>
      </c>
      <c r="AB414" s="18" t="str">
        <f t="shared" si="40"/>
        <v/>
      </c>
      <c r="AC414" s="18" t="str">
        <f t="shared" si="41"/>
        <v/>
      </c>
      <c r="AD414" s="18"/>
      <c r="AE414" s="18"/>
      <c r="AF414" s="18"/>
      <c r="AG414" s="18"/>
      <c r="AH414" s="30" t="str">
        <f t="shared" si="42"/>
        <v/>
      </c>
      <c r="AI414" s="18" t="str">
        <f t="shared" si="43"/>
        <v/>
      </c>
      <c r="AJ414" s="18" t="str">
        <f t="shared" si="44"/>
        <v/>
      </c>
      <c r="AK414" s="18" t="str">
        <f t="shared" si="45"/>
        <v/>
      </c>
      <c r="AL414" s="18" t="str">
        <f t="shared" si="46"/>
        <v/>
      </c>
      <c r="AM414" s="18" t="str">
        <f t="shared" si="47"/>
        <v/>
      </c>
      <c r="AN414" s="18" t="str">
        <f t="shared" si="48"/>
        <v/>
      </c>
      <c r="AO414" s="18" t="str">
        <f t="shared" si="49"/>
        <v/>
      </c>
      <c r="AP414" s="18" t="str">
        <f t="shared" si="50"/>
        <v/>
      </c>
      <c r="AS414" s="63">
        <f t="shared" si="51"/>
        <v>79.25</v>
      </c>
      <c r="AT414"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414" s="23" t="str">
        <f t="shared" si="53"/>
        <v xml:space="preserve">Perlu peningkatan dalam hal </v>
      </c>
      <c r="AV414"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414" s="23" t="str">
        <f t="shared" si="55"/>
        <v/>
      </c>
      <c r="BF414" s="197">
        <v>80</v>
      </c>
    </row>
    <row r="415" spans="1:58" ht="15.75" customHeight="1">
      <c r="A415" s="57">
        <v>409</v>
      </c>
      <c r="B415" s="18" t="s">
        <v>473</v>
      </c>
      <c r="C415" s="59">
        <v>6512</v>
      </c>
      <c r="D415" s="18">
        <f t="shared" si="62"/>
        <v>6512</v>
      </c>
      <c r="E415" s="165" t="s">
        <v>470</v>
      </c>
      <c r="F415" s="59">
        <v>80</v>
      </c>
      <c r="G415" s="59">
        <v>70</v>
      </c>
      <c r="H415" s="59">
        <v>70</v>
      </c>
      <c r="I415" s="59"/>
      <c r="J415" s="59"/>
      <c r="K415" s="59"/>
      <c r="L415" s="59"/>
      <c r="M415" s="59"/>
      <c r="N415" s="18"/>
      <c r="O415" s="60">
        <v>53</v>
      </c>
      <c r="P415" s="175">
        <f t="shared" si="63"/>
        <v>80</v>
      </c>
      <c r="Q415" s="18"/>
      <c r="R415" s="18"/>
      <c r="S415" s="18"/>
      <c r="T415" s="18"/>
      <c r="U415" s="61">
        <f t="shared" si="64"/>
        <v>68.25</v>
      </c>
      <c r="V415" s="18" t="str">
        <f t="shared" si="34"/>
        <v xml:space="preserve"> Menyanyikan lagu populer  populer secara  solo dengan intonasi dan artikulasi . </v>
      </c>
      <c r="W415" s="18" t="str">
        <f t="shared" si="35"/>
        <v/>
      </c>
      <c r="X415" s="62" t="str">
        <f t="shared" si="36"/>
        <v/>
      </c>
      <c r="Y415" s="18" t="str">
        <f t="shared" si="37"/>
        <v/>
      </c>
      <c r="Z415" s="18" t="str">
        <f t="shared" si="38"/>
        <v/>
      </c>
      <c r="AA415" s="18" t="str">
        <f t="shared" si="39"/>
        <v/>
      </c>
      <c r="AB415" s="18" t="str">
        <f t="shared" si="40"/>
        <v/>
      </c>
      <c r="AC415" s="18" t="str">
        <f t="shared" si="41"/>
        <v/>
      </c>
      <c r="AD415" s="18"/>
      <c r="AE415" s="18"/>
      <c r="AF415" s="18"/>
      <c r="AG415" s="18"/>
      <c r="AH415" s="30" t="str">
        <f t="shared" si="42"/>
        <v/>
      </c>
      <c r="AI415" s="18" t="str">
        <f t="shared" si="43"/>
        <v/>
      </c>
      <c r="AJ415" s="18" t="str">
        <f t="shared" si="44"/>
        <v xml:space="preserve"> Memainkan alat musik  dalam ansambel secara berkelompok . </v>
      </c>
      <c r="AK415" s="18" t="str">
        <f t="shared" si="45"/>
        <v xml:space="preserve"> Menyanyikan lagu populer  dalam bentuk sajian vokal group . </v>
      </c>
      <c r="AL415" s="18" t="str">
        <f t="shared" si="46"/>
        <v/>
      </c>
      <c r="AM415" s="18" t="str">
        <f t="shared" si="47"/>
        <v/>
      </c>
      <c r="AN415" s="18" t="str">
        <f t="shared" si="48"/>
        <v/>
      </c>
      <c r="AO415" s="18" t="str">
        <f t="shared" si="49"/>
        <v/>
      </c>
      <c r="AP415" s="18" t="str">
        <f t="shared" si="50"/>
        <v/>
      </c>
      <c r="AS415" s="63">
        <f t="shared" si="51"/>
        <v>68.25</v>
      </c>
      <c r="AT415" s="23" t="str">
        <f t="shared" si="52"/>
        <v xml:space="preserve">Mencapai kompetensi dengan sangat baik dalam  Menyanyikan lagu populer  populer secara  solo dengan intonasi dan artikulasi . </v>
      </c>
      <c r="AU415" s="23" t="str">
        <f t="shared" si="53"/>
        <v xml:space="preserve">Perlu peningkatan dalam hal  Memainkan alat musik  dalam ansambel secara berkelompok .  Menyanyikan lagu populer  dalam bentuk sajian vokal group . </v>
      </c>
      <c r="AV415" s="23" t="str">
        <f t="shared" si="54"/>
        <v xml:space="preserve">Mencapai kompetensi dengan sangat baik dalam  Menyanyikan lagu populer  populer secara  solo dengan intonasi dan artikulasi . </v>
      </c>
      <c r="AW415" s="23" t="str">
        <f t="shared" si="55"/>
        <v xml:space="preserve">Perlu peningkatan dalam hal  Memainkan alat musik  dalam ansambel secara berkelompok .  Menyanyikan lagu populer  dalam bentuk sajian vokal group . </v>
      </c>
      <c r="BF415" s="197">
        <v>75</v>
      </c>
    </row>
    <row r="416" spans="1:58" ht="15.75" customHeight="1">
      <c r="A416" s="57">
        <v>410</v>
      </c>
      <c r="B416" s="18" t="s">
        <v>474</v>
      </c>
      <c r="C416" s="59">
        <v>6513</v>
      </c>
      <c r="D416" s="18">
        <f t="shared" si="62"/>
        <v>6513</v>
      </c>
      <c r="E416" s="165" t="s">
        <v>470</v>
      </c>
      <c r="F416" s="59">
        <v>80</v>
      </c>
      <c r="G416" s="59">
        <v>80</v>
      </c>
      <c r="H416" s="59">
        <v>80</v>
      </c>
      <c r="I416" s="59"/>
      <c r="J416" s="59"/>
      <c r="K416" s="59"/>
      <c r="L416" s="59"/>
      <c r="M416" s="59"/>
      <c r="N416" s="18"/>
      <c r="O416" s="60">
        <v>74</v>
      </c>
      <c r="P416" s="175">
        <f t="shared" si="63"/>
        <v>80</v>
      </c>
      <c r="Q416" s="18"/>
      <c r="R416" s="18"/>
      <c r="S416" s="18"/>
      <c r="T416" s="18"/>
      <c r="U416" s="61">
        <f t="shared" si="64"/>
        <v>78.5</v>
      </c>
      <c r="V416" s="18" t="str">
        <f t="shared" si="34"/>
        <v xml:space="preserve"> Menyanyikan lagu populer  populer secara  solo dengan intonasi dan artikulasi . </v>
      </c>
      <c r="W416" s="18" t="str">
        <f t="shared" si="35"/>
        <v xml:space="preserve"> Memainkan alat musik  dalam ansambel secara berkelompok . </v>
      </c>
      <c r="X416" s="62" t="str">
        <f t="shared" si="36"/>
        <v xml:space="preserve"> Menyanyikan lagu populer  dalam bentuk sajian vokal group . </v>
      </c>
      <c r="Y416" s="18" t="str">
        <f t="shared" si="37"/>
        <v/>
      </c>
      <c r="Z416" s="18" t="str">
        <f t="shared" si="38"/>
        <v/>
      </c>
      <c r="AA416" s="18" t="str">
        <f t="shared" si="39"/>
        <v/>
      </c>
      <c r="AB416" s="18" t="str">
        <f t="shared" si="40"/>
        <v/>
      </c>
      <c r="AC416" s="18" t="str">
        <f t="shared" si="41"/>
        <v/>
      </c>
      <c r="AD416" s="18"/>
      <c r="AE416" s="18"/>
      <c r="AF416" s="18"/>
      <c r="AG416" s="18"/>
      <c r="AH416" s="30" t="str">
        <f t="shared" si="42"/>
        <v/>
      </c>
      <c r="AI416" s="18" t="str">
        <f t="shared" si="43"/>
        <v/>
      </c>
      <c r="AJ416" s="18" t="str">
        <f t="shared" si="44"/>
        <v/>
      </c>
      <c r="AK416" s="18" t="str">
        <f t="shared" si="45"/>
        <v/>
      </c>
      <c r="AL416" s="18" t="str">
        <f t="shared" si="46"/>
        <v/>
      </c>
      <c r="AM416" s="18" t="str">
        <f t="shared" si="47"/>
        <v/>
      </c>
      <c r="AN416" s="18" t="str">
        <f t="shared" si="48"/>
        <v/>
      </c>
      <c r="AO416" s="18" t="str">
        <f t="shared" si="49"/>
        <v/>
      </c>
      <c r="AP416" s="18" t="str">
        <f t="shared" si="50"/>
        <v/>
      </c>
      <c r="AS416" s="63">
        <f t="shared" si="51"/>
        <v>78.5</v>
      </c>
      <c r="AT416"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416" s="23" t="str">
        <f t="shared" si="53"/>
        <v xml:space="preserve">Perlu peningkatan dalam hal </v>
      </c>
      <c r="AV416"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416" s="23" t="str">
        <f t="shared" si="55"/>
        <v/>
      </c>
      <c r="BF416" s="197">
        <v>80</v>
      </c>
    </row>
    <row r="417" spans="1:58" ht="15.75" customHeight="1">
      <c r="A417" s="57">
        <v>411</v>
      </c>
      <c r="B417" s="18" t="s">
        <v>475</v>
      </c>
      <c r="C417" s="59">
        <v>6514</v>
      </c>
      <c r="D417" s="18">
        <f t="shared" si="62"/>
        <v>6514</v>
      </c>
      <c r="E417" s="165" t="s">
        <v>470</v>
      </c>
      <c r="F417" s="59">
        <v>87</v>
      </c>
      <c r="G417" s="59">
        <v>80</v>
      </c>
      <c r="H417" s="59">
        <v>80</v>
      </c>
      <c r="I417" s="59"/>
      <c r="J417" s="59"/>
      <c r="K417" s="59"/>
      <c r="L417" s="59"/>
      <c r="M417" s="59"/>
      <c r="N417" s="18"/>
      <c r="O417" s="60">
        <v>79</v>
      </c>
      <c r="P417" s="175">
        <f t="shared" si="63"/>
        <v>80</v>
      </c>
      <c r="Q417" s="18"/>
      <c r="R417" s="18"/>
      <c r="S417" s="18"/>
      <c r="T417" s="18"/>
      <c r="U417" s="61">
        <f t="shared" si="64"/>
        <v>81.5</v>
      </c>
      <c r="V417" s="18" t="str">
        <f t="shared" si="34"/>
        <v xml:space="preserve"> Menyanyikan lagu populer  populer secara  solo dengan intonasi dan artikulasi . </v>
      </c>
      <c r="W417" s="18" t="str">
        <f t="shared" si="35"/>
        <v xml:space="preserve"> Memainkan alat musik  dalam ansambel secara berkelompok . </v>
      </c>
      <c r="X417" s="62" t="str">
        <f t="shared" si="36"/>
        <v xml:space="preserve"> Menyanyikan lagu populer  dalam bentuk sajian vokal group . </v>
      </c>
      <c r="Y417" s="18" t="str">
        <f t="shared" si="37"/>
        <v/>
      </c>
      <c r="Z417" s="18" t="str">
        <f t="shared" si="38"/>
        <v/>
      </c>
      <c r="AA417" s="18" t="str">
        <f t="shared" si="39"/>
        <v/>
      </c>
      <c r="AB417" s="18" t="str">
        <f t="shared" si="40"/>
        <v/>
      </c>
      <c r="AC417" s="18" t="str">
        <f t="shared" si="41"/>
        <v/>
      </c>
      <c r="AD417" s="18"/>
      <c r="AE417" s="18"/>
      <c r="AF417" s="18"/>
      <c r="AG417" s="18"/>
      <c r="AH417" s="30" t="str">
        <f t="shared" si="42"/>
        <v/>
      </c>
      <c r="AI417" s="18" t="str">
        <f t="shared" si="43"/>
        <v/>
      </c>
      <c r="AJ417" s="18" t="str">
        <f t="shared" si="44"/>
        <v/>
      </c>
      <c r="AK417" s="18" t="str">
        <f t="shared" si="45"/>
        <v/>
      </c>
      <c r="AL417" s="18" t="str">
        <f t="shared" si="46"/>
        <v/>
      </c>
      <c r="AM417" s="18" t="str">
        <f t="shared" si="47"/>
        <v/>
      </c>
      <c r="AN417" s="18" t="str">
        <f t="shared" si="48"/>
        <v/>
      </c>
      <c r="AO417" s="18" t="str">
        <f t="shared" si="49"/>
        <v/>
      </c>
      <c r="AP417" s="18" t="str">
        <f t="shared" si="50"/>
        <v/>
      </c>
      <c r="AS417" s="63">
        <f t="shared" si="51"/>
        <v>81.5</v>
      </c>
      <c r="AT417"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417" s="23" t="str">
        <f t="shared" si="53"/>
        <v xml:space="preserve">Perlu peningkatan dalam hal </v>
      </c>
      <c r="AV417"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417" s="23" t="str">
        <f t="shared" si="55"/>
        <v/>
      </c>
      <c r="BF417" s="197">
        <v>81</v>
      </c>
    </row>
    <row r="418" spans="1:58" ht="15.75" customHeight="1">
      <c r="A418" s="57">
        <v>412</v>
      </c>
      <c r="B418" s="18" t="s">
        <v>476</v>
      </c>
      <c r="C418" s="59">
        <v>6515</v>
      </c>
      <c r="D418" s="18">
        <f t="shared" si="62"/>
        <v>6515</v>
      </c>
      <c r="E418" s="165" t="s">
        <v>470</v>
      </c>
      <c r="F418" s="59">
        <v>90</v>
      </c>
      <c r="G418" s="59">
        <v>87</v>
      </c>
      <c r="H418" s="59">
        <v>90</v>
      </c>
      <c r="I418" s="59"/>
      <c r="J418" s="59"/>
      <c r="K418" s="59"/>
      <c r="L418" s="59"/>
      <c r="M418" s="59"/>
      <c r="N418" s="18"/>
      <c r="O418" s="60">
        <v>82</v>
      </c>
      <c r="P418" s="175">
        <f t="shared" si="63"/>
        <v>80</v>
      </c>
      <c r="Q418" s="18"/>
      <c r="R418" s="18"/>
      <c r="S418" s="18"/>
      <c r="T418" s="18"/>
      <c r="U418" s="61">
        <f t="shared" si="64"/>
        <v>87.25</v>
      </c>
      <c r="V418" s="18" t="str">
        <f t="shared" si="34"/>
        <v xml:space="preserve"> Menyanyikan lagu populer  populer secara  solo dengan intonasi dan artikulasi . </v>
      </c>
      <c r="W418" s="18" t="str">
        <f t="shared" si="35"/>
        <v xml:space="preserve"> Memainkan alat musik  dalam ansambel secara berkelompok . </v>
      </c>
      <c r="X418" s="62" t="str">
        <f t="shared" si="36"/>
        <v xml:space="preserve"> Menyanyikan lagu populer  dalam bentuk sajian vokal group . </v>
      </c>
      <c r="Y418" s="18" t="str">
        <f t="shared" si="37"/>
        <v/>
      </c>
      <c r="Z418" s="18" t="str">
        <f t="shared" si="38"/>
        <v/>
      </c>
      <c r="AA418" s="18" t="str">
        <f t="shared" si="39"/>
        <v/>
      </c>
      <c r="AB418" s="18" t="str">
        <f t="shared" si="40"/>
        <v/>
      </c>
      <c r="AC418" s="18" t="str">
        <f t="shared" si="41"/>
        <v/>
      </c>
      <c r="AD418" s="18"/>
      <c r="AE418" s="18"/>
      <c r="AF418" s="18"/>
      <c r="AG418" s="18"/>
      <c r="AH418" s="30" t="str">
        <f t="shared" si="42"/>
        <v/>
      </c>
      <c r="AI418" s="18" t="str">
        <f t="shared" si="43"/>
        <v/>
      </c>
      <c r="AJ418" s="18" t="str">
        <f t="shared" si="44"/>
        <v/>
      </c>
      <c r="AK418" s="18" t="str">
        <f t="shared" si="45"/>
        <v/>
      </c>
      <c r="AL418" s="18" t="str">
        <f t="shared" si="46"/>
        <v/>
      </c>
      <c r="AM418" s="18" t="str">
        <f t="shared" si="47"/>
        <v/>
      </c>
      <c r="AN418" s="18" t="str">
        <f t="shared" si="48"/>
        <v/>
      </c>
      <c r="AO418" s="18" t="str">
        <f t="shared" si="49"/>
        <v/>
      </c>
      <c r="AP418" s="18" t="str">
        <f t="shared" si="50"/>
        <v/>
      </c>
      <c r="AS418" s="63">
        <f t="shared" si="51"/>
        <v>87.25</v>
      </c>
      <c r="AT418"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418" s="23" t="str">
        <f t="shared" si="53"/>
        <v xml:space="preserve">Perlu peningkatan dalam hal </v>
      </c>
      <c r="AV418"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418" s="23" t="str">
        <f t="shared" si="55"/>
        <v/>
      </c>
      <c r="BF418" s="197">
        <v>82</v>
      </c>
    </row>
    <row r="419" spans="1:58" ht="15.75" customHeight="1">
      <c r="A419" s="57">
        <v>413</v>
      </c>
      <c r="B419" s="18" t="s">
        <v>1200</v>
      </c>
      <c r="C419" s="59">
        <v>6517</v>
      </c>
      <c r="D419" s="18">
        <f t="shared" si="62"/>
        <v>6517</v>
      </c>
      <c r="E419" s="165" t="s">
        <v>470</v>
      </c>
      <c r="F419" s="59">
        <v>80</v>
      </c>
      <c r="G419" s="59">
        <v>90</v>
      </c>
      <c r="H419" s="59">
        <v>90</v>
      </c>
      <c r="I419" s="59"/>
      <c r="J419" s="59"/>
      <c r="K419" s="59"/>
      <c r="L419" s="59"/>
      <c r="M419" s="59"/>
      <c r="N419" s="18"/>
      <c r="O419" s="60">
        <v>88</v>
      </c>
      <c r="P419" s="175">
        <f t="shared" si="63"/>
        <v>80</v>
      </c>
      <c r="Q419" s="18"/>
      <c r="R419" s="18"/>
      <c r="S419" s="18"/>
      <c r="T419" s="18"/>
      <c r="U419" s="61">
        <f t="shared" si="64"/>
        <v>87</v>
      </c>
      <c r="V419" s="18" t="str">
        <f t="shared" si="34"/>
        <v xml:space="preserve"> Menyanyikan lagu populer  populer secara  solo dengan intonasi dan artikulasi . </v>
      </c>
      <c r="W419" s="18" t="str">
        <f t="shared" si="35"/>
        <v xml:space="preserve"> Memainkan alat musik  dalam ansambel secara berkelompok . </v>
      </c>
      <c r="X419" s="62" t="str">
        <f t="shared" si="36"/>
        <v xml:space="preserve"> Menyanyikan lagu populer  dalam bentuk sajian vokal group . </v>
      </c>
      <c r="Y419" s="18" t="str">
        <f t="shared" si="37"/>
        <v/>
      </c>
      <c r="Z419" s="18" t="str">
        <f t="shared" si="38"/>
        <v/>
      </c>
      <c r="AA419" s="18" t="str">
        <f t="shared" si="39"/>
        <v/>
      </c>
      <c r="AB419" s="18" t="str">
        <f t="shared" si="40"/>
        <v/>
      </c>
      <c r="AC419" s="18" t="str">
        <f t="shared" si="41"/>
        <v/>
      </c>
      <c r="AD419" s="18"/>
      <c r="AE419" s="18"/>
      <c r="AF419" s="18"/>
      <c r="AG419" s="18"/>
      <c r="AH419" s="30" t="str">
        <f t="shared" si="42"/>
        <v/>
      </c>
      <c r="AI419" s="18" t="str">
        <f t="shared" si="43"/>
        <v/>
      </c>
      <c r="AJ419" s="18" t="str">
        <f t="shared" si="44"/>
        <v/>
      </c>
      <c r="AK419" s="18" t="str">
        <f t="shared" si="45"/>
        <v/>
      </c>
      <c r="AL419" s="18" t="str">
        <f t="shared" si="46"/>
        <v/>
      </c>
      <c r="AM419" s="18" t="str">
        <f t="shared" si="47"/>
        <v/>
      </c>
      <c r="AN419" s="18" t="str">
        <f t="shared" si="48"/>
        <v/>
      </c>
      <c r="AO419" s="18" t="str">
        <f t="shared" si="49"/>
        <v/>
      </c>
      <c r="AP419" s="18" t="str">
        <f t="shared" si="50"/>
        <v/>
      </c>
      <c r="AS419" s="63">
        <f t="shared" si="51"/>
        <v>87</v>
      </c>
      <c r="AT419"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419" s="23" t="str">
        <f t="shared" si="53"/>
        <v xml:space="preserve">Perlu peningkatan dalam hal </v>
      </c>
      <c r="AV419"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419" s="23" t="str">
        <f t="shared" si="55"/>
        <v/>
      </c>
      <c r="BF419" s="197">
        <v>85</v>
      </c>
    </row>
    <row r="420" spans="1:58" ht="15.75" customHeight="1">
      <c r="A420" s="57">
        <v>414</v>
      </c>
      <c r="B420" s="18" t="s">
        <v>478</v>
      </c>
      <c r="C420" s="59">
        <v>6518</v>
      </c>
      <c r="D420" s="18">
        <f t="shared" si="62"/>
        <v>6518</v>
      </c>
      <c r="E420" s="165" t="s">
        <v>470</v>
      </c>
      <c r="F420" s="59">
        <v>75</v>
      </c>
      <c r="G420" s="59">
        <v>80</v>
      </c>
      <c r="H420" s="59">
        <v>80</v>
      </c>
      <c r="I420" s="59"/>
      <c r="J420" s="59"/>
      <c r="K420" s="59"/>
      <c r="L420" s="59"/>
      <c r="M420" s="59"/>
      <c r="N420" s="18"/>
      <c r="O420" s="60">
        <v>52</v>
      </c>
      <c r="P420" s="175">
        <f t="shared" si="63"/>
        <v>80</v>
      </c>
      <c r="Q420" s="18"/>
      <c r="R420" s="18"/>
      <c r="S420" s="18"/>
      <c r="T420" s="18"/>
      <c r="U420" s="61">
        <f t="shared" si="64"/>
        <v>71.75</v>
      </c>
      <c r="V420" s="18" t="str">
        <f t="shared" si="34"/>
        <v/>
      </c>
      <c r="W420" s="18" t="str">
        <f t="shared" si="35"/>
        <v xml:space="preserve"> Memainkan alat musik  dalam ansambel secara berkelompok . </v>
      </c>
      <c r="X420" s="62" t="str">
        <f t="shared" si="36"/>
        <v xml:space="preserve"> Menyanyikan lagu populer  dalam bentuk sajian vokal group . </v>
      </c>
      <c r="Y420" s="18" t="str">
        <f t="shared" si="37"/>
        <v/>
      </c>
      <c r="Z420" s="18" t="str">
        <f t="shared" si="38"/>
        <v/>
      </c>
      <c r="AA420" s="18" t="str">
        <f t="shared" si="39"/>
        <v/>
      </c>
      <c r="AB420" s="18" t="str">
        <f t="shared" si="40"/>
        <v/>
      </c>
      <c r="AC420" s="18" t="str">
        <f t="shared" si="41"/>
        <v/>
      </c>
      <c r="AD420" s="18"/>
      <c r="AE420" s="18"/>
      <c r="AF420" s="18"/>
      <c r="AG420" s="18"/>
      <c r="AH420" s="30" t="str">
        <f t="shared" si="42"/>
        <v/>
      </c>
      <c r="AI420" s="18" t="str">
        <f t="shared" si="43"/>
        <v xml:space="preserve"> Menyanyikan lagu populer  populer secara  solo dengan intonasi dan artikulasi . </v>
      </c>
      <c r="AJ420" s="18" t="str">
        <f t="shared" si="44"/>
        <v/>
      </c>
      <c r="AK420" s="18" t="str">
        <f t="shared" si="45"/>
        <v/>
      </c>
      <c r="AL420" s="18" t="str">
        <f t="shared" si="46"/>
        <v/>
      </c>
      <c r="AM420" s="18" t="str">
        <f t="shared" si="47"/>
        <v/>
      </c>
      <c r="AN420" s="18" t="str">
        <f t="shared" si="48"/>
        <v/>
      </c>
      <c r="AO420" s="18" t="str">
        <f t="shared" si="49"/>
        <v/>
      </c>
      <c r="AP420" s="18" t="str">
        <f t="shared" si="50"/>
        <v/>
      </c>
      <c r="AS420" s="63">
        <f t="shared" si="51"/>
        <v>71.75</v>
      </c>
      <c r="AT420" s="23" t="str">
        <f t="shared" si="52"/>
        <v xml:space="preserve">Mencapai kompetensi dengan sangat baik dalam  Memainkan alat musik  dalam ansambel secara berkelompok .  Menyanyikan lagu populer  dalam bentuk sajian vokal group . </v>
      </c>
      <c r="AU420" s="23" t="str">
        <f t="shared" si="53"/>
        <v xml:space="preserve">Perlu peningkatan dalam hal  Menyanyikan lagu populer  populer secara  solo dengan intonasi dan artikulasi . </v>
      </c>
      <c r="AV420" s="23" t="str">
        <f t="shared" si="54"/>
        <v xml:space="preserve">Mencapai kompetensi dengan sangat baik dalam  Memainkan alat musik  dalam ansambel secara berkelompok .  Menyanyikan lagu populer  dalam bentuk sajian vokal group . </v>
      </c>
      <c r="AW420" s="23" t="str">
        <f t="shared" si="55"/>
        <v xml:space="preserve">Perlu peningkatan dalam hal  Menyanyikan lagu populer  populer secara  solo dengan intonasi dan artikulasi . </v>
      </c>
      <c r="BF420" s="197">
        <v>77</v>
      </c>
    </row>
    <row r="421" spans="1:58" ht="15.75" customHeight="1">
      <c r="A421" s="57">
        <v>415</v>
      </c>
      <c r="B421" s="18" t="s">
        <v>479</v>
      </c>
      <c r="C421" s="59">
        <v>6519</v>
      </c>
      <c r="D421" s="18">
        <f t="shared" si="62"/>
        <v>6519</v>
      </c>
      <c r="E421" s="165" t="s">
        <v>470</v>
      </c>
      <c r="F421" s="59">
        <v>80</v>
      </c>
      <c r="G421" s="59">
        <v>80</v>
      </c>
      <c r="H421" s="59">
        <v>80</v>
      </c>
      <c r="I421" s="59"/>
      <c r="J421" s="59"/>
      <c r="K421" s="59"/>
      <c r="L421" s="59"/>
      <c r="M421" s="59"/>
      <c r="N421" s="18"/>
      <c r="O421" s="60">
        <v>54</v>
      </c>
      <c r="P421" s="175">
        <f t="shared" si="63"/>
        <v>80</v>
      </c>
      <c r="Q421" s="18"/>
      <c r="R421" s="18"/>
      <c r="S421" s="18"/>
      <c r="T421" s="18"/>
      <c r="U421" s="61">
        <f t="shared" si="64"/>
        <v>73.5</v>
      </c>
      <c r="V421" s="18" t="str">
        <f t="shared" si="34"/>
        <v xml:space="preserve"> Menyanyikan lagu populer  populer secara  solo dengan intonasi dan artikulasi . </v>
      </c>
      <c r="W421" s="18" t="str">
        <f t="shared" si="35"/>
        <v xml:space="preserve"> Memainkan alat musik  dalam ansambel secara berkelompok . </v>
      </c>
      <c r="X421" s="62" t="str">
        <f t="shared" si="36"/>
        <v xml:space="preserve"> Menyanyikan lagu populer  dalam bentuk sajian vokal group . </v>
      </c>
      <c r="Y421" s="18" t="str">
        <f t="shared" si="37"/>
        <v/>
      </c>
      <c r="Z421" s="18" t="str">
        <f t="shared" si="38"/>
        <v/>
      </c>
      <c r="AA421" s="18" t="str">
        <f t="shared" si="39"/>
        <v/>
      </c>
      <c r="AB421" s="18" t="str">
        <f t="shared" si="40"/>
        <v/>
      </c>
      <c r="AC421" s="18" t="str">
        <f t="shared" si="41"/>
        <v/>
      </c>
      <c r="AD421" s="18"/>
      <c r="AE421" s="18"/>
      <c r="AF421" s="18"/>
      <c r="AG421" s="18"/>
      <c r="AH421" s="30" t="str">
        <f t="shared" si="42"/>
        <v/>
      </c>
      <c r="AI421" s="18" t="str">
        <f t="shared" si="43"/>
        <v/>
      </c>
      <c r="AJ421" s="18" t="str">
        <f t="shared" si="44"/>
        <v/>
      </c>
      <c r="AK421" s="18" t="str">
        <f t="shared" si="45"/>
        <v/>
      </c>
      <c r="AL421" s="18" t="str">
        <f t="shared" si="46"/>
        <v/>
      </c>
      <c r="AM421" s="18" t="str">
        <f t="shared" si="47"/>
        <v/>
      </c>
      <c r="AN421" s="18" t="str">
        <f t="shared" si="48"/>
        <v/>
      </c>
      <c r="AO421" s="18" t="str">
        <f t="shared" si="49"/>
        <v/>
      </c>
      <c r="AP421" s="18" t="str">
        <f t="shared" si="50"/>
        <v/>
      </c>
      <c r="AS421" s="63">
        <f t="shared" si="51"/>
        <v>73.5</v>
      </c>
      <c r="AT421"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421" s="23" t="str">
        <f t="shared" si="53"/>
        <v xml:space="preserve">Perlu peningkatan dalam hal </v>
      </c>
      <c r="AV421"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421" s="23" t="str">
        <f t="shared" si="55"/>
        <v/>
      </c>
      <c r="BF421" s="197">
        <v>77</v>
      </c>
    </row>
    <row r="422" spans="1:58" ht="15.75" customHeight="1">
      <c r="A422" s="57">
        <v>416</v>
      </c>
      <c r="B422" s="18" t="s">
        <v>480</v>
      </c>
      <c r="C422" s="59">
        <v>6520</v>
      </c>
      <c r="D422" s="18">
        <f t="shared" si="62"/>
        <v>6520</v>
      </c>
      <c r="E422" s="165" t="s">
        <v>470</v>
      </c>
      <c r="F422" s="59">
        <v>75</v>
      </c>
      <c r="G422" s="59">
        <v>75</v>
      </c>
      <c r="H422" s="59">
        <v>75</v>
      </c>
      <c r="I422" s="59"/>
      <c r="J422" s="59"/>
      <c r="K422" s="59"/>
      <c r="L422" s="59"/>
      <c r="M422" s="59"/>
      <c r="N422" s="18"/>
      <c r="O422" s="60">
        <v>51</v>
      </c>
      <c r="P422" s="175">
        <f t="shared" si="63"/>
        <v>80</v>
      </c>
      <c r="Q422" s="18"/>
      <c r="R422" s="18"/>
      <c r="S422" s="18"/>
      <c r="T422" s="18"/>
      <c r="U422" s="61">
        <f t="shared" si="64"/>
        <v>69</v>
      </c>
      <c r="V422" s="18" t="str">
        <f t="shared" si="34"/>
        <v/>
      </c>
      <c r="W422" s="18" t="str">
        <f t="shared" si="35"/>
        <v/>
      </c>
      <c r="X422" s="62" t="str">
        <f t="shared" si="36"/>
        <v/>
      </c>
      <c r="Y422" s="18" t="str">
        <f t="shared" si="37"/>
        <v/>
      </c>
      <c r="Z422" s="18" t="str">
        <f t="shared" si="38"/>
        <v/>
      </c>
      <c r="AA422" s="18" t="str">
        <f t="shared" si="39"/>
        <v/>
      </c>
      <c r="AB422" s="18" t="str">
        <f t="shared" si="40"/>
        <v/>
      </c>
      <c r="AC422" s="18" t="str">
        <f t="shared" si="41"/>
        <v/>
      </c>
      <c r="AD422" s="18"/>
      <c r="AE422" s="18"/>
      <c r="AF422" s="18"/>
      <c r="AG422" s="18"/>
      <c r="AH422" s="30" t="str">
        <f t="shared" si="42"/>
        <v/>
      </c>
      <c r="AI422" s="18" t="str">
        <f t="shared" si="43"/>
        <v xml:space="preserve"> Menyanyikan lagu populer  populer secara  solo dengan intonasi dan artikulasi . </v>
      </c>
      <c r="AJ422" s="18" t="str">
        <f t="shared" si="44"/>
        <v xml:space="preserve"> Memainkan alat musik  dalam ansambel secara berkelompok . </v>
      </c>
      <c r="AK422" s="18" t="str">
        <f t="shared" si="45"/>
        <v xml:space="preserve"> Menyanyikan lagu populer  dalam bentuk sajian vokal group . </v>
      </c>
      <c r="AL422" s="18" t="str">
        <f t="shared" si="46"/>
        <v/>
      </c>
      <c r="AM422" s="18" t="str">
        <f t="shared" si="47"/>
        <v/>
      </c>
      <c r="AN422" s="18" t="str">
        <f t="shared" si="48"/>
        <v/>
      </c>
      <c r="AO422" s="18" t="str">
        <f t="shared" si="49"/>
        <v/>
      </c>
      <c r="AP422" s="18" t="str">
        <f t="shared" si="50"/>
        <v/>
      </c>
      <c r="AS422" s="63">
        <f t="shared" si="51"/>
        <v>69</v>
      </c>
      <c r="AT422" s="23" t="str">
        <f t="shared" si="52"/>
        <v xml:space="preserve">Mencapai kompetensi dengan sangat baik dalam </v>
      </c>
      <c r="AU422" s="23" t="str">
        <f t="shared" si="53"/>
        <v xml:space="preserve">Perlu peningkatan dalam hal  Menyanyikan lagu populer  populer secara  solo dengan intonasi dan artikulasi .  Memainkan alat musik  dalam ansambel secara berkelompok .  Menyanyikan lagu populer  dalam bentuk sajian vokal group . </v>
      </c>
      <c r="AV422" s="23" t="str">
        <f t="shared" si="54"/>
        <v/>
      </c>
      <c r="AW422" s="23" t="str">
        <f t="shared" si="55"/>
        <v xml:space="preserve">Perlu peningkatan dalam hal  Menyanyikan lagu populer  populer secara  solo dengan intonasi dan artikulasi .  Memainkan alat musik  dalam ansambel secara berkelompok .  Menyanyikan lagu populer  dalam bentuk sajian vokal group . </v>
      </c>
      <c r="BF422" s="197">
        <v>75</v>
      </c>
    </row>
    <row r="423" spans="1:58" ht="15.75" customHeight="1">
      <c r="A423" s="57">
        <v>417</v>
      </c>
      <c r="B423" s="18" t="s">
        <v>481</v>
      </c>
      <c r="C423" s="59">
        <v>6522</v>
      </c>
      <c r="D423" s="18">
        <f t="shared" si="62"/>
        <v>6522</v>
      </c>
      <c r="E423" s="165" t="s">
        <v>470</v>
      </c>
      <c r="F423" s="59">
        <v>80</v>
      </c>
      <c r="G423" s="59">
        <v>90</v>
      </c>
      <c r="H423" s="59">
        <v>90</v>
      </c>
      <c r="I423" s="59"/>
      <c r="J423" s="59"/>
      <c r="K423" s="59"/>
      <c r="L423" s="59"/>
      <c r="M423" s="59"/>
      <c r="N423" s="18"/>
      <c r="O423" s="60">
        <v>86</v>
      </c>
      <c r="P423" s="175">
        <f t="shared" si="63"/>
        <v>80</v>
      </c>
      <c r="Q423" s="18"/>
      <c r="R423" s="18"/>
      <c r="S423" s="18"/>
      <c r="T423" s="18"/>
      <c r="U423" s="61">
        <f t="shared" si="64"/>
        <v>86.5</v>
      </c>
      <c r="V423" s="18" t="str">
        <f t="shared" si="34"/>
        <v xml:space="preserve"> Menyanyikan lagu populer  populer secara  solo dengan intonasi dan artikulasi . </v>
      </c>
      <c r="W423" s="18" t="str">
        <f t="shared" si="35"/>
        <v xml:space="preserve"> Memainkan alat musik  dalam ansambel secara berkelompok . </v>
      </c>
      <c r="X423" s="62" t="str">
        <f t="shared" si="36"/>
        <v xml:space="preserve"> Menyanyikan lagu populer  dalam bentuk sajian vokal group . </v>
      </c>
      <c r="Y423" s="18" t="str">
        <f t="shared" si="37"/>
        <v/>
      </c>
      <c r="Z423" s="18" t="str">
        <f t="shared" si="38"/>
        <v/>
      </c>
      <c r="AA423" s="18" t="str">
        <f t="shared" si="39"/>
        <v/>
      </c>
      <c r="AB423" s="18" t="str">
        <f t="shared" si="40"/>
        <v/>
      </c>
      <c r="AC423" s="18" t="str">
        <f t="shared" si="41"/>
        <v/>
      </c>
      <c r="AD423" s="18"/>
      <c r="AE423" s="18"/>
      <c r="AF423" s="18"/>
      <c r="AG423" s="18"/>
      <c r="AH423" s="30" t="str">
        <f t="shared" si="42"/>
        <v/>
      </c>
      <c r="AI423" s="18" t="str">
        <f t="shared" si="43"/>
        <v/>
      </c>
      <c r="AJ423" s="18" t="str">
        <f t="shared" si="44"/>
        <v/>
      </c>
      <c r="AK423" s="18" t="str">
        <f t="shared" si="45"/>
        <v/>
      </c>
      <c r="AL423" s="18" t="str">
        <f t="shared" si="46"/>
        <v/>
      </c>
      <c r="AM423" s="18" t="str">
        <f t="shared" si="47"/>
        <v/>
      </c>
      <c r="AN423" s="18" t="str">
        <f t="shared" si="48"/>
        <v/>
      </c>
      <c r="AO423" s="18" t="str">
        <f t="shared" si="49"/>
        <v/>
      </c>
      <c r="AP423" s="18" t="str">
        <f t="shared" si="50"/>
        <v/>
      </c>
      <c r="AS423" s="63">
        <f t="shared" si="51"/>
        <v>86.5</v>
      </c>
      <c r="AT423"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423" s="23" t="str">
        <f t="shared" si="53"/>
        <v xml:space="preserve">Perlu peningkatan dalam hal </v>
      </c>
      <c r="AV423"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423" s="23" t="str">
        <f t="shared" si="55"/>
        <v/>
      </c>
      <c r="BF423" s="197">
        <v>82</v>
      </c>
    </row>
    <row r="424" spans="1:58" ht="15.75" customHeight="1">
      <c r="A424" s="57">
        <v>418</v>
      </c>
      <c r="B424" s="18" t="s">
        <v>482</v>
      </c>
      <c r="C424" s="59">
        <v>6523</v>
      </c>
      <c r="D424" s="18">
        <f t="shared" si="62"/>
        <v>6523</v>
      </c>
      <c r="E424" s="165" t="s">
        <v>470</v>
      </c>
      <c r="F424" s="59">
        <v>75</v>
      </c>
      <c r="G424" s="59">
        <v>75</v>
      </c>
      <c r="H424" s="59">
        <v>70</v>
      </c>
      <c r="I424" s="59"/>
      <c r="J424" s="59"/>
      <c r="K424" s="59"/>
      <c r="L424" s="59"/>
      <c r="M424" s="59"/>
      <c r="N424" s="18"/>
      <c r="O424" s="60">
        <v>72</v>
      </c>
      <c r="P424" s="175">
        <f t="shared" si="63"/>
        <v>80</v>
      </c>
      <c r="Q424" s="18"/>
      <c r="R424" s="18"/>
      <c r="S424" s="18"/>
      <c r="T424" s="18"/>
      <c r="U424" s="61">
        <f t="shared" si="64"/>
        <v>73</v>
      </c>
      <c r="V424" s="18" t="str">
        <f t="shared" si="34"/>
        <v/>
      </c>
      <c r="W424" s="18" t="str">
        <f t="shared" si="35"/>
        <v/>
      </c>
      <c r="X424" s="62" t="str">
        <f t="shared" si="36"/>
        <v/>
      </c>
      <c r="Y424" s="18" t="str">
        <f t="shared" si="37"/>
        <v/>
      </c>
      <c r="Z424" s="18" t="str">
        <f t="shared" si="38"/>
        <v/>
      </c>
      <c r="AA424" s="18" t="str">
        <f t="shared" si="39"/>
        <v/>
      </c>
      <c r="AB424" s="18" t="str">
        <f t="shared" si="40"/>
        <v/>
      </c>
      <c r="AC424" s="18" t="str">
        <f t="shared" si="41"/>
        <v/>
      </c>
      <c r="AD424" s="18"/>
      <c r="AE424" s="18"/>
      <c r="AF424" s="18"/>
      <c r="AG424" s="18"/>
      <c r="AH424" s="30" t="str">
        <f t="shared" si="42"/>
        <v/>
      </c>
      <c r="AI424" s="18" t="str">
        <f t="shared" si="43"/>
        <v xml:space="preserve"> Menyanyikan lagu populer  populer secara  solo dengan intonasi dan artikulasi . </v>
      </c>
      <c r="AJ424" s="18" t="str">
        <f t="shared" si="44"/>
        <v xml:space="preserve"> Memainkan alat musik  dalam ansambel secara berkelompok . </v>
      </c>
      <c r="AK424" s="18" t="str">
        <f t="shared" si="45"/>
        <v xml:space="preserve"> Menyanyikan lagu populer  dalam bentuk sajian vokal group . </v>
      </c>
      <c r="AL424" s="18" t="str">
        <f t="shared" si="46"/>
        <v/>
      </c>
      <c r="AM424" s="18" t="str">
        <f t="shared" si="47"/>
        <v/>
      </c>
      <c r="AN424" s="18" t="str">
        <f t="shared" si="48"/>
        <v/>
      </c>
      <c r="AO424" s="18" t="str">
        <f t="shared" si="49"/>
        <v/>
      </c>
      <c r="AP424" s="18" t="str">
        <f t="shared" si="50"/>
        <v/>
      </c>
      <c r="AS424" s="63">
        <f t="shared" si="51"/>
        <v>73</v>
      </c>
      <c r="AT424" s="23" t="str">
        <f t="shared" si="52"/>
        <v xml:space="preserve">Mencapai kompetensi dengan sangat baik dalam </v>
      </c>
      <c r="AU424" s="23" t="str">
        <f t="shared" si="53"/>
        <v xml:space="preserve">Perlu peningkatan dalam hal  Menyanyikan lagu populer  populer secara  solo dengan intonasi dan artikulasi .  Memainkan alat musik  dalam ansambel secara berkelompok .  Menyanyikan lagu populer  dalam bentuk sajian vokal group . </v>
      </c>
      <c r="AV424" s="23" t="str">
        <f t="shared" si="54"/>
        <v/>
      </c>
      <c r="AW424" s="23" t="str">
        <f t="shared" si="55"/>
        <v xml:space="preserve">Perlu peningkatan dalam hal  Menyanyikan lagu populer  populer secara  solo dengan intonasi dan artikulasi .  Memainkan alat musik  dalam ansambel secara berkelompok .  Menyanyikan lagu populer  dalam bentuk sajian vokal group . </v>
      </c>
      <c r="BF424" s="197">
        <v>75</v>
      </c>
    </row>
    <row r="425" spans="1:58" ht="15.75" customHeight="1">
      <c r="A425" s="57">
        <v>419</v>
      </c>
      <c r="B425" s="18" t="s">
        <v>1201</v>
      </c>
      <c r="C425" s="59">
        <v>6524</v>
      </c>
      <c r="D425" s="18">
        <f t="shared" si="62"/>
        <v>6524</v>
      </c>
      <c r="E425" s="165" t="s">
        <v>470</v>
      </c>
      <c r="F425" s="59">
        <v>90</v>
      </c>
      <c r="G425" s="59">
        <v>70</v>
      </c>
      <c r="H425" s="59">
        <v>70</v>
      </c>
      <c r="I425" s="59"/>
      <c r="J425" s="59"/>
      <c r="K425" s="59"/>
      <c r="L425" s="59"/>
      <c r="M425" s="59"/>
      <c r="N425" s="18"/>
      <c r="O425" s="60">
        <v>72</v>
      </c>
      <c r="P425" s="175">
        <f t="shared" si="63"/>
        <v>80</v>
      </c>
      <c r="Q425" s="18"/>
      <c r="R425" s="18"/>
      <c r="S425" s="18"/>
      <c r="T425" s="18"/>
      <c r="U425" s="61">
        <f t="shared" si="64"/>
        <v>75.5</v>
      </c>
      <c r="V425" s="18" t="str">
        <f t="shared" si="34"/>
        <v xml:space="preserve"> Menyanyikan lagu populer  populer secara  solo dengan intonasi dan artikulasi . </v>
      </c>
      <c r="W425" s="18" t="str">
        <f t="shared" si="35"/>
        <v/>
      </c>
      <c r="X425" s="62" t="str">
        <f t="shared" si="36"/>
        <v/>
      </c>
      <c r="Y425" s="18" t="str">
        <f t="shared" si="37"/>
        <v/>
      </c>
      <c r="Z425" s="18" t="str">
        <f t="shared" si="38"/>
        <v/>
      </c>
      <c r="AA425" s="18" t="str">
        <f t="shared" si="39"/>
        <v/>
      </c>
      <c r="AB425" s="18" t="str">
        <f t="shared" si="40"/>
        <v/>
      </c>
      <c r="AC425" s="18" t="str">
        <f t="shared" si="41"/>
        <v/>
      </c>
      <c r="AD425" s="18"/>
      <c r="AE425" s="18"/>
      <c r="AF425" s="18"/>
      <c r="AG425" s="18"/>
      <c r="AH425" s="30" t="str">
        <f t="shared" si="42"/>
        <v/>
      </c>
      <c r="AI425" s="18" t="str">
        <f t="shared" si="43"/>
        <v/>
      </c>
      <c r="AJ425" s="18" t="str">
        <f t="shared" si="44"/>
        <v xml:space="preserve"> Memainkan alat musik  dalam ansambel secara berkelompok . </v>
      </c>
      <c r="AK425" s="18" t="str">
        <f t="shared" si="45"/>
        <v xml:space="preserve"> Menyanyikan lagu populer  dalam bentuk sajian vokal group . </v>
      </c>
      <c r="AL425" s="18" t="str">
        <f t="shared" si="46"/>
        <v/>
      </c>
      <c r="AM425" s="18" t="str">
        <f t="shared" si="47"/>
        <v/>
      </c>
      <c r="AN425" s="18" t="str">
        <f t="shared" si="48"/>
        <v/>
      </c>
      <c r="AO425" s="18" t="str">
        <f t="shared" si="49"/>
        <v/>
      </c>
      <c r="AP425" s="18" t="str">
        <f t="shared" si="50"/>
        <v/>
      </c>
      <c r="AS425" s="63">
        <f t="shared" si="51"/>
        <v>75.5</v>
      </c>
      <c r="AT425" s="23" t="str">
        <f t="shared" si="52"/>
        <v xml:space="preserve">Mencapai kompetensi dengan sangat baik dalam  Menyanyikan lagu populer  populer secara  solo dengan intonasi dan artikulasi . </v>
      </c>
      <c r="AU425" s="23" t="str">
        <f t="shared" si="53"/>
        <v xml:space="preserve">Perlu peningkatan dalam hal  Memainkan alat musik  dalam ansambel secara berkelompok .  Menyanyikan lagu populer  dalam bentuk sajian vokal group . </v>
      </c>
      <c r="AV425" s="23" t="str">
        <f t="shared" si="54"/>
        <v xml:space="preserve">Mencapai kompetensi dengan sangat baik dalam  Menyanyikan lagu populer  populer secara  solo dengan intonasi dan artikulasi . </v>
      </c>
      <c r="AW425" s="23" t="str">
        <f t="shared" si="55"/>
        <v xml:space="preserve">Perlu peningkatan dalam hal  Memainkan alat musik  dalam ansambel secara berkelompok .  Menyanyikan lagu populer  dalam bentuk sajian vokal group . </v>
      </c>
      <c r="BF425" s="197">
        <v>77</v>
      </c>
    </row>
    <row r="426" spans="1:58" ht="15.75" customHeight="1">
      <c r="A426" s="57">
        <v>420</v>
      </c>
      <c r="B426" s="18" t="s">
        <v>485</v>
      </c>
      <c r="C426" s="59">
        <v>6525</v>
      </c>
      <c r="D426" s="18">
        <f t="shared" si="62"/>
        <v>6525</v>
      </c>
      <c r="E426" s="165" t="s">
        <v>470</v>
      </c>
      <c r="F426" s="59">
        <v>90</v>
      </c>
      <c r="G426" s="59">
        <v>80</v>
      </c>
      <c r="H426" s="59">
        <v>80</v>
      </c>
      <c r="I426" s="59"/>
      <c r="J426" s="59"/>
      <c r="K426" s="59"/>
      <c r="L426" s="59"/>
      <c r="M426" s="59"/>
      <c r="N426" s="18"/>
      <c r="O426" s="60">
        <v>69</v>
      </c>
      <c r="P426" s="175">
        <f t="shared" si="63"/>
        <v>80</v>
      </c>
      <c r="Q426" s="18"/>
      <c r="R426" s="18"/>
      <c r="S426" s="18"/>
      <c r="T426" s="18"/>
      <c r="U426" s="61">
        <f t="shared" si="64"/>
        <v>79.75</v>
      </c>
      <c r="V426" s="18" t="str">
        <f t="shared" si="34"/>
        <v xml:space="preserve"> Menyanyikan lagu populer  populer secara  solo dengan intonasi dan artikulasi . </v>
      </c>
      <c r="W426" s="18" t="str">
        <f t="shared" si="35"/>
        <v xml:space="preserve"> Memainkan alat musik  dalam ansambel secara berkelompok . </v>
      </c>
      <c r="X426" s="62" t="str">
        <f t="shared" si="36"/>
        <v xml:space="preserve"> Menyanyikan lagu populer  dalam bentuk sajian vokal group . </v>
      </c>
      <c r="Y426" s="18" t="str">
        <f t="shared" si="37"/>
        <v/>
      </c>
      <c r="Z426" s="18" t="str">
        <f t="shared" si="38"/>
        <v/>
      </c>
      <c r="AA426" s="18" t="str">
        <f t="shared" si="39"/>
        <v/>
      </c>
      <c r="AB426" s="18" t="str">
        <f t="shared" si="40"/>
        <v/>
      </c>
      <c r="AC426" s="18" t="str">
        <f t="shared" si="41"/>
        <v/>
      </c>
      <c r="AD426" s="18"/>
      <c r="AE426" s="18"/>
      <c r="AF426" s="18"/>
      <c r="AG426" s="18"/>
      <c r="AH426" s="30" t="str">
        <f t="shared" si="42"/>
        <v/>
      </c>
      <c r="AI426" s="18" t="str">
        <f t="shared" si="43"/>
        <v/>
      </c>
      <c r="AJ426" s="18" t="str">
        <f t="shared" si="44"/>
        <v/>
      </c>
      <c r="AK426" s="18" t="str">
        <f t="shared" si="45"/>
        <v/>
      </c>
      <c r="AL426" s="18" t="str">
        <f t="shared" si="46"/>
        <v/>
      </c>
      <c r="AM426" s="18" t="str">
        <f t="shared" si="47"/>
        <v/>
      </c>
      <c r="AN426" s="18" t="str">
        <f t="shared" si="48"/>
        <v/>
      </c>
      <c r="AO426" s="18" t="str">
        <f t="shared" si="49"/>
        <v/>
      </c>
      <c r="AP426" s="18" t="str">
        <f t="shared" si="50"/>
        <v/>
      </c>
      <c r="AS426" s="63">
        <f t="shared" si="51"/>
        <v>79.75</v>
      </c>
      <c r="AT426"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426" s="23" t="str">
        <f t="shared" si="53"/>
        <v xml:space="preserve">Perlu peningkatan dalam hal </v>
      </c>
      <c r="AV426"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426" s="23" t="str">
        <f t="shared" si="55"/>
        <v/>
      </c>
      <c r="BF426" s="197">
        <v>80</v>
      </c>
    </row>
    <row r="427" spans="1:58" ht="15.75" customHeight="1">
      <c r="A427" s="57">
        <v>421</v>
      </c>
      <c r="B427" s="18" t="s">
        <v>486</v>
      </c>
      <c r="C427" s="59">
        <v>6526</v>
      </c>
      <c r="D427" s="18">
        <f t="shared" si="62"/>
        <v>6526</v>
      </c>
      <c r="E427" s="165" t="s">
        <v>470</v>
      </c>
      <c r="F427" s="59">
        <v>80</v>
      </c>
      <c r="G427" s="59">
        <v>80</v>
      </c>
      <c r="H427" s="59">
        <v>80</v>
      </c>
      <c r="I427" s="59"/>
      <c r="J427" s="59"/>
      <c r="K427" s="59"/>
      <c r="L427" s="59"/>
      <c r="M427" s="59"/>
      <c r="N427" s="18"/>
      <c r="O427" s="60">
        <v>81</v>
      </c>
      <c r="P427" s="175">
        <f t="shared" si="63"/>
        <v>80</v>
      </c>
      <c r="Q427" s="18"/>
      <c r="R427" s="18"/>
      <c r="S427" s="18"/>
      <c r="T427" s="18"/>
      <c r="U427" s="61">
        <f t="shared" si="64"/>
        <v>80.25</v>
      </c>
      <c r="V427" s="18" t="str">
        <f t="shared" si="34"/>
        <v xml:space="preserve"> Menyanyikan lagu populer  populer secara  solo dengan intonasi dan artikulasi . </v>
      </c>
      <c r="W427" s="18" t="str">
        <f t="shared" si="35"/>
        <v xml:space="preserve"> Memainkan alat musik  dalam ansambel secara berkelompok . </v>
      </c>
      <c r="X427" s="62" t="str">
        <f t="shared" si="36"/>
        <v xml:space="preserve"> Menyanyikan lagu populer  dalam bentuk sajian vokal group . </v>
      </c>
      <c r="Y427" s="18" t="str">
        <f t="shared" si="37"/>
        <v/>
      </c>
      <c r="Z427" s="18" t="str">
        <f t="shared" si="38"/>
        <v/>
      </c>
      <c r="AA427" s="18" t="str">
        <f t="shared" si="39"/>
        <v/>
      </c>
      <c r="AB427" s="18" t="str">
        <f t="shared" si="40"/>
        <v/>
      </c>
      <c r="AC427" s="18" t="str">
        <f t="shared" si="41"/>
        <v/>
      </c>
      <c r="AD427" s="18"/>
      <c r="AE427" s="18"/>
      <c r="AF427" s="18"/>
      <c r="AG427" s="18"/>
      <c r="AH427" s="30" t="str">
        <f t="shared" si="42"/>
        <v/>
      </c>
      <c r="AI427" s="18" t="str">
        <f t="shared" si="43"/>
        <v/>
      </c>
      <c r="AJ427" s="18" t="str">
        <f t="shared" si="44"/>
        <v/>
      </c>
      <c r="AK427" s="18" t="str">
        <f t="shared" si="45"/>
        <v/>
      </c>
      <c r="AL427" s="18" t="str">
        <f t="shared" si="46"/>
        <v/>
      </c>
      <c r="AM427" s="18" t="str">
        <f t="shared" si="47"/>
        <v/>
      </c>
      <c r="AN427" s="18" t="str">
        <f t="shared" si="48"/>
        <v/>
      </c>
      <c r="AO427" s="18" t="str">
        <f t="shared" si="49"/>
        <v/>
      </c>
      <c r="AP427" s="18" t="str">
        <f t="shared" si="50"/>
        <v/>
      </c>
      <c r="AS427" s="63">
        <f t="shared" si="51"/>
        <v>80.25</v>
      </c>
      <c r="AT427"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427" s="23" t="str">
        <f t="shared" si="53"/>
        <v xml:space="preserve">Perlu peningkatan dalam hal </v>
      </c>
      <c r="AV427"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427" s="23" t="str">
        <f t="shared" si="55"/>
        <v/>
      </c>
      <c r="BF427" s="197">
        <v>80</v>
      </c>
    </row>
    <row r="428" spans="1:58" ht="15.75" customHeight="1">
      <c r="A428" s="57">
        <v>422</v>
      </c>
      <c r="B428" s="18" t="s">
        <v>581</v>
      </c>
      <c r="C428" s="59">
        <v>6705</v>
      </c>
      <c r="D428" s="18">
        <f t="shared" si="62"/>
        <v>6705</v>
      </c>
      <c r="E428" s="165" t="s">
        <v>470</v>
      </c>
      <c r="F428" s="59">
        <v>80</v>
      </c>
      <c r="G428" s="59">
        <v>80</v>
      </c>
      <c r="H428" s="59">
        <v>90</v>
      </c>
      <c r="I428" s="59"/>
      <c r="J428" s="59"/>
      <c r="K428" s="59"/>
      <c r="L428" s="59"/>
      <c r="M428" s="59"/>
      <c r="N428" s="18"/>
      <c r="O428" s="60">
        <v>61</v>
      </c>
      <c r="P428" s="175">
        <f t="shared" si="63"/>
        <v>80</v>
      </c>
      <c r="Q428" s="18"/>
      <c r="R428" s="18"/>
      <c r="S428" s="18"/>
      <c r="T428" s="18"/>
      <c r="U428" s="61">
        <f t="shared" si="64"/>
        <v>77.75</v>
      </c>
      <c r="V428" s="18" t="str">
        <f t="shared" si="34"/>
        <v xml:space="preserve"> Menyanyikan lagu populer  populer secara  solo dengan intonasi dan artikulasi . </v>
      </c>
      <c r="W428" s="18" t="str">
        <f t="shared" si="35"/>
        <v xml:space="preserve"> Memainkan alat musik  dalam ansambel secara berkelompok . </v>
      </c>
      <c r="X428" s="62" t="str">
        <f t="shared" si="36"/>
        <v xml:space="preserve"> Menyanyikan lagu populer  dalam bentuk sajian vokal group . </v>
      </c>
      <c r="Y428" s="18" t="str">
        <f t="shared" si="37"/>
        <v/>
      </c>
      <c r="Z428" s="18" t="str">
        <f t="shared" si="38"/>
        <v/>
      </c>
      <c r="AA428" s="18" t="str">
        <f t="shared" si="39"/>
        <v/>
      </c>
      <c r="AB428" s="18" t="str">
        <f t="shared" si="40"/>
        <v/>
      </c>
      <c r="AC428" s="18" t="str">
        <f t="shared" si="41"/>
        <v/>
      </c>
      <c r="AD428" s="18"/>
      <c r="AE428" s="18"/>
      <c r="AF428" s="18"/>
      <c r="AG428" s="18"/>
      <c r="AH428" s="30" t="str">
        <f t="shared" si="42"/>
        <v/>
      </c>
      <c r="AI428" s="18" t="str">
        <f t="shared" si="43"/>
        <v/>
      </c>
      <c r="AJ428" s="18" t="str">
        <f t="shared" si="44"/>
        <v/>
      </c>
      <c r="AK428" s="18" t="str">
        <f t="shared" si="45"/>
        <v/>
      </c>
      <c r="AL428" s="18" t="str">
        <f t="shared" si="46"/>
        <v/>
      </c>
      <c r="AM428" s="18" t="str">
        <f t="shared" si="47"/>
        <v/>
      </c>
      <c r="AN428" s="18" t="str">
        <f t="shared" si="48"/>
        <v/>
      </c>
      <c r="AO428" s="18" t="str">
        <f t="shared" si="49"/>
        <v/>
      </c>
      <c r="AP428" s="18" t="str">
        <f t="shared" si="50"/>
        <v/>
      </c>
      <c r="AS428" s="63">
        <f t="shared" si="51"/>
        <v>77.75</v>
      </c>
      <c r="AT428"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428" s="23" t="str">
        <f t="shared" si="53"/>
        <v xml:space="preserve">Perlu peningkatan dalam hal </v>
      </c>
      <c r="AV428"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428" s="23" t="str">
        <f t="shared" si="55"/>
        <v/>
      </c>
      <c r="BF428" s="197">
        <v>78</v>
      </c>
    </row>
    <row r="429" spans="1:58" ht="15.75" customHeight="1">
      <c r="A429" s="57">
        <v>423</v>
      </c>
      <c r="B429" s="18" t="s">
        <v>487</v>
      </c>
      <c r="C429" s="59">
        <v>6528</v>
      </c>
      <c r="D429" s="18">
        <f t="shared" si="62"/>
        <v>6528</v>
      </c>
      <c r="E429" s="165" t="s">
        <v>470</v>
      </c>
      <c r="F429" s="59">
        <v>70</v>
      </c>
      <c r="G429" s="59">
        <v>80</v>
      </c>
      <c r="H429" s="59">
        <v>80</v>
      </c>
      <c r="I429" s="59"/>
      <c r="J429" s="59"/>
      <c r="K429" s="59"/>
      <c r="L429" s="59"/>
      <c r="M429" s="59"/>
      <c r="N429" s="18"/>
      <c r="O429" s="60">
        <v>82</v>
      </c>
      <c r="P429" s="175">
        <f t="shared" si="63"/>
        <v>80</v>
      </c>
      <c r="Q429" s="18"/>
      <c r="R429" s="18"/>
      <c r="S429" s="18"/>
      <c r="T429" s="18"/>
      <c r="U429" s="61">
        <f t="shared" si="64"/>
        <v>78</v>
      </c>
      <c r="V429" s="18" t="str">
        <f t="shared" si="34"/>
        <v/>
      </c>
      <c r="W429" s="18" t="str">
        <f t="shared" si="35"/>
        <v xml:space="preserve"> Memainkan alat musik  dalam ansambel secara berkelompok . </v>
      </c>
      <c r="X429" s="62" t="str">
        <f t="shared" si="36"/>
        <v xml:space="preserve"> Menyanyikan lagu populer  dalam bentuk sajian vokal group . </v>
      </c>
      <c r="Y429" s="18" t="str">
        <f t="shared" si="37"/>
        <v/>
      </c>
      <c r="Z429" s="18" t="str">
        <f t="shared" si="38"/>
        <v/>
      </c>
      <c r="AA429" s="18" t="str">
        <f t="shared" si="39"/>
        <v/>
      </c>
      <c r="AB429" s="18" t="str">
        <f t="shared" si="40"/>
        <v/>
      </c>
      <c r="AC429" s="18" t="str">
        <f t="shared" si="41"/>
        <v/>
      </c>
      <c r="AD429" s="18"/>
      <c r="AE429" s="18"/>
      <c r="AF429" s="18"/>
      <c r="AG429" s="18"/>
      <c r="AH429" s="30" t="str">
        <f t="shared" si="42"/>
        <v/>
      </c>
      <c r="AI429" s="18" t="str">
        <f t="shared" si="43"/>
        <v xml:space="preserve"> Menyanyikan lagu populer  populer secara  solo dengan intonasi dan artikulasi . </v>
      </c>
      <c r="AJ429" s="18" t="str">
        <f t="shared" si="44"/>
        <v/>
      </c>
      <c r="AK429" s="18" t="str">
        <f t="shared" si="45"/>
        <v/>
      </c>
      <c r="AL429" s="18" t="str">
        <f t="shared" si="46"/>
        <v/>
      </c>
      <c r="AM429" s="18" t="str">
        <f t="shared" si="47"/>
        <v/>
      </c>
      <c r="AN429" s="18" t="str">
        <f t="shared" si="48"/>
        <v/>
      </c>
      <c r="AO429" s="18" t="str">
        <f t="shared" si="49"/>
        <v/>
      </c>
      <c r="AP429" s="18" t="str">
        <f t="shared" si="50"/>
        <v/>
      </c>
      <c r="AS429" s="63">
        <f t="shared" si="51"/>
        <v>78</v>
      </c>
      <c r="AT429" s="23" t="str">
        <f t="shared" si="52"/>
        <v xml:space="preserve">Mencapai kompetensi dengan sangat baik dalam  Memainkan alat musik  dalam ansambel secara berkelompok .  Menyanyikan lagu populer  dalam bentuk sajian vokal group . </v>
      </c>
      <c r="AU429" s="23" t="str">
        <f t="shared" si="53"/>
        <v xml:space="preserve">Perlu peningkatan dalam hal  Menyanyikan lagu populer  populer secara  solo dengan intonasi dan artikulasi . </v>
      </c>
      <c r="AV429" s="23" t="str">
        <f t="shared" si="54"/>
        <v xml:space="preserve">Mencapai kompetensi dengan sangat baik dalam  Memainkan alat musik  dalam ansambel secara berkelompok .  Menyanyikan lagu populer  dalam bentuk sajian vokal group . </v>
      </c>
      <c r="AW429" s="23" t="str">
        <f t="shared" si="55"/>
        <v xml:space="preserve">Perlu peningkatan dalam hal  Menyanyikan lagu populer  populer secara  solo dengan intonasi dan artikulasi . </v>
      </c>
      <c r="BF429" s="197">
        <v>82</v>
      </c>
    </row>
    <row r="430" spans="1:58" ht="15.75" customHeight="1">
      <c r="A430" s="57">
        <v>424</v>
      </c>
      <c r="B430" s="18" t="s">
        <v>488</v>
      </c>
      <c r="C430" s="59">
        <v>6529</v>
      </c>
      <c r="D430" s="18">
        <f t="shared" si="62"/>
        <v>6529</v>
      </c>
      <c r="E430" s="165" t="s">
        <v>470</v>
      </c>
      <c r="F430" s="59">
        <v>87</v>
      </c>
      <c r="G430" s="59">
        <v>80</v>
      </c>
      <c r="H430" s="59">
        <v>80</v>
      </c>
      <c r="I430" s="59"/>
      <c r="J430" s="59"/>
      <c r="K430" s="59"/>
      <c r="L430" s="59"/>
      <c r="M430" s="59"/>
      <c r="N430" s="18"/>
      <c r="O430" s="60">
        <v>84</v>
      </c>
      <c r="P430" s="175">
        <f t="shared" si="63"/>
        <v>80</v>
      </c>
      <c r="Q430" s="18"/>
      <c r="R430" s="18"/>
      <c r="S430" s="18"/>
      <c r="T430" s="18"/>
      <c r="U430" s="61">
        <f t="shared" si="64"/>
        <v>82.75</v>
      </c>
      <c r="V430" s="18" t="str">
        <f t="shared" si="34"/>
        <v xml:space="preserve"> Menyanyikan lagu populer  populer secara  solo dengan intonasi dan artikulasi . </v>
      </c>
      <c r="W430" s="18" t="str">
        <f t="shared" si="35"/>
        <v xml:space="preserve"> Memainkan alat musik  dalam ansambel secara berkelompok . </v>
      </c>
      <c r="X430" s="62" t="str">
        <f t="shared" si="36"/>
        <v xml:space="preserve"> Menyanyikan lagu populer  dalam bentuk sajian vokal group . </v>
      </c>
      <c r="Y430" s="18" t="str">
        <f t="shared" si="37"/>
        <v/>
      </c>
      <c r="Z430" s="18" t="str">
        <f t="shared" si="38"/>
        <v/>
      </c>
      <c r="AA430" s="18" t="str">
        <f t="shared" si="39"/>
        <v/>
      </c>
      <c r="AB430" s="18" t="str">
        <f t="shared" si="40"/>
        <v/>
      </c>
      <c r="AC430" s="18" t="str">
        <f t="shared" si="41"/>
        <v/>
      </c>
      <c r="AD430" s="18"/>
      <c r="AE430" s="18"/>
      <c r="AF430" s="18"/>
      <c r="AG430" s="18"/>
      <c r="AH430" s="30" t="str">
        <f t="shared" si="42"/>
        <v/>
      </c>
      <c r="AI430" s="18" t="str">
        <f t="shared" si="43"/>
        <v/>
      </c>
      <c r="AJ430" s="18" t="str">
        <f t="shared" si="44"/>
        <v/>
      </c>
      <c r="AK430" s="18" t="str">
        <f t="shared" si="45"/>
        <v/>
      </c>
      <c r="AL430" s="18" t="str">
        <f t="shared" si="46"/>
        <v/>
      </c>
      <c r="AM430" s="18" t="str">
        <f t="shared" si="47"/>
        <v/>
      </c>
      <c r="AN430" s="18" t="str">
        <f t="shared" si="48"/>
        <v/>
      </c>
      <c r="AO430" s="18" t="str">
        <f t="shared" si="49"/>
        <v/>
      </c>
      <c r="AP430" s="18" t="str">
        <f t="shared" si="50"/>
        <v/>
      </c>
      <c r="AS430" s="63">
        <f t="shared" si="51"/>
        <v>82.75</v>
      </c>
      <c r="AT430"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430" s="23" t="str">
        <f t="shared" si="53"/>
        <v xml:space="preserve">Perlu peningkatan dalam hal </v>
      </c>
      <c r="AV430"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430" s="23" t="str">
        <f t="shared" si="55"/>
        <v/>
      </c>
      <c r="BF430" s="197">
        <v>82</v>
      </c>
    </row>
    <row r="431" spans="1:58" ht="15.75" customHeight="1">
      <c r="A431" s="57">
        <v>425</v>
      </c>
      <c r="B431" s="18" t="s">
        <v>489</v>
      </c>
      <c r="C431" s="59">
        <v>6530</v>
      </c>
      <c r="D431" s="18">
        <f t="shared" si="62"/>
        <v>6530</v>
      </c>
      <c r="E431" s="165" t="s">
        <v>470</v>
      </c>
      <c r="F431" s="59">
        <v>75</v>
      </c>
      <c r="G431" s="59">
        <v>80</v>
      </c>
      <c r="H431" s="59">
        <v>80</v>
      </c>
      <c r="I431" s="59"/>
      <c r="J431" s="59"/>
      <c r="K431" s="59"/>
      <c r="L431" s="59"/>
      <c r="M431" s="59"/>
      <c r="N431" s="18"/>
      <c r="O431" s="60">
        <v>61</v>
      </c>
      <c r="P431" s="175">
        <f t="shared" si="63"/>
        <v>80</v>
      </c>
      <c r="Q431" s="18"/>
      <c r="R431" s="18"/>
      <c r="S431" s="18"/>
      <c r="T431" s="18"/>
      <c r="U431" s="61">
        <f t="shared" si="64"/>
        <v>74</v>
      </c>
      <c r="V431" s="18" t="str">
        <f t="shared" si="34"/>
        <v/>
      </c>
      <c r="W431" s="18" t="str">
        <f t="shared" si="35"/>
        <v xml:space="preserve"> Memainkan alat musik  dalam ansambel secara berkelompok . </v>
      </c>
      <c r="X431" s="62" t="str">
        <f t="shared" si="36"/>
        <v xml:space="preserve"> Menyanyikan lagu populer  dalam bentuk sajian vokal group . </v>
      </c>
      <c r="Y431" s="18" t="str">
        <f t="shared" si="37"/>
        <v/>
      </c>
      <c r="Z431" s="18" t="str">
        <f t="shared" si="38"/>
        <v/>
      </c>
      <c r="AA431" s="18" t="str">
        <f t="shared" si="39"/>
        <v/>
      </c>
      <c r="AB431" s="18" t="str">
        <f t="shared" si="40"/>
        <v/>
      </c>
      <c r="AC431" s="18" t="str">
        <f t="shared" si="41"/>
        <v/>
      </c>
      <c r="AD431" s="18"/>
      <c r="AE431" s="18"/>
      <c r="AF431" s="18"/>
      <c r="AG431" s="18"/>
      <c r="AH431" s="30" t="str">
        <f t="shared" si="42"/>
        <v/>
      </c>
      <c r="AI431" s="18" t="str">
        <f t="shared" si="43"/>
        <v xml:space="preserve"> Menyanyikan lagu populer  populer secara  solo dengan intonasi dan artikulasi . </v>
      </c>
      <c r="AJ431" s="18" t="str">
        <f t="shared" si="44"/>
        <v/>
      </c>
      <c r="AK431" s="18" t="str">
        <f t="shared" si="45"/>
        <v/>
      </c>
      <c r="AL431" s="18" t="str">
        <f t="shared" si="46"/>
        <v/>
      </c>
      <c r="AM431" s="18" t="str">
        <f t="shared" si="47"/>
        <v/>
      </c>
      <c r="AN431" s="18" t="str">
        <f t="shared" si="48"/>
        <v/>
      </c>
      <c r="AO431" s="18" t="str">
        <f t="shared" si="49"/>
        <v/>
      </c>
      <c r="AP431" s="18" t="str">
        <f t="shared" si="50"/>
        <v/>
      </c>
      <c r="AS431" s="63">
        <f t="shared" si="51"/>
        <v>74</v>
      </c>
      <c r="AT431" s="23" t="str">
        <f t="shared" si="52"/>
        <v xml:space="preserve">Mencapai kompetensi dengan sangat baik dalam  Memainkan alat musik  dalam ansambel secara berkelompok .  Menyanyikan lagu populer  dalam bentuk sajian vokal group . </v>
      </c>
      <c r="AU431" s="23" t="str">
        <f t="shared" si="53"/>
        <v xml:space="preserve">Perlu peningkatan dalam hal  Menyanyikan lagu populer  populer secara  solo dengan intonasi dan artikulasi . </v>
      </c>
      <c r="AV431" s="23" t="str">
        <f t="shared" si="54"/>
        <v xml:space="preserve">Mencapai kompetensi dengan sangat baik dalam  Memainkan alat musik  dalam ansambel secara berkelompok .  Menyanyikan lagu populer  dalam bentuk sajian vokal group . </v>
      </c>
      <c r="AW431" s="23" t="str">
        <f t="shared" si="55"/>
        <v xml:space="preserve">Perlu peningkatan dalam hal  Menyanyikan lagu populer  populer secara  solo dengan intonasi dan artikulasi . </v>
      </c>
      <c r="BF431" s="197">
        <v>75</v>
      </c>
    </row>
    <row r="432" spans="1:58" ht="15.75" customHeight="1">
      <c r="A432" s="57">
        <v>426</v>
      </c>
      <c r="B432" s="18" t="s">
        <v>490</v>
      </c>
      <c r="C432" s="59">
        <v>6531</v>
      </c>
      <c r="D432" s="18">
        <f t="shared" si="62"/>
        <v>6531</v>
      </c>
      <c r="E432" s="165" t="s">
        <v>470</v>
      </c>
      <c r="F432" s="59">
        <v>80</v>
      </c>
      <c r="G432" s="59">
        <v>75</v>
      </c>
      <c r="H432" s="59">
        <v>75</v>
      </c>
      <c r="I432" s="59"/>
      <c r="J432" s="59"/>
      <c r="K432" s="59"/>
      <c r="L432" s="59"/>
      <c r="M432" s="59"/>
      <c r="N432" s="18"/>
      <c r="O432" s="60">
        <v>70</v>
      </c>
      <c r="P432" s="175">
        <f t="shared" si="63"/>
        <v>80</v>
      </c>
      <c r="Q432" s="18"/>
      <c r="R432" s="18"/>
      <c r="S432" s="18"/>
      <c r="T432" s="18"/>
      <c r="U432" s="61">
        <f t="shared" si="64"/>
        <v>75</v>
      </c>
      <c r="V432" s="18" t="str">
        <f t="shared" si="34"/>
        <v xml:space="preserve"> Menyanyikan lagu populer  populer secara  solo dengan intonasi dan artikulasi . </v>
      </c>
      <c r="W432" s="18" t="str">
        <f t="shared" si="35"/>
        <v/>
      </c>
      <c r="X432" s="62" t="str">
        <f t="shared" si="36"/>
        <v/>
      </c>
      <c r="Y432" s="18" t="str">
        <f t="shared" si="37"/>
        <v/>
      </c>
      <c r="Z432" s="18" t="str">
        <f t="shared" si="38"/>
        <v/>
      </c>
      <c r="AA432" s="18" t="str">
        <f t="shared" si="39"/>
        <v/>
      </c>
      <c r="AB432" s="18" t="str">
        <f t="shared" si="40"/>
        <v/>
      </c>
      <c r="AC432" s="18" t="str">
        <f t="shared" si="41"/>
        <v/>
      </c>
      <c r="AD432" s="18"/>
      <c r="AE432" s="18"/>
      <c r="AF432" s="18"/>
      <c r="AG432" s="18"/>
      <c r="AH432" s="30" t="str">
        <f t="shared" si="42"/>
        <v/>
      </c>
      <c r="AI432" s="18" t="str">
        <f t="shared" si="43"/>
        <v/>
      </c>
      <c r="AJ432" s="18" t="str">
        <f t="shared" si="44"/>
        <v xml:space="preserve"> Memainkan alat musik  dalam ansambel secara berkelompok . </v>
      </c>
      <c r="AK432" s="18" t="str">
        <f t="shared" si="45"/>
        <v xml:space="preserve"> Menyanyikan lagu populer  dalam bentuk sajian vokal group . </v>
      </c>
      <c r="AL432" s="18" t="str">
        <f t="shared" si="46"/>
        <v/>
      </c>
      <c r="AM432" s="18" t="str">
        <f t="shared" si="47"/>
        <v/>
      </c>
      <c r="AN432" s="18" t="str">
        <f t="shared" si="48"/>
        <v/>
      </c>
      <c r="AO432" s="18" t="str">
        <f t="shared" si="49"/>
        <v/>
      </c>
      <c r="AP432" s="18" t="str">
        <f t="shared" si="50"/>
        <v/>
      </c>
      <c r="AS432" s="63">
        <f t="shared" si="51"/>
        <v>75</v>
      </c>
      <c r="AT432" s="23" t="str">
        <f t="shared" si="52"/>
        <v xml:space="preserve">Mencapai kompetensi dengan sangat baik dalam  Menyanyikan lagu populer  populer secara  solo dengan intonasi dan artikulasi . </v>
      </c>
      <c r="AU432" s="23" t="str">
        <f t="shared" si="53"/>
        <v xml:space="preserve">Perlu peningkatan dalam hal  Memainkan alat musik  dalam ansambel secara berkelompok .  Menyanyikan lagu populer  dalam bentuk sajian vokal group . </v>
      </c>
      <c r="AV432" s="23" t="str">
        <f t="shared" si="54"/>
        <v xml:space="preserve">Mencapai kompetensi dengan sangat baik dalam  Menyanyikan lagu populer  populer secara  solo dengan intonasi dan artikulasi . </v>
      </c>
      <c r="AW432" s="23" t="str">
        <f t="shared" si="55"/>
        <v xml:space="preserve">Perlu peningkatan dalam hal  Memainkan alat musik  dalam ansambel secara berkelompok .  Menyanyikan lagu populer  dalam bentuk sajian vokal group . </v>
      </c>
      <c r="BF432" s="197">
        <v>75</v>
      </c>
    </row>
    <row r="433" spans="1:58" ht="15.75" customHeight="1">
      <c r="A433" s="57">
        <v>427</v>
      </c>
      <c r="B433" s="18" t="s">
        <v>491</v>
      </c>
      <c r="C433" s="59">
        <v>6532</v>
      </c>
      <c r="D433" s="18">
        <f t="shared" si="62"/>
        <v>6532</v>
      </c>
      <c r="E433" s="165" t="s">
        <v>470</v>
      </c>
      <c r="F433" s="59">
        <v>70</v>
      </c>
      <c r="G433" s="59">
        <v>70</v>
      </c>
      <c r="H433" s="59">
        <v>70</v>
      </c>
      <c r="I433" s="59"/>
      <c r="J433" s="59"/>
      <c r="K433" s="59"/>
      <c r="L433" s="59"/>
      <c r="M433" s="59"/>
      <c r="N433" s="18"/>
      <c r="O433" s="60">
        <v>51</v>
      </c>
      <c r="P433" s="175">
        <f t="shared" si="63"/>
        <v>80</v>
      </c>
      <c r="Q433" s="18"/>
      <c r="R433" s="18"/>
      <c r="S433" s="18"/>
      <c r="T433" s="18"/>
      <c r="U433" s="61">
        <f t="shared" si="64"/>
        <v>65.25</v>
      </c>
      <c r="V433" s="18" t="str">
        <f t="shared" si="34"/>
        <v/>
      </c>
      <c r="W433" s="18" t="str">
        <f t="shared" si="35"/>
        <v/>
      </c>
      <c r="X433" s="62" t="str">
        <f t="shared" si="36"/>
        <v/>
      </c>
      <c r="Y433" s="18" t="str">
        <f t="shared" si="37"/>
        <v/>
      </c>
      <c r="Z433" s="18" t="str">
        <f t="shared" si="38"/>
        <v/>
      </c>
      <c r="AA433" s="18" t="str">
        <f t="shared" si="39"/>
        <v/>
      </c>
      <c r="AB433" s="18" t="str">
        <f t="shared" si="40"/>
        <v/>
      </c>
      <c r="AC433" s="18" t="str">
        <f t="shared" si="41"/>
        <v/>
      </c>
      <c r="AD433" s="18"/>
      <c r="AE433" s="18"/>
      <c r="AF433" s="18"/>
      <c r="AG433" s="18"/>
      <c r="AH433" s="30" t="str">
        <f t="shared" si="42"/>
        <v/>
      </c>
      <c r="AI433" s="18" t="str">
        <f t="shared" si="43"/>
        <v xml:space="preserve"> Menyanyikan lagu populer  populer secara  solo dengan intonasi dan artikulasi . </v>
      </c>
      <c r="AJ433" s="18" t="str">
        <f t="shared" si="44"/>
        <v xml:space="preserve"> Memainkan alat musik  dalam ansambel secara berkelompok . </v>
      </c>
      <c r="AK433" s="18" t="str">
        <f t="shared" si="45"/>
        <v xml:space="preserve"> Menyanyikan lagu populer  dalam bentuk sajian vokal group . </v>
      </c>
      <c r="AL433" s="18" t="str">
        <f t="shared" si="46"/>
        <v/>
      </c>
      <c r="AM433" s="18" t="str">
        <f t="shared" si="47"/>
        <v/>
      </c>
      <c r="AN433" s="18" t="str">
        <f t="shared" si="48"/>
        <v/>
      </c>
      <c r="AO433" s="18" t="str">
        <f t="shared" si="49"/>
        <v/>
      </c>
      <c r="AP433" s="18" t="str">
        <f t="shared" si="50"/>
        <v/>
      </c>
      <c r="AS433" s="63">
        <f t="shared" si="51"/>
        <v>65.25</v>
      </c>
      <c r="AT433" s="23" t="str">
        <f t="shared" si="52"/>
        <v xml:space="preserve">Mencapai kompetensi dengan sangat baik dalam </v>
      </c>
      <c r="AU433" s="23" t="str">
        <f t="shared" si="53"/>
        <v xml:space="preserve">Perlu peningkatan dalam hal  Menyanyikan lagu populer  populer secara  solo dengan intonasi dan artikulasi .  Memainkan alat musik  dalam ansambel secara berkelompok .  Menyanyikan lagu populer  dalam bentuk sajian vokal group . </v>
      </c>
      <c r="AV433" s="23" t="str">
        <f t="shared" si="54"/>
        <v/>
      </c>
      <c r="AW433" s="23" t="str">
        <f t="shared" si="55"/>
        <v xml:space="preserve">Perlu peningkatan dalam hal  Menyanyikan lagu populer  populer secara  solo dengan intonasi dan artikulasi .  Memainkan alat musik  dalam ansambel secara berkelompok .  Menyanyikan lagu populer  dalam bentuk sajian vokal group . </v>
      </c>
      <c r="BF433" s="197">
        <v>72</v>
      </c>
    </row>
    <row r="434" spans="1:58" ht="15.75" customHeight="1">
      <c r="A434" s="57">
        <v>428</v>
      </c>
      <c r="B434" s="18" t="s">
        <v>492</v>
      </c>
      <c r="C434" s="59">
        <v>6533</v>
      </c>
      <c r="D434" s="18">
        <f t="shared" si="62"/>
        <v>6533</v>
      </c>
      <c r="E434" s="165" t="s">
        <v>470</v>
      </c>
      <c r="F434" s="59">
        <v>90</v>
      </c>
      <c r="G434" s="59">
        <v>90</v>
      </c>
      <c r="H434" s="59">
        <v>80</v>
      </c>
      <c r="I434" s="59"/>
      <c r="J434" s="59"/>
      <c r="K434" s="59"/>
      <c r="L434" s="59"/>
      <c r="M434" s="59"/>
      <c r="N434" s="18"/>
      <c r="O434" s="60">
        <v>79</v>
      </c>
      <c r="P434" s="175">
        <f t="shared" si="63"/>
        <v>80</v>
      </c>
      <c r="Q434" s="18"/>
      <c r="R434" s="18"/>
      <c r="S434" s="18"/>
      <c r="T434" s="18"/>
      <c r="U434" s="61">
        <f t="shared" si="64"/>
        <v>84.75</v>
      </c>
      <c r="V434" s="18" t="str">
        <f t="shared" si="34"/>
        <v xml:space="preserve"> Menyanyikan lagu populer  populer secara  solo dengan intonasi dan artikulasi . </v>
      </c>
      <c r="W434" s="18" t="str">
        <f t="shared" si="35"/>
        <v xml:space="preserve"> Memainkan alat musik  dalam ansambel secara berkelompok . </v>
      </c>
      <c r="X434" s="62" t="str">
        <f t="shared" si="36"/>
        <v xml:space="preserve"> Menyanyikan lagu populer  dalam bentuk sajian vokal group . </v>
      </c>
      <c r="Y434" s="18" t="str">
        <f t="shared" si="37"/>
        <v/>
      </c>
      <c r="Z434" s="18" t="str">
        <f t="shared" si="38"/>
        <v/>
      </c>
      <c r="AA434" s="18" t="str">
        <f t="shared" si="39"/>
        <v/>
      </c>
      <c r="AB434" s="18" t="str">
        <f t="shared" si="40"/>
        <v/>
      </c>
      <c r="AC434" s="18" t="str">
        <f t="shared" si="41"/>
        <v/>
      </c>
      <c r="AD434" s="18"/>
      <c r="AE434" s="18"/>
      <c r="AF434" s="18"/>
      <c r="AG434" s="18"/>
      <c r="AH434" s="30" t="str">
        <f t="shared" si="42"/>
        <v/>
      </c>
      <c r="AI434" s="18" t="str">
        <f t="shared" si="43"/>
        <v/>
      </c>
      <c r="AJ434" s="18" t="str">
        <f t="shared" si="44"/>
        <v/>
      </c>
      <c r="AK434" s="18" t="str">
        <f t="shared" si="45"/>
        <v/>
      </c>
      <c r="AL434" s="18" t="str">
        <f t="shared" si="46"/>
        <v/>
      </c>
      <c r="AM434" s="18" t="str">
        <f t="shared" si="47"/>
        <v/>
      </c>
      <c r="AN434" s="18" t="str">
        <f t="shared" si="48"/>
        <v/>
      </c>
      <c r="AO434" s="18" t="str">
        <f t="shared" si="49"/>
        <v/>
      </c>
      <c r="AP434" s="18" t="str">
        <f t="shared" si="50"/>
        <v/>
      </c>
      <c r="AS434" s="63">
        <f t="shared" si="51"/>
        <v>84.75</v>
      </c>
      <c r="AT434"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434" s="23" t="str">
        <f t="shared" si="53"/>
        <v xml:space="preserve">Perlu peningkatan dalam hal </v>
      </c>
      <c r="AV434"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434" s="23" t="str">
        <f t="shared" si="55"/>
        <v/>
      </c>
      <c r="BF434" s="197">
        <v>82</v>
      </c>
    </row>
    <row r="435" spans="1:58" ht="15.75" customHeight="1">
      <c r="A435" s="57">
        <v>429</v>
      </c>
      <c r="B435" s="18" t="s">
        <v>493</v>
      </c>
      <c r="C435" s="59">
        <v>6534</v>
      </c>
      <c r="D435" s="18">
        <f t="shared" si="62"/>
        <v>6534</v>
      </c>
      <c r="E435" s="165" t="s">
        <v>470</v>
      </c>
      <c r="F435" s="59">
        <v>70</v>
      </c>
      <c r="G435" s="59">
        <v>80</v>
      </c>
      <c r="H435" s="59">
        <v>80</v>
      </c>
      <c r="I435" s="59"/>
      <c r="J435" s="59"/>
      <c r="K435" s="59"/>
      <c r="L435" s="59"/>
      <c r="M435" s="59"/>
      <c r="N435" s="18"/>
      <c r="O435" s="60">
        <v>57</v>
      </c>
      <c r="P435" s="175">
        <f t="shared" si="63"/>
        <v>80</v>
      </c>
      <c r="Q435" s="18"/>
      <c r="R435" s="18"/>
      <c r="S435" s="18"/>
      <c r="T435" s="18"/>
      <c r="U435" s="61">
        <f t="shared" si="64"/>
        <v>71.75</v>
      </c>
      <c r="V435" s="18" t="str">
        <f t="shared" si="34"/>
        <v/>
      </c>
      <c r="W435" s="18" t="str">
        <f t="shared" si="35"/>
        <v xml:space="preserve"> Memainkan alat musik  dalam ansambel secara berkelompok . </v>
      </c>
      <c r="X435" s="62" t="str">
        <f t="shared" si="36"/>
        <v xml:space="preserve"> Menyanyikan lagu populer  dalam bentuk sajian vokal group . </v>
      </c>
      <c r="Y435" s="18" t="str">
        <f t="shared" si="37"/>
        <v/>
      </c>
      <c r="Z435" s="18" t="str">
        <f t="shared" si="38"/>
        <v/>
      </c>
      <c r="AA435" s="18" t="str">
        <f t="shared" si="39"/>
        <v/>
      </c>
      <c r="AB435" s="18" t="str">
        <f t="shared" si="40"/>
        <v/>
      </c>
      <c r="AC435" s="18" t="str">
        <f t="shared" si="41"/>
        <v/>
      </c>
      <c r="AD435" s="18"/>
      <c r="AE435" s="18"/>
      <c r="AF435" s="18"/>
      <c r="AG435" s="18"/>
      <c r="AH435" s="30" t="str">
        <f t="shared" si="42"/>
        <v/>
      </c>
      <c r="AI435" s="18" t="str">
        <f t="shared" si="43"/>
        <v xml:space="preserve"> Menyanyikan lagu populer  populer secara  solo dengan intonasi dan artikulasi . </v>
      </c>
      <c r="AJ435" s="18" t="str">
        <f t="shared" si="44"/>
        <v/>
      </c>
      <c r="AK435" s="18" t="str">
        <f t="shared" si="45"/>
        <v/>
      </c>
      <c r="AL435" s="18" t="str">
        <f t="shared" si="46"/>
        <v/>
      </c>
      <c r="AM435" s="18" t="str">
        <f t="shared" si="47"/>
        <v/>
      </c>
      <c r="AN435" s="18" t="str">
        <f t="shared" si="48"/>
        <v/>
      </c>
      <c r="AO435" s="18" t="str">
        <f t="shared" si="49"/>
        <v/>
      </c>
      <c r="AP435" s="18" t="str">
        <f t="shared" si="50"/>
        <v/>
      </c>
      <c r="AS435" s="63">
        <f t="shared" si="51"/>
        <v>71.75</v>
      </c>
      <c r="AT435" s="23" t="str">
        <f t="shared" si="52"/>
        <v xml:space="preserve">Mencapai kompetensi dengan sangat baik dalam  Memainkan alat musik  dalam ansambel secara berkelompok .  Menyanyikan lagu populer  dalam bentuk sajian vokal group . </v>
      </c>
      <c r="AU435" s="23" t="str">
        <f t="shared" si="53"/>
        <v xml:space="preserve">Perlu peningkatan dalam hal  Menyanyikan lagu populer  populer secara  solo dengan intonasi dan artikulasi . </v>
      </c>
      <c r="AV435" s="23" t="str">
        <f t="shared" si="54"/>
        <v xml:space="preserve">Mencapai kompetensi dengan sangat baik dalam  Memainkan alat musik  dalam ansambel secara berkelompok .  Menyanyikan lagu populer  dalam bentuk sajian vokal group . </v>
      </c>
      <c r="AW435" s="23" t="str">
        <f t="shared" si="55"/>
        <v xml:space="preserve">Perlu peningkatan dalam hal  Menyanyikan lagu populer  populer secara  solo dengan intonasi dan artikulasi . </v>
      </c>
      <c r="BF435" s="197">
        <v>75</v>
      </c>
    </row>
    <row r="436" spans="1:58" ht="15.75" customHeight="1">
      <c r="A436" s="57">
        <v>430</v>
      </c>
      <c r="B436" s="18" t="s">
        <v>494</v>
      </c>
      <c r="C436" s="59">
        <v>6535</v>
      </c>
      <c r="D436" s="18">
        <f t="shared" si="62"/>
        <v>6535</v>
      </c>
      <c r="E436" s="165" t="s">
        <v>470</v>
      </c>
      <c r="F436" s="59">
        <v>70</v>
      </c>
      <c r="G436" s="59">
        <v>90</v>
      </c>
      <c r="H436" s="59">
        <v>90</v>
      </c>
      <c r="I436" s="59"/>
      <c r="J436" s="59"/>
      <c r="K436" s="59"/>
      <c r="L436" s="59"/>
      <c r="M436" s="59"/>
      <c r="N436" s="18"/>
      <c r="O436" s="60">
        <v>79</v>
      </c>
      <c r="P436" s="175">
        <f t="shared" si="63"/>
        <v>80</v>
      </c>
      <c r="Q436" s="18"/>
      <c r="R436" s="18"/>
      <c r="S436" s="18"/>
      <c r="T436" s="18"/>
      <c r="U436" s="61">
        <f t="shared" si="64"/>
        <v>82.25</v>
      </c>
      <c r="V436" s="18" t="str">
        <f t="shared" si="34"/>
        <v/>
      </c>
      <c r="W436" s="18" t="str">
        <f t="shared" si="35"/>
        <v xml:space="preserve"> Memainkan alat musik  dalam ansambel secara berkelompok . </v>
      </c>
      <c r="X436" s="62" t="str">
        <f t="shared" si="36"/>
        <v xml:space="preserve"> Menyanyikan lagu populer  dalam bentuk sajian vokal group . </v>
      </c>
      <c r="Y436" s="18" t="str">
        <f t="shared" si="37"/>
        <v/>
      </c>
      <c r="Z436" s="18" t="str">
        <f t="shared" si="38"/>
        <v/>
      </c>
      <c r="AA436" s="18" t="str">
        <f t="shared" si="39"/>
        <v/>
      </c>
      <c r="AB436" s="18" t="str">
        <f t="shared" si="40"/>
        <v/>
      </c>
      <c r="AC436" s="18" t="str">
        <f t="shared" si="41"/>
        <v/>
      </c>
      <c r="AD436" s="18"/>
      <c r="AE436" s="18"/>
      <c r="AF436" s="18"/>
      <c r="AG436" s="18"/>
      <c r="AH436" s="30" t="str">
        <f t="shared" si="42"/>
        <v/>
      </c>
      <c r="AI436" s="18" t="str">
        <f t="shared" si="43"/>
        <v xml:space="preserve"> Menyanyikan lagu populer  populer secara  solo dengan intonasi dan artikulasi . </v>
      </c>
      <c r="AJ436" s="18" t="str">
        <f t="shared" si="44"/>
        <v/>
      </c>
      <c r="AK436" s="18" t="str">
        <f t="shared" si="45"/>
        <v/>
      </c>
      <c r="AL436" s="18" t="str">
        <f t="shared" si="46"/>
        <v/>
      </c>
      <c r="AM436" s="18" t="str">
        <f t="shared" si="47"/>
        <v/>
      </c>
      <c r="AN436" s="18" t="str">
        <f t="shared" si="48"/>
        <v/>
      </c>
      <c r="AO436" s="18" t="str">
        <f t="shared" si="49"/>
        <v/>
      </c>
      <c r="AP436" s="18" t="str">
        <f t="shared" si="50"/>
        <v/>
      </c>
      <c r="AS436" s="63">
        <f t="shared" si="51"/>
        <v>82.25</v>
      </c>
      <c r="AT436" s="23" t="str">
        <f t="shared" si="52"/>
        <v xml:space="preserve">Mencapai kompetensi dengan sangat baik dalam  Memainkan alat musik  dalam ansambel secara berkelompok .  Menyanyikan lagu populer  dalam bentuk sajian vokal group . </v>
      </c>
      <c r="AU436" s="23" t="str">
        <f t="shared" si="53"/>
        <v xml:space="preserve">Perlu peningkatan dalam hal  Menyanyikan lagu populer  populer secara  solo dengan intonasi dan artikulasi . </v>
      </c>
      <c r="AV436" s="23" t="str">
        <f t="shared" si="54"/>
        <v xml:space="preserve">Mencapai kompetensi dengan sangat baik dalam  Memainkan alat musik  dalam ansambel secara berkelompok .  Menyanyikan lagu populer  dalam bentuk sajian vokal group . </v>
      </c>
      <c r="AW436" s="23" t="str">
        <f t="shared" si="55"/>
        <v xml:space="preserve">Perlu peningkatan dalam hal  Menyanyikan lagu populer  populer secara  solo dengan intonasi dan artikulasi . </v>
      </c>
      <c r="BF436" s="197">
        <v>80</v>
      </c>
    </row>
    <row r="437" spans="1:58" ht="15.75" customHeight="1">
      <c r="A437" s="57">
        <v>431</v>
      </c>
      <c r="B437" s="18" t="s">
        <v>496</v>
      </c>
      <c r="C437" s="59">
        <v>6536</v>
      </c>
      <c r="D437" s="18">
        <f t="shared" si="62"/>
        <v>6536</v>
      </c>
      <c r="E437" s="165" t="s">
        <v>470</v>
      </c>
      <c r="F437" s="59">
        <v>90</v>
      </c>
      <c r="G437" s="59">
        <v>90</v>
      </c>
      <c r="H437" s="59">
        <v>90</v>
      </c>
      <c r="I437" s="59"/>
      <c r="J437" s="59"/>
      <c r="K437" s="59"/>
      <c r="L437" s="59"/>
      <c r="M437" s="59"/>
      <c r="N437" s="18"/>
      <c r="O437" s="60">
        <v>83</v>
      </c>
      <c r="P437" s="175">
        <f t="shared" si="63"/>
        <v>80</v>
      </c>
      <c r="Q437" s="18"/>
      <c r="R437" s="18"/>
      <c r="S437" s="18"/>
      <c r="T437" s="18"/>
      <c r="U437" s="61">
        <f t="shared" si="64"/>
        <v>88.25</v>
      </c>
      <c r="V437" s="18" t="str">
        <f t="shared" si="34"/>
        <v xml:space="preserve"> Menyanyikan lagu populer  populer secara  solo dengan intonasi dan artikulasi . </v>
      </c>
      <c r="W437" s="18" t="str">
        <f t="shared" si="35"/>
        <v xml:space="preserve"> Memainkan alat musik  dalam ansambel secara berkelompok . </v>
      </c>
      <c r="X437" s="62" t="str">
        <f t="shared" si="36"/>
        <v xml:space="preserve"> Menyanyikan lagu populer  dalam bentuk sajian vokal group . </v>
      </c>
      <c r="Y437" s="18" t="str">
        <f t="shared" si="37"/>
        <v/>
      </c>
      <c r="Z437" s="18" t="str">
        <f t="shared" si="38"/>
        <v/>
      </c>
      <c r="AA437" s="18" t="str">
        <f t="shared" si="39"/>
        <v/>
      </c>
      <c r="AB437" s="18" t="str">
        <f t="shared" si="40"/>
        <v/>
      </c>
      <c r="AC437" s="18" t="str">
        <f t="shared" si="41"/>
        <v/>
      </c>
      <c r="AD437" s="18"/>
      <c r="AE437" s="18"/>
      <c r="AF437" s="18"/>
      <c r="AG437" s="18"/>
      <c r="AH437" s="30" t="str">
        <f t="shared" si="42"/>
        <v/>
      </c>
      <c r="AI437" s="18" t="str">
        <f t="shared" si="43"/>
        <v/>
      </c>
      <c r="AJ437" s="18" t="str">
        <f t="shared" si="44"/>
        <v/>
      </c>
      <c r="AK437" s="18" t="str">
        <f t="shared" si="45"/>
        <v/>
      </c>
      <c r="AL437" s="18" t="str">
        <f t="shared" si="46"/>
        <v/>
      </c>
      <c r="AM437" s="18" t="str">
        <f t="shared" si="47"/>
        <v/>
      </c>
      <c r="AN437" s="18" t="str">
        <f t="shared" si="48"/>
        <v/>
      </c>
      <c r="AO437" s="18" t="str">
        <f t="shared" si="49"/>
        <v/>
      </c>
      <c r="AP437" s="18" t="str">
        <f t="shared" si="50"/>
        <v/>
      </c>
      <c r="AS437" s="63">
        <f t="shared" si="51"/>
        <v>88.25</v>
      </c>
      <c r="AT437"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437" s="23" t="str">
        <f t="shared" si="53"/>
        <v xml:space="preserve">Perlu peningkatan dalam hal </v>
      </c>
      <c r="AV437"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437" s="23" t="str">
        <f t="shared" si="55"/>
        <v/>
      </c>
      <c r="BF437" s="197">
        <v>83</v>
      </c>
    </row>
    <row r="438" spans="1:58" ht="15.75" customHeight="1">
      <c r="A438" s="57">
        <v>432</v>
      </c>
      <c r="B438" s="18" t="s">
        <v>497</v>
      </c>
      <c r="C438" s="59">
        <v>6537</v>
      </c>
      <c r="D438" s="18">
        <f t="shared" si="62"/>
        <v>6537</v>
      </c>
      <c r="E438" s="165" t="s">
        <v>470</v>
      </c>
      <c r="F438" s="59">
        <v>70</v>
      </c>
      <c r="G438" s="59">
        <v>80</v>
      </c>
      <c r="H438" s="59">
        <v>80</v>
      </c>
      <c r="I438" s="59"/>
      <c r="J438" s="59"/>
      <c r="K438" s="59"/>
      <c r="L438" s="59"/>
      <c r="M438" s="59"/>
      <c r="N438" s="18"/>
      <c r="O438" s="60">
        <v>75</v>
      </c>
      <c r="P438" s="175">
        <f t="shared" si="63"/>
        <v>80</v>
      </c>
      <c r="Q438" s="18"/>
      <c r="R438" s="18"/>
      <c r="S438" s="18"/>
      <c r="T438" s="18"/>
      <c r="U438" s="61">
        <f t="shared" si="64"/>
        <v>76.25</v>
      </c>
      <c r="V438" s="18" t="str">
        <f t="shared" si="34"/>
        <v/>
      </c>
      <c r="W438" s="18" t="str">
        <f t="shared" si="35"/>
        <v xml:space="preserve"> Memainkan alat musik  dalam ansambel secara berkelompok . </v>
      </c>
      <c r="X438" s="62" t="str">
        <f t="shared" si="36"/>
        <v xml:space="preserve"> Menyanyikan lagu populer  dalam bentuk sajian vokal group . </v>
      </c>
      <c r="Y438" s="18" t="str">
        <f t="shared" si="37"/>
        <v/>
      </c>
      <c r="Z438" s="18" t="str">
        <f t="shared" si="38"/>
        <v/>
      </c>
      <c r="AA438" s="18" t="str">
        <f t="shared" si="39"/>
        <v/>
      </c>
      <c r="AB438" s="18" t="str">
        <f t="shared" si="40"/>
        <v/>
      </c>
      <c r="AC438" s="18" t="str">
        <f t="shared" si="41"/>
        <v/>
      </c>
      <c r="AD438" s="18"/>
      <c r="AE438" s="18"/>
      <c r="AF438" s="18"/>
      <c r="AG438" s="18"/>
      <c r="AH438" s="30" t="str">
        <f t="shared" si="42"/>
        <v/>
      </c>
      <c r="AI438" s="18" t="str">
        <f t="shared" si="43"/>
        <v xml:space="preserve"> Menyanyikan lagu populer  populer secara  solo dengan intonasi dan artikulasi . </v>
      </c>
      <c r="AJ438" s="18" t="str">
        <f t="shared" si="44"/>
        <v/>
      </c>
      <c r="AK438" s="18" t="str">
        <f t="shared" si="45"/>
        <v/>
      </c>
      <c r="AL438" s="18" t="str">
        <f t="shared" si="46"/>
        <v/>
      </c>
      <c r="AM438" s="18" t="str">
        <f t="shared" si="47"/>
        <v/>
      </c>
      <c r="AN438" s="18" t="str">
        <f t="shared" si="48"/>
        <v/>
      </c>
      <c r="AO438" s="18" t="str">
        <f t="shared" si="49"/>
        <v/>
      </c>
      <c r="AP438" s="18" t="str">
        <f t="shared" si="50"/>
        <v/>
      </c>
      <c r="AS438" s="63">
        <f t="shared" si="51"/>
        <v>76.25</v>
      </c>
      <c r="AT438" s="23" t="str">
        <f t="shared" si="52"/>
        <v xml:space="preserve">Mencapai kompetensi dengan sangat baik dalam  Memainkan alat musik  dalam ansambel secara berkelompok .  Menyanyikan lagu populer  dalam bentuk sajian vokal group . </v>
      </c>
      <c r="AU438" s="23" t="str">
        <f t="shared" si="53"/>
        <v xml:space="preserve">Perlu peningkatan dalam hal  Menyanyikan lagu populer  populer secara  solo dengan intonasi dan artikulasi . </v>
      </c>
      <c r="AV438" s="23" t="str">
        <f t="shared" si="54"/>
        <v xml:space="preserve">Mencapai kompetensi dengan sangat baik dalam  Memainkan alat musik  dalam ansambel secara berkelompok .  Menyanyikan lagu populer  dalam bentuk sajian vokal group . </v>
      </c>
      <c r="AW438" s="23" t="str">
        <f t="shared" si="55"/>
        <v xml:space="preserve">Perlu peningkatan dalam hal  Menyanyikan lagu populer  populer secara  solo dengan intonasi dan artikulasi . </v>
      </c>
      <c r="BF438" s="197">
        <v>77</v>
      </c>
    </row>
    <row r="439" spans="1:58" ht="15.75" customHeight="1">
      <c r="A439" s="57">
        <v>433</v>
      </c>
      <c r="B439" s="18" t="s">
        <v>498</v>
      </c>
      <c r="C439" s="59">
        <v>6538</v>
      </c>
      <c r="D439" s="18">
        <f t="shared" si="62"/>
        <v>6538</v>
      </c>
      <c r="E439" s="165" t="s">
        <v>470</v>
      </c>
      <c r="F439" s="59">
        <v>90</v>
      </c>
      <c r="G439" s="59">
        <v>80</v>
      </c>
      <c r="H439" s="59">
        <v>80</v>
      </c>
      <c r="I439" s="59"/>
      <c r="J439" s="59"/>
      <c r="K439" s="59"/>
      <c r="L439" s="59"/>
      <c r="M439" s="59"/>
      <c r="N439" s="18"/>
      <c r="O439" s="60">
        <v>86</v>
      </c>
      <c r="P439" s="175">
        <f t="shared" si="63"/>
        <v>80</v>
      </c>
      <c r="Q439" s="18"/>
      <c r="R439" s="18"/>
      <c r="S439" s="18"/>
      <c r="T439" s="18"/>
      <c r="U439" s="61">
        <f t="shared" si="64"/>
        <v>84</v>
      </c>
      <c r="V439" s="18" t="str">
        <f t="shared" si="34"/>
        <v xml:space="preserve"> Menyanyikan lagu populer  populer secara  solo dengan intonasi dan artikulasi . </v>
      </c>
      <c r="W439" s="18" t="str">
        <f t="shared" si="35"/>
        <v xml:space="preserve"> Memainkan alat musik  dalam ansambel secara berkelompok . </v>
      </c>
      <c r="X439" s="62" t="str">
        <f t="shared" si="36"/>
        <v xml:space="preserve"> Menyanyikan lagu populer  dalam bentuk sajian vokal group . </v>
      </c>
      <c r="Y439" s="18" t="str">
        <f t="shared" si="37"/>
        <v/>
      </c>
      <c r="Z439" s="18" t="str">
        <f t="shared" si="38"/>
        <v/>
      </c>
      <c r="AA439" s="18" t="str">
        <f t="shared" si="39"/>
        <v/>
      </c>
      <c r="AB439" s="18" t="str">
        <f t="shared" si="40"/>
        <v/>
      </c>
      <c r="AC439" s="18" t="str">
        <f t="shared" si="41"/>
        <v/>
      </c>
      <c r="AD439" s="18"/>
      <c r="AE439" s="18"/>
      <c r="AF439" s="18"/>
      <c r="AG439" s="18"/>
      <c r="AH439" s="30" t="str">
        <f t="shared" si="42"/>
        <v/>
      </c>
      <c r="AI439" s="18" t="str">
        <f t="shared" si="43"/>
        <v/>
      </c>
      <c r="AJ439" s="18" t="str">
        <f t="shared" si="44"/>
        <v/>
      </c>
      <c r="AK439" s="18" t="str">
        <f t="shared" si="45"/>
        <v/>
      </c>
      <c r="AL439" s="18" t="str">
        <f t="shared" si="46"/>
        <v/>
      </c>
      <c r="AM439" s="18" t="str">
        <f t="shared" si="47"/>
        <v/>
      </c>
      <c r="AN439" s="18" t="str">
        <f t="shared" si="48"/>
        <v/>
      </c>
      <c r="AO439" s="18" t="str">
        <f t="shared" si="49"/>
        <v/>
      </c>
      <c r="AP439" s="18" t="str">
        <f t="shared" si="50"/>
        <v/>
      </c>
      <c r="AS439" s="63">
        <f t="shared" si="51"/>
        <v>84</v>
      </c>
      <c r="AT439"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439" s="23" t="str">
        <f t="shared" si="53"/>
        <v xml:space="preserve">Perlu peningkatan dalam hal </v>
      </c>
      <c r="AV439"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439" s="23" t="str">
        <f t="shared" si="55"/>
        <v/>
      </c>
      <c r="BF439" s="197">
        <v>80</v>
      </c>
    </row>
    <row r="440" spans="1:58" ht="15.75" customHeight="1">
      <c r="A440" s="57">
        <v>434</v>
      </c>
      <c r="B440" s="18" t="s">
        <v>499</v>
      </c>
      <c r="C440" s="59">
        <v>6539</v>
      </c>
      <c r="D440" s="18">
        <f t="shared" si="62"/>
        <v>6539</v>
      </c>
      <c r="E440" s="165" t="s">
        <v>470</v>
      </c>
      <c r="F440" s="59">
        <v>70</v>
      </c>
      <c r="G440" s="59">
        <v>80</v>
      </c>
      <c r="H440" s="59">
        <v>75</v>
      </c>
      <c r="I440" s="59"/>
      <c r="J440" s="59"/>
      <c r="K440" s="59"/>
      <c r="L440" s="59"/>
      <c r="M440" s="59"/>
      <c r="N440" s="18"/>
      <c r="O440" s="60">
        <v>76</v>
      </c>
      <c r="P440" s="175">
        <f t="shared" si="63"/>
        <v>80</v>
      </c>
      <c r="Q440" s="18"/>
      <c r="R440" s="18"/>
      <c r="S440" s="18"/>
      <c r="T440" s="18"/>
      <c r="U440" s="61">
        <f t="shared" si="64"/>
        <v>75.25</v>
      </c>
      <c r="V440" s="18" t="str">
        <f t="shared" si="34"/>
        <v/>
      </c>
      <c r="W440" s="18" t="str">
        <f t="shared" si="35"/>
        <v xml:space="preserve"> Memainkan alat musik  dalam ansambel secara berkelompok . </v>
      </c>
      <c r="X440" s="62" t="str">
        <f t="shared" si="36"/>
        <v/>
      </c>
      <c r="Y440" s="18" t="str">
        <f t="shared" si="37"/>
        <v/>
      </c>
      <c r="Z440" s="18" t="str">
        <f t="shared" si="38"/>
        <v/>
      </c>
      <c r="AA440" s="18" t="str">
        <f t="shared" si="39"/>
        <v/>
      </c>
      <c r="AB440" s="18" t="str">
        <f t="shared" si="40"/>
        <v/>
      </c>
      <c r="AC440" s="18" t="str">
        <f t="shared" si="41"/>
        <v/>
      </c>
      <c r="AD440" s="18"/>
      <c r="AE440" s="18"/>
      <c r="AF440" s="18"/>
      <c r="AG440" s="18"/>
      <c r="AH440" s="30" t="str">
        <f t="shared" si="42"/>
        <v/>
      </c>
      <c r="AI440" s="18" t="str">
        <f t="shared" si="43"/>
        <v xml:space="preserve"> Menyanyikan lagu populer  populer secara  solo dengan intonasi dan artikulasi . </v>
      </c>
      <c r="AJ440" s="18" t="str">
        <f t="shared" si="44"/>
        <v/>
      </c>
      <c r="AK440" s="18" t="str">
        <f t="shared" si="45"/>
        <v xml:space="preserve"> Menyanyikan lagu populer  dalam bentuk sajian vokal group . </v>
      </c>
      <c r="AL440" s="18" t="str">
        <f t="shared" si="46"/>
        <v/>
      </c>
      <c r="AM440" s="18" t="str">
        <f t="shared" si="47"/>
        <v/>
      </c>
      <c r="AN440" s="18" t="str">
        <f t="shared" si="48"/>
        <v/>
      </c>
      <c r="AO440" s="18" t="str">
        <f t="shared" si="49"/>
        <v/>
      </c>
      <c r="AP440" s="18" t="str">
        <f t="shared" si="50"/>
        <v/>
      </c>
      <c r="AS440" s="63">
        <f t="shared" si="51"/>
        <v>75.25</v>
      </c>
      <c r="AT440" s="23" t="str">
        <f t="shared" si="52"/>
        <v xml:space="preserve">Mencapai kompetensi dengan sangat baik dalam  Memainkan alat musik  dalam ansambel secara berkelompok . </v>
      </c>
      <c r="AU440" s="23" t="str">
        <f t="shared" si="53"/>
        <v xml:space="preserve">Perlu peningkatan dalam hal  Menyanyikan lagu populer  populer secara  solo dengan intonasi dan artikulasi .  Menyanyikan lagu populer  dalam bentuk sajian vokal group . </v>
      </c>
      <c r="AV440" s="23" t="str">
        <f t="shared" si="54"/>
        <v xml:space="preserve">Mencapai kompetensi dengan sangat baik dalam  Memainkan alat musik  dalam ansambel secara berkelompok . </v>
      </c>
      <c r="AW440" s="23" t="str">
        <f t="shared" si="55"/>
        <v xml:space="preserve">Perlu peningkatan dalam hal  Menyanyikan lagu populer  populer secara  solo dengan intonasi dan artikulasi .  Menyanyikan lagu populer  dalam bentuk sajian vokal group . </v>
      </c>
      <c r="BF440" s="197">
        <v>76</v>
      </c>
    </row>
    <row r="441" spans="1:58" ht="15.75" customHeight="1">
      <c r="A441" s="57">
        <v>435</v>
      </c>
      <c r="B441" s="18" t="s">
        <v>501</v>
      </c>
      <c r="C441" s="59">
        <v>6540</v>
      </c>
      <c r="D441" s="18">
        <f t="shared" si="62"/>
        <v>6540</v>
      </c>
      <c r="E441" s="165" t="s">
        <v>470</v>
      </c>
      <c r="F441" s="59">
        <v>75</v>
      </c>
      <c r="G441" s="59">
        <v>80</v>
      </c>
      <c r="H441" s="59">
        <v>80</v>
      </c>
      <c r="I441" s="59"/>
      <c r="J441" s="59"/>
      <c r="K441" s="59"/>
      <c r="L441" s="59"/>
      <c r="M441" s="59"/>
      <c r="N441" s="18"/>
      <c r="O441" s="60">
        <v>56</v>
      </c>
      <c r="P441" s="175">
        <f t="shared" si="63"/>
        <v>80</v>
      </c>
      <c r="Q441" s="18"/>
      <c r="R441" s="18"/>
      <c r="S441" s="18"/>
      <c r="T441" s="18"/>
      <c r="U441" s="61">
        <f t="shared" si="64"/>
        <v>72.75</v>
      </c>
      <c r="V441" s="18" t="str">
        <f t="shared" si="34"/>
        <v/>
      </c>
      <c r="W441" s="18" t="str">
        <f t="shared" si="35"/>
        <v xml:space="preserve"> Memainkan alat musik  dalam ansambel secara berkelompok . </v>
      </c>
      <c r="X441" s="62" t="str">
        <f t="shared" si="36"/>
        <v xml:space="preserve"> Menyanyikan lagu populer  dalam bentuk sajian vokal group . </v>
      </c>
      <c r="Y441" s="18" t="str">
        <f t="shared" si="37"/>
        <v/>
      </c>
      <c r="Z441" s="18" t="str">
        <f t="shared" si="38"/>
        <v/>
      </c>
      <c r="AA441" s="18" t="str">
        <f t="shared" si="39"/>
        <v/>
      </c>
      <c r="AB441" s="18" t="str">
        <f t="shared" si="40"/>
        <v/>
      </c>
      <c r="AC441" s="18" t="str">
        <f t="shared" si="41"/>
        <v/>
      </c>
      <c r="AD441" s="18"/>
      <c r="AE441" s="18"/>
      <c r="AF441" s="18"/>
      <c r="AG441" s="18"/>
      <c r="AH441" s="30" t="str">
        <f t="shared" si="42"/>
        <v/>
      </c>
      <c r="AI441" s="18" t="str">
        <f t="shared" si="43"/>
        <v xml:space="preserve"> Menyanyikan lagu populer  populer secara  solo dengan intonasi dan artikulasi . </v>
      </c>
      <c r="AJ441" s="18" t="str">
        <f t="shared" si="44"/>
        <v/>
      </c>
      <c r="AK441" s="18" t="str">
        <f t="shared" si="45"/>
        <v/>
      </c>
      <c r="AL441" s="18" t="str">
        <f t="shared" si="46"/>
        <v/>
      </c>
      <c r="AM441" s="18" t="str">
        <f t="shared" si="47"/>
        <v/>
      </c>
      <c r="AN441" s="18" t="str">
        <f t="shared" si="48"/>
        <v/>
      </c>
      <c r="AO441" s="18" t="str">
        <f t="shared" si="49"/>
        <v/>
      </c>
      <c r="AP441" s="18" t="str">
        <f t="shared" si="50"/>
        <v/>
      </c>
      <c r="AS441" s="63">
        <f t="shared" si="51"/>
        <v>72.75</v>
      </c>
      <c r="AT441" s="23" t="str">
        <f t="shared" si="52"/>
        <v xml:space="preserve">Mencapai kompetensi dengan sangat baik dalam  Memainkan alat musik  dalam ansambel secara berkelompok .  Menyanyikan lagu populer  dalam bentuk sajian vokal group . </v>
      </c>
      <c r="AU441" s="23" t="str">
        <f t="shared" si="53"/>
        <v xml:space="preserve">Perlu peningkatan dalam hal  Menyanyikan lagu populer  populer secara  solo dengan intonasi dan artikulasi . </v>
      </c>
      <c r="AV441" s="23" t="str">
        <f t="shared" si="54"/>
        <v xml:space="preserve">Mencapai kompetensi dengan sangat baik dalam  Memainkan alat musik  dalam ansambel secara berkelompok .  Menyanyikan lagu populer  dalam bentuk sajian vokal group . </v>
      </c>
      <c r="AW441" s="23" t="str">
        <f t="shared" si="55"/>
        <v xml:space="preserve">Perlu peningkatan dalam hal  Menyanyikan lagu populer  populer secara  solo dengan intonasi dan artikulasi . </v>
      </c>
      <c r="BF441" s="197">
        <v>75</v>
      </c>
    </row>
    <row r="442" spans="1:58" ht="15.75" customHeight="1">
      <c r="A442" s="57">
        <v>436</v>
      </c>
      <c r="B442" s="18" t="s">
        <v>594</v>
      </c>
      <c r="C442" s="59">
        <v>6703</v>
      </c>
      <c r="D442" s="18">
        <f t="shared" si="62"/>
        <v>6703</v>
      </c>
      <c r="E442" s="165" t="s">
        <v>470</v>
      </c>
      <c r="F442" s="59">
        <v>90</v>
      </c>
      <c r="G442" s="59">
        <v>75</v>
      </c>
      <c r="H442" s="59">
        <v>90</v>
      </c>
      <c r="I442" s="59"/>
      <c r="J442" s="59"/>
      <c r="K442" s="59"/>
      <c r="L442" s="59"/>
      <c r="M442" s="59"/>
      <c r="N442" s="18"/>
      <c r="O442" s="60">
        <v>80</v>
      </c>
      <c r="P442" s="175">
        <f t="shared" si="63"/>
        <v>80</v>
      </c>
      <c r="Q442" s="18"/>
      <c r="R442" s="18"/>
      <c r="S442" s="18"/>
      <c r="T442" s="18"/>
      <c r="U442" s="61">
        <f t="shared" si="64"/>
        <v>83.75</v>
      </c>
      <c r="V442" s="18" t="str">
        <f t="shared" si="34"/>
        <v xml:space="preserve"> Menyanyikan lagu populer  populer secara  solo dengan intonasi dan artikulasi . </v>
      </c>
      <c r="W442" s="18" t="str">
        <f t="shared" si="35"/>
        <v/>
      </c>
      <c r="X442" s="62" t="str">
        <f t="shared" si="36"/>
        <v xml:space="preserve"> Menyanyikan lagu populer  dalam bentuk sajian vokal group . </v>
      </c>
      <c r="Y442" s="18" t="str">
        <f t="shared" si="37"/>
        <v/>
      </c>
      <c r="Z442" s="18" t="str">
        <f t="shared" si="38"/>
        <v/>
      </c>
      <c r="AA442" s="18" t="str">
        <f t="shared" si="39"/>
        <v/>
      </c>
      <c r="AB442" s="18" t="str">
        <f t="shared" si="40"/>
        <v/>
      </c>
      <c r="AC442" s="18" t="str">
        <f t="shared" si="41"/>
        <v/>
      </c>
      <c r="AD442" s="18"/>
      <c r="AE442" s="18"/>
      <c r="AF442" s="18"/>
      <c r="AG442" s="18"/>
      <c r="AH442" s="30" t="str">
        <f t="shared" si="42"/>
        <v/>
      </c>
      <c r="AI442" s="18" t="str">
        <f t="shared" si="43"/>
        <v/>
      </c>
      <c r="AJ442" s="18" t="str">
        <f t="shared" si="44"/>
        <v xml:space="preserve"> Memainkan alat musik  dalam ansambel secara berkelompok . </v>
      </c>
      <c r="AK442" s="18" t="str">
        <f t="shared" si="45"/>
        <v/>
      </c>
      <c r="AL442" s="18" t="str">
        <f t="shared" si="46"/>
        <v/>
      </c>
      <c r="AM442" s="18" t="str">
        <f t="shared" si="47"/>
        <v/>
      </c>
      <c r="AN442" s="18" t="str">
        <f t="shared" si="48"/>
        <v/>
      </c>
      <c r="AO442" s="18" t="str">
        <f t="shared" si="49"/>
        <v/>
      </c>
      <c r="AP442" s="18" t="str">
        <f t="shared" si="50"/>
        <v/>
      </c>
      <c r="AS442" s="63">
        <f t="shared" si="51"/>
        <v>83.75</v>
      </c>
      <c r="AT442" s="23" t="str">
        <f t="shared" si="52"/>
        <v xml:space="preserve">Mencapai kompetensi dengan sangat baik dalam  Menyanyikan lagu populer  populer secara  solo dengan intonasi dan artikulasi .  Menyanyikan lagu populer  dalam bentuk sajian vokal group . </v>
      </c>
      <c r="AU442" s="23" t="str">
        <f t="shared" si="53"/>
        <v xml:space="preserve">Perlu peningkatan dalam hal  Memainkan alat musik  dalam ansambel secara berkelompok . </v>
      </c>
      <c r="AV442" s="23" t="str">
        <f t="shared" si="54"/>
        <v xml:space="preserve">Mencapai kompetensi dengan sangat baik dalam  Menyanyikan lagu populer  populer secara  solo dengan intonasi dan artikulasi .  Menyanyikan lagu populer  dalam bentuk sajian vokal group . </v>
      </c>
      <c r="AW442" s="23" t="str">
        <f t="shared" si="55"/>
        <v xml:space="preserve">Perlu peningkatan dalam hal  Memainkan alat musik  dalam ansambel secara berkelompok . </v>
      </c>
      <c r="BF442" s="197">
        <v>80</v>
      </c>
    </row>
    <row r="443" spans="1:58" ht="15.75" customHeight="1">
      <c r="A443" s="57">
        <v>437</v>
      </c>
      <c r="B443" s="18" t="s">
        <v>502</v>
      </c>
      <c r="C443" s="59">
        <v>6541</v>
      </c>
      <c r="D443" s="18">
        <f t="shared" si="62"/>
        <v>6541</v>
      </c>
      <c r="E443" s="59" t="s">
        <v>503</v>
      </c>
      <c r="F443" s="59">
        <v>75</v>
      </c>
      <c r="G443" s="59">
        <v>80</v>
      </c>
      <c r="H443" s="59">
        <v>80</v>
      </c>
      <c r="I443" s="59"/>
      <c r="J443" s="59"/>
      <c r="K443" s="59"/>
      <c r="L443" s="59"/>
      <c r="M443" s="59"/>
      <c r="N443" s="18"/>
      <c r="O443" s="60">
        <v>57</v>
      </c>
      <c r="P443" s="175">
        <f t="shared" si="63"/>
        <v>80</v>
      </c>
      <c r="Q443" s="18"/>
      <c r="R443" s="18"/>
      <c r="S443" s="18"/>
      <c r="T443" s="18"/>
      <c r="U443" s="61">
        <f t="shared" si="64"/>
        <v>73</v>
      </c>
      <c r="V443" s="18" t="str">
        <f t="shared" si="34"/>
        <v/>
      </c>
      <c r="W443" s="18" t="str">
        <f t="shared" si="35"/>
        <v xml:space="preserve"> Memainkan alat musik  dalam ansambel secara berkelompok . </v>
      </c>
      <c r="X443" s="62" t="str">
        <f t="shared" si="36"/>
        <v xml:space="preserve"> Menyanyikan lagu populer  dalam bentuk sajian vokal group . </v>
      </c>
      <c r="Y443" s="18" t="str">
        <f t="shared" si="37"/>
        <v/>
      </c>
      <c r="Z443" s="18" t="str">
        <f t="shared" si="38"/>
        <v/>
      </c>
      <c r="AA443" s="18" t="str">
        <f t="shared" si="39"/>
        <v/>
      </c>
      <c r="AB443" s="18" t="str">
        <f t="shared" si="40"/>
        <v/>
      </c>
      <c r="AC443" s="18" t="str">
        <f t="shared" si="41"/>
        <v/>
      </c>
      <c r="AD443" s="18"/>
      <c r="AE443" s="18"/>
      <c r="AF443" s="18"/>
      <c r="AG443" s="18"/>
      <c r="AH443" s="30" t="str">
        <f t="shared" si="42"/>
        <v/>
      </c>
      <c r="AI443" s="18" t="str">
        <f t="shared" si="43"/>
        <v xml:space="preserve"> Menyanyikan lagu populer  populer secara  solo dengan intonasi dan artikulasi . </v>
      </c>
      <c r="AJ443" s="18" t="str">
        <f t="shared" si="44"/>
        <v/>
      </c>
      <c r="AK443" s="18" t="str">
        <f t="shared" si="45"/>
        <v/>
      </c>
      <c r="AL443" s="18" t="str">
        <f t="shared" si="46"/>
        <v/>
      </c>
      <c r="AM443" s="18" t="str">
        <f t="shared" si="47"/>
        <v/>
      </c>
      <c r="AN443" s="18" t="str">
        <f t="shared" si="48"/>
        <v/>
      </c>
      <c r="AO443" s="18" t="str">
        <f t="shared" si="49"/>
        <v/>
      </c>
      <c r="AP443" s="18" t="str">
        <f t="shared" si="50"/>
        <v/>
      </c>
      <c r="AS443" s="63">
        <f t="shared" si="51"/>
        <v>73</v>
      </c>
      <c r="AT443" s="23" t="str">
        <f t="shared" si="52"/>
        <v xml:space="preserve">Mencapai kompetensi dengan sangat baik dalam  Memainkan alat musik  dalam ansambel secara berkelompok .  Menyanyikan lagu populer  dalam bentuk sajian vokal group . </v>
      </c>
      <c r="AU443" s="23" t="str">
        <f t="shared" si="53"/>
        <v xml:space="preserve">Perlu peningkatan dalam hal  Menyanyikan lagu populer  populer secara  solo dengan intonasi dan artikulasi . </v>
      </c>
      <c r="AV443" s="23" t="str">
        <f t="shared" si="54"/>
        <v xml:space="preserve">Mencapai kompetensi dengan sangat baik dalam  Memainkan alat musik  dalam ansambel secara berkelompok .  Menyanyikan lagu populer  dalam bentuk sajian vokal group . </v>
      </c>
      <c r="AW443" s="23" t="str">
        <f t="shared" si="55"/>
        <v xml:space="preserve">Perlu peningkatan dalam hal  Menyanyikan lagu populer  populer secara  solo dengan intonasi dan artikulasi . </v>
      </c>
      <c r="BF443" s="197">
        <v>75</v>
      </c>
    </row>
    <row r="444" spans="1:58" ht="15.75" customHeight="1">
      <c r="A444" s="57">
        <v>438</v>
      </c>
      <c r="B444" s="18" t="s">
        <v>504</v>
      </c>
      <c r="C444" s="59">
        <v>6542</v>
      </c>
      <c r="D444" s="18">
        <f t="shared" si="62"/>
        <v>6542</v>
      </c>
      <c r="E444" s="59" t="s">
        <v>503</v>
      </c>
      <c r="F444" s="59">
        <v>75</v>
      </c>
      <c r="G444" s="59">
        <v>80</v>
      </c>
      <c r="H444" s="59">
        <v>70</v>
      </c>
      <c r="I444" s="59"/>
      <c r="J444" s="59"/>
      <c r="K444" s="59"/>
      <c r="L444" s="59"/>
      <c r="M444" s="59"/>
      <c r="N444" s="18"/>
      <c r="O444" s="60">
        <v>76</v>
      </c>
      <c r="P444" s="175">
        <f t="shared" si="63"/>
        <v>80</v>
      </c>
      <c r="Q444" s="18"/>
      <c r="R444" s="18"/>
      <c r="S444" s="18"/>
      <c r="T444" s="18"/>
      <c r="U444" s="61">
        <f t="shared" si="64"/>
        <v>75.25</v>
      </c>
      <c r="V444" s="18" t="str">
        <f t="shared" si="34"/>
        <v/>
      </c>
      <c r="W444" s="18" t="str">
        <f t="shared" si="35"/>
        <v xml:space="preserve"> Memainkan alat musik  dalam ansambel secara berkelompok . </v>
      </c>
      <c r="X444" s="62" t="str">
        <f t="shared" si="36"/>
        <v/>
      </c>
      <c r="Y444" s="18" t="str">
        <f t="shared" si="37"/>
        <v/>
      </c>
      <c r="Z444" s="18" t="str">
        <f t="shared" si="38"/>
        <v/>
      </c>
      <c r="AA444" s="18" t="str">
        <f t="shared" si="39"/>
        <v/>
      </c>
      <c r="AB444" s="18" t="str">
        <f t="shared" si="40"/>
        <v/>
      </c>
      <c r="AC444" s="18" t="str">
        <f t="shared" si="41"/>
        <v/>
      </c>
      <c r="AD444" s="18"/>
      <c r="AE444" s="18"/>
      <c r="AF444" s="18"/>
      <c r="AG444" s="18"/>
      <c r="AH444" s="30" t="str">
        <f t="shared" si="42"/>
        <v/>
      </c>
      <c r="AI444" s="18" t="str">
        <f t="shared" si="43"/>
        <v xml:space="preserve"> Menyanyikan lagu populer  populer secara  solo dengan intonasi dan artikulasi . </v>
      </c>
      <c r="AJ444" s="18" t="str">
        <f t="shared" si="44"/>
        <v/>
      </c>
      <c r="AK444" s="18" t="str">
        <f t="shared" si="45"/>
        <v xml:space="preserve"> Menyanyikan lagu populer  dalam bentuk sajian vokal group . </v>
      </c>
      <c r="AL444" s="18" t="str">
        <f t="shared" si="46"/>
        <v/>
      </c>
      <c r="AM444" s="18" t="str">
        <f t="shared" si="47"/>
        <v/>
      </c>
      <c r="AN444" s="18" t="str">
        <f t="shared" si="48"/>
        <v/>
      </c>
      <c r="AO444" s="18" t="str">
        <f t="shared" si="49"/>
        <v/>
      </c>
      <c r="AP444" s="18" t="str">
        <f t="shared" si="50"/>
        <v/>
      </c>
      <c r="AS444" s="63">
        <f t="shared" si="51"/>
        <v>75.25</v>
      </c>
      <c r="AT444" s="23" t="str">
        <f t="shared" si="52"/>
        <v xml:space="preserve">Mencapai kompetensi dengan sangat baik dalam  Memainkan alat musik  dalam ansambel secara berkelompok . </v>
      </c>
      <c r="AU444" s="23" t="str">
        <f t="shared" si="53"/>
        <v xml:space="preserve">Perlu peningkatan dalam hal  Menyanyikan lagu populer  populer secara  solo dengan intonasi dan artikulasi .  Menyanyikan lagu populer  dalam bentuk sajian vokal group . </v>
      </c>
      <c r="AV444" s="23" t="str">
        <f t="shared" si="54"/>
        <v xml:space="preserve">Mencapai kompetensi dengan sangat baik dalam  Memainkan alat musik  dalam ansambel secara berkelompok . </v>
      </c>
      <c r="AW444" s="23" t="str">
        <f t="shared" si="55"/>
        <v xml:space="preserve">Perlu peningkatan dalam hal  Menyanyikan lagu populer  populer secara  solo dengan intonasi dan artikulasi .  Menyanyikan lagu populer  dalam bentuk sajian vokal group . </v>
      </c>
      <c r="BF444" s="197">
        <v>78</v>
      </c>
    </row>
    <row r="445" spans="1:58" ht="15.75" customHeight="1">
      <c r="A445" s="57">
        <v>439</v>
      </c>
      <c r="B445" s="18" t="s">
        <v>506</v>
      </c>
      <c r="C445" s="59">
        <v>6543</v>
      </c>
      <c r="D445" s="18">
        <f t="shared" si="62"/>
        <v>6543</v>
      </c>
      <c r="E445" s="59" t="s">
        <v>503</v>
      </c>
      <c r="F445" s="59">
        <v>75</v>
      </c>
      <c r="G445" s="59">
        <v>75</v>
      </c>
      <c r="H445" s="59">
        <v>75</v>
      </c>
      <c r="I445" s="59"/>
      <c r="J445" s="59"/>
      <c r="K445" s="59"/>
      <c r="L445" s="59"/>
      <c r="M445" s="59"/>
      <c r="N445" s="18"/>
      <c r="O445" s="60">
        <v>54</v>
      </c>
      <c r="P445" s="175">
        <f t="shared" si="63"/>
        <v>80</v>
      </c>
      <c r="Q445" s="18"/>
      <c r="R445" s="18"/>
      <c r="S445" s="18"/>
      <c r="T445" s="18"/>
      <c r="U445" s="61">
        <f t="shared" si="64"/>
        <v>69.75</v>
      </c>
      <c r="V445" s="18" t="str">
        <f t="shared" si="34"/>
        <v/>
      </c>
      <c r="W445" s="18" t="str">
        <f t="shared" si="35"/>
        <v/>
      </c>
      <c r="X445" s="62" t="str">
        <f t="shared" si="36"/>
        <v/>
      </c>
      <c r="Y445" s="18" t="str">
        <f t="shared" si="37"/>
        <v/>
      </c>
      <c r="Z445" s="18" t="str">
        <f t="shared" si="38"/>
        <v/>
      </c>
      <c r="AA445" s="18" t="str">
        <f t="shared" si="39"/>
        <v/>
      </c>
      <c r="AB445" s="18" t="str">
        <f t="shared" si="40"/>
        <v/>
      </c>
      <c r="AC445" s="18" t="str">
        <f t="shared" si="41"/>
        <v/>
      </c>
      <c r="AD445" s="18"/>
      <c r="AE445" s="18"/>
      <c r="AF445" s="18"/>
      <c r="AG445" s="18"/>
      <c r="AH445" s="30" t="str">
        <f t="shared" si="42"/>
        <v/>
      </c>
      <c r="AI445" s="18" t="str">
        <f t="shared" si="43"/>
        <v xml:space="preserve"> Menyanyikan lagu populer  populer secara  solo dengan intonasi dan artikulasi . </v>
      </c>
      <c r="AJ445" s="18" t="str">
        <f t="shared" si="44"/>
        <v xml:space="preserve"> Memainkan alat musik  dalam ansambel secara berkelompok . </v>
      </c>
      <c r="AK445" s="18" t="str">
        <f t="shared" si="45"/>
        <v xml:space="preserve"> Menyanyikan lagu populer  dalam bentuk sajian vokal group . </v>
      </c>
      <c r="AL445" s="18" t="str">
        <f t="shared" si="46"/>
        <v/>
      </c>
      <c r="AM445" s="18" t="str">
        <f t="shared" si="47"/>
        <v/>
      </c>
      <c r="AN445" s="18" t="str">
        <f t="shared" si="48"/>
        <v/>
      </c>
      <c r="AO445" s="18" t="str">
        <f t="shared" si="49"/>
        <v/>
      </c>
      <c r="AP445" s="18" t="str">
        <f t="shared" si="50"/>
        <v/>
      </c>
      <c r="AS445" s="63">
        <f t="shared" si="51"/>
        <v>69.75</v>
      </c>
      <c r="AT445" s="23" t="str">
        <f t="shared" si="52"/>
        <v xml:space="preserve">Mencapai kompetensi dengan sangat baik dalam </v>
      </c>
      <c r="AU445" s="23" t="str">
        <f t="shared" si="53"/>
        <v xml:space="preserve">Perlu peningkatan dalam hal  Menyanyikan lagu populer  populer secara  solo dengan intonasi dan artikulasi .  Memainkan alat musik  dalam ansambel secara berkelompok .  Menyanyikan lagu populer  dalam bentuk sajian vokal group . </v>
      </c>
      <c r="AV445" s="23" t="str">
        <f t="shared" si="54"/>
        <v/>
      </c>
      <c r="AW445" s="23" t="str">
        <f t="shared" si="55"/>
        <v xml:space="preserve">Perlu peningkatan dalam hal  Menyanyikan lagu populer  populer secara  solo dengan intonasi dan artikulasi .  Memainkan alat musik  dalam ansambel secara berkelompok .  Menyanyikan lagu populer  dalam bentuk sajian vokal group . </v>
      </c>
      <c r="BF445" s="197">
        <v>75</v>
      </c>
    </row>
    <row r="446" spans="1:58" ht="15.75" customHeight="1">
      <c r="A446" s="57">
        <v>440</v>
      </c>
      <c r="B446" s="18" t="s">
        <v>831</v>
      </c>
      <c r="C446" s="59">
        <v>6544</v>
      </c>
      <c r="D446" s="18">
        <f t="shared" si="62"/>
        <v>6544</v>
      </c>
      <c r="E446" s="59" t="s">
        <v>503</v>
      </c>
      <c r="F446" s="59">
        <v>90</v>
      </c>
      <c r="G446" s="59">
        <v>80</v>
      </c>
      <c r="H446" s="59">
        <v>70</v>
      </c>
      <c r="I446" s="59"/>
      <c r="J446" s="59"/>
      <c r="K446" s="59"/>
      <c r="L446" s="59"/>
      <c r="M446" s="59"/>
      <c r="N446" s="18"/>
      <c r="O446" s="60">
        <v>63</v>
      </c>
      <c r="P446" s="175">
        <f t="shared" si="63"/>
        <v>80</v>
      </c>
      <c r="Q446" s="18"/>
      <c r="R446" s="18"/>
      <c r="S446" s="18"/>
      <c r="T446" s="18"/>
      <c r="U446" s="61">
        <f t="shared" si="64"/>
        <v>75.75</v>
      </c>
      <c r="V446" s="18" t="str">
        <f t="shared" si="34"/>
        <v xml:space="preserve"> Menyanyikan lagu populer  populer secara  solo dengan intonasi dan artikulasi . </v>
      </c>
      <c r="W446" s="18" t="str">
        <f t="shared" si="35"/>
        <v xml:space="preserve"> Memainkan alat musik  dalam ansambel secara berkelompok . </v>
      </c>
      <c r="X446" s="62" t="str">
        <f t="shared" si="36"/>
        <v/>
      </c>
      <c r="Y446" s="18" t="str">
        <f t="shared" si="37"/>
        <v/>
      </c>
      <c r="Z446" s="18" t="str">
        <f t="shared" si="38"/>
        <v/>
      </c>
      <c r="AA446" s="18" t="str">
        <f t="shared" si="39"/>
        <v/>
      </c>
      <c r="AB446" s="18" t="str">
        <f t="shared" si="40"/>
        <v/>
      </c>
      <c r="AC446" s="18" t="str">
        <f t="shared" si="41"/>
        <v/>
      </c>
      <c r="AD446" s="18"/>
      <c r="AE446" s="18"/>
      <c r="AF446" s="18"/>
      <c r="AG446" s="18"/>
      <c r="AH446" s="30" t="str">
        <f t="shared" si="42"/>
        <v/>
      </c>
      <c r="AI446" s="18" t="str">
        <f t="shared" si="43"/>
        <v/>
      </c>
      <c r="AJ446" s="18" t="str">
        <f t="shared" si="44"/>
        <v/>
      </c>
      <c r="AK446" s="18" t="str">
        <f t="shared" si="45"/>
        <v xml:space="preserve"> Menyanyikan lagu populer  dalam bentuk sajian vokal group . </v>
      </c>
      <c r="AL446" s="18" t="str">
        <f t="shared" si="46"/>
        <v/>
      </c>
      <c r="AM446" s="18" t="str">
        <f t="shared" si="47"/>
        <v/>
      </c>
      <c r="AN446" s="18" t="str">
        <f t="shared" si="48"/>
        <v/>
      </c>
      <c r="AO446" s="18" t="str">
        <f t="shared" si="49"/>
        <v/>
      </c>
      <c r="AP446" s="18" t="str">
        <f t="shared" si="50"/>
        <v/>
      </c>
      <c r="AS446" s="63">
        <f t="shared" si="51"/>
        <v>75.75</v>
      </c>
      <c r="AT446" s="23" t="str">
        <f t="shared" si="52"/>
        <v xml:space="preserve">Mencapai kompetensi dengan sangat baik dalam  Menyanyikan lagu populer  populer secara  solo dengan intonasi dan artikulasi .  Memainkan alat musik  dalam ansambel secara berkelompok . </v>
      </c>
      <c r="AU446" s="23" t="str">
        <f t="shared" si="53"/>
        <v xml:space="preserve">Perlu peningkatan dalam hal  Menyanyikan lagu populer  dalam bentuk sajian vokal group . </v>
      </c>
      <c r="AV446" s="23" t="str">
        <f t="shared" si="54"/>
        <v xml:space="preserve">Mencapai kompetensi dengan sangat baik dalam  Menyanyikan lagu populer  populer secara  solo dengan intonasi dan artikulasi .  Memainkan alat musik  dalam ansambel secara berkelompok . </v>
      </c>
      <c r="AW446" s="23" t="str">
        <f t="shared" si="55"/>
        <v xml:space="preserve">Perlu peningkatan dalam hal  Menyanyikan lagu populer  dalam bentuk sajian vokal group . </v>
      </c>
      <c r="BF446" s="197">
        <v>76</v>
      </c>
    </row>
    <row r="447" spans="1:58" ht="15.75" customHeight="1">
      <c r="A447" s="57">
        <v>441</v>
      </c>
      <c r="B447" s="18" t="s">
        <v>508</v>
      </c>
      <c r="C447" s="59">
        <v>6546</v>
      </c>
      <c r="D447" s="18">
        <f t="shared" si="62"/>
        <v>6546</v>
      </c>
      <c r="E447" s="59" t="s">
        <v>503</v>
      </c>
      <c r="F447" s="59">
        <v>75</v>
      </c>
      <c r="G447" s="59">
        <v>80</v>
      </c>
      <c r="H447" s="59">
        <v>80</v>
      </c>
      <c r="I447" s="59"/>
      <c r="J447" s="59"/>
      <c r="K447" s="59"/>
      <c r="L447" s="59"/>
      <c r="M447" s="59"/>
      <c r="N447" s="18"/>
      <c r="O447" s="60">
        <v>80</v>
      </c>
      <c r="P447" s="175">
        <f t="shared" si="63"/>
        <v>80</v>
      </c>
      <c r="Q447" s="18"/>
      <c r="R447" s="18"/>
      <c r="S447" s="18"/>
      <c r="T447" s="18"/>
      <c r="U447" s="61">
        <f t="shared" si="64"/>
        <v>78.75</v>
      </c>
      <c r="V447" s="18" t="str">
        <f t="shared" si="34"/>
        <v/>
      </c>
      <c r="W447" s="18" t="str">
        <f t="shared" si="35"/>
        <v xml:space="preserve"> Memainkan alat musik  dalam ansambel secara berkelompok . </v>
      </c>
      <c r="X447" s="62" t="str">
        <f t="shared" si="36"/>
        <v xml:space="preserve"> Menyanyikan lagu populer  dalam bentuk sajian vokal group . </v>
      </c>
      <c r="Y447" s="18" t="str">
        <f t="shared" si="37"/>
        <v/>
      </c>
      <c r="Z447" s="18" t="str">
        <f t="shared" si="38"/>
        <v/>
      </c>
      <c r="AA447" s="18" t="str">
        <f t="shared" si="39"/>
        <v/>
      </c>
      <c r="AB447" s="18" t="str">
        <f t="shared" si="40"/>
        <v/>
      </c>
      <c r="AC447" s="18" t="str">
        <f t="shared" si="41"/>
        <v/>
      </c>
      <c r="AD447" s="18"/>
      <c r="AE447" s="18"/>
      <c r="AF447" s="18"/>
      <c r="AG447" s="18"/>
      <c r="AH447" s="30" t="str">
        <f t="shared" si="42"/>
        <v/>
      </c>
      <c r="AI447" s="18" t="str">
        <f t="shared" si="43"/>
        <v xml:space="preserve"> Menyanyikan lagu populer  populer secara  solo dengan intonasi dan artikulasi . </v>
      </c>
      <c r="AJ447" s="18" t="str">
        <f t="shared" si="44"/>
        <v/>
      </c>
      <c r="AK447" s="18" t="str">
        <f t="shared" si="45"/>
        <v/>
      </c>
      <c r="AL447" s="18" t="str">
        <f t="shared" si="46"/>
        <v/>
      </c>
      <c r="AM447" s="18" t="str">
        <f t="shared" si="47"/>
        <v/>
      </c>
      <c r="AN447" s="18" t="str">
        <f t="shared" si="48"/>
        <v/>
      </c>
      <c r="AO447" s="18" t="str">
        <f t="shared" si="49"/>
        <v/>
      </c>
      <c r="AP447" s="18" t="str">
        <f t="shared" si="50"/>
        <v/>
      </c>
      <c r="AS447" s="63">
        <f t="shared" si="51"/>
        <v>78.75</v>
      </c>
      <c r="AT447" s="23" t="str">
        <f t="shared" si="52"/>
        <v xml:space="preserve">Mencapai kompetensi dengan sangat baik dalam  Memainkan alat musik  dalam ansambel secara berkelompok .  Menyanyikan lagu populer  dalam bentuk sajian vokal group . </v>
      </c>
      <c r="AU447" s="23" t="str">
        <f t="shared" si="53"/>
        <v xml:space="preserve">Perlu peningkatan dalam hal  Menyanyikan lagu populer  populer secara  solo dengan intonasi dan artikulasi . </v>
      </c>
      <c r="AV447" s="23" t="str">
        <f t="shared" si="54"/>
        <v xml:space="preserve">Mencapai kompetensi dengan sangat baik dalam  Memainkan alat musik  dalam ansambel secara berkelompok .  Menyanyikan lagu populer  dalam bentuk sajian vokal group . </v>
      </c>
      <c r="AW447" s="23" t="str">
        <f t="shared" si="55"/>
        <v xml:space="preserve">Perlu peningkatan dalam hal  Menyanyikan lagu populer  populer secara  solo dengan intonasi dan artikulasi . </v>
      </c>
      <c r="BF447" s="197">
        <v>80</v>
      </c>
    </row>
    <row r="448" spans="1:58" ht="15.75" customHeight="1">
      <c r="A448" s="57">
        <v>442</v>
      </c>
      <c r="B448" s="18" t="s">
        <v>509</v>
      </c>
      <c r="C448" s="59">
        <v>6547</v>
      </c>
      <c r="D448" s="18">
        <f t="shared" si="62"/>
        <v>6547</v>
      </c>
      <c r="E448" s="59" t="s">
        <v>503</v>
      </c>
      <c r="F448" s="59">
        <v>75</v>
      </c>
      <c r="G448" s="59">
        <v>80</v>
      </c>
      <c r="H448" s="59">
        <v>80</v>
      </c>
      <c r="I448" s="59"/>
      <c r="J448" s="59"/>
      <c r="K448" s="59"/>
      <c r="L448" s="59"/>
      <c r="M448" s="59"/>
      <c r="N448" s="18"/>
      <c r="O448" s="60">
        <v>75</v>
      </c>
      <c r="P448" s="175">
        <f t="shared" si="63"/>
        <v>80</v>
      </c>
      <c r="Q448" s="18"/>
      <c r="R448" s="18"/>
      <c r="S448" s="18"/>
      <c r="T448" s="18"/>
      <c r="U448" s="61">
        <f t="shared" si="64"/>
        <v>77.5</v>
      </c>
      <c r="V448" s="18" t="str">
        <f t="shared" si="34"/>
        <v/>
      </c>
      <c r="W448" s="18" t="str">
        <f t="shared" si="35"/>
        <v xml:space="preserve"> Memainkan alat musik  dalam ansambel secara berkelompok . </v>
      </c>
      <c r="X448" s="62" t="str">
        <f t="shared" si="36"/>
        <v xml:space="preserve"> Menyanyikan lagu populer  dalam bentuk sajian vokal group . </v>
      </c>
      <c r="Y448" s="18" t="str">
        <f t="shared" si="37"/>
        <v/>
      </c>
      <c r="Z448" s="18" t="str">
        <f t="shared" si="38"/>
        <v/>
      </c>
      <c r="AA448" s="18" t="str">
        <f t="shared" si="39"/>
        <v/>
      </c>
      <c r="AB448" s="18" t="str">
        <f t="shared" si="40"/>
        <v/>
      </c>
      <c r="AC448" s="18" t="str">
        <f t="shared" si="41"/>
        <v/>
      </c>
      <c r="AD448" s="18"/>
      <c r="AE448" s="18"/>
      <c r="AF448" s="18"/>
      <c r="AG448" s="18"/>
      <c r="AH448" s="30" t="str">
        <f t="shared" si="42"/>
        <v/>
      </c>
      <c r="AI448" s="18" t="str">
        <f t="shared" si="43"/>
        <v xml:space="preserve"> Menyanyikan lagu populer  populer secara  solo dengan intonasi dan artikulasi . </v>
      </c>
      <c r="AJ448" s="18" t="str">
        <f t="shared" si="44"/>
        <v/>
      </c>
      <c r="AK448" s="18" t="str">
        <f t="shared" si="45"/>
        <v/>
      </c>
      <c r="AL448" s="18" t="str">
        <f t="shared" si="46"/>
        <v/>
      </c>
      <c r="AM448" s="18" t="str">
        <f t="shared" si="47"/>
        <v/>
      </c>
      <c r="AN448" s="18" t="str">
        <f t="shared" si="48"/>
        <v/>
      </c>
      <c r="AO448" s="18" t="str">
        <f t="shared" si="49"/>
        <v/>
      </c>
      <c r="AP448" s="18" t="str">
        <f t="shared" si="50"/>
        <v/>
      </c>
      <c r="AS448" s="63">
        <f t="shared" si="51"/>
        <v>77.5</v>
      </c>
      <c r="AT448" s="23" t="str">
        <f t="shared" si="52"/>
        <v xml:space="preserve">Mencapai kompetensi dengan sangat baik dalam  Memainkan alat musik  dalam ansambel secara berkelompok .  Menyanyikan lagu populer  dalam bentuk sajian vokal group . </v>
      </c>
      <c r="AU448" s="23" t="str">
        <f t="shared" si="53"/>
        <v xml:space="preserve">Perlu peningkatan dalam hal  Menyanyikan lagu populer  populer secara  solo dengan intonasi dan artikulasi . </v>
      </c>
      <c r="AV448" s="23" t="str">
        <f t="shared" si="54"/>
        <v xml:space="preserve">Mencapai kompetensi dengan sangat baik dalam  Memainkan alat musik  dalam ansambel secara berkelompok .  Menyanyikan lagu populer  dalam bentuk sajian vokal group . </v>
      </c>
      <c r="AW448" s="23" t="str">
        <f t="shared" si="55"/>
        <v xml:space="preserve">Perlu peningkatan dalam hal  Menyanyikan lagu populer  populer secara  solo dengan intonasi dan artikulasi . </v>
      </c>
      <c r="BF448" s="197">
        <v>80</v>
      </c>
    </row>
    <row r="449" spans="1:58" ht="15.75" customHeight="1">
      <c r="A449" s="57">
        <v>443</v>
      </c>
      <c r="B449" s="18" t="s">
        <v>510</v>
      </c>
      <c r="C449" s="59">
        <v>6548</v>
      </c>
      <c r="D449" s="18">
        <f t="shared" si="62"/>
        <v>6548</v>
      </c>
      <c r="E449" s="59" t="s">
        <v>503</v>
      </c>
      <c r="F449" s="59">
        <v>75</v>
      </c>
      <c r="G449" s="59">
        <v>80</v>
      </c>
      <c r="H449" s="59">
        <v>80</v>
      </c>
      <c r="I449" s="59"/>
      <c r="J449" s="59"/>
      <c r="K449" s="59"/>
      <c r="L449" s="59"/>
      <c r="M449" s="59"/>
      <c r="N449" s="18"/>
      <c r="O449" s="60">
        <v>60</v>
      </c>
      <c r="P449" s="175">
        <f t="shared" si="63"/>
        <v>80</v>
      </c>
      <c r="Q449" s="18"/>
      <c r="R449" s="18"/>
      <c r="S449" s="18"/>
      <c r="T449" s="18"/>
      <c r="U449" s="61">
        <f t="shared" si="64"/>
        <v>73.75</v>
      </c>
      <c r="V449" s="18" t="str">
        <f t="shared" si="34"/>
        <v/>
      </c>
      <c r="W449" s="18" t="str">
        <f t="shared" si="35"/>
        <v xml:space="preserve"> Memainkan alat musik  dalam ansambel secara berkelompok . </v>
      </c>
      <c r="X449" s="62" t="str">
        <f t="shared" si="36"/>
        <v xml:space="preserve"> Menyanyikan lagu populer  dalam bentuk sajian vokal group . </v>
      </c>
      <c r="Y449" s="18" t="str">
        <f t="shared" si="37"/>
        <v/>
      </c>
      <c r="Z449" s="18" t="str">
        <f t="shared" si="38"/>
        <v/>
      </c>
      <c r="AA449" s="18" t="str">
        <f t="shared" si="39"/>
        <v/>
      </c>
      <c r="AB449" s="18" t="str">
        <f t="shared" si="40"/>
        <v/>
      </c>
      <c r="AC449" s="18" t="str">
        <f t="shared" si="41"/>
        <v/>
      </c>
      <c r="AD449" s="18"/>
      <c r="AE449" s="18"/>
      <c r="AF449" s="18"/>
      <c r="AG449" s="18"/>
      <c r="AH449" s="30" t="str">
        <f t="shared" si="42"/>
        <v/>
      </c>
      <c r="AI449" s="18" t="str">
        <f t="shared" si="43"/>
        <v xml:space="preserve"> Menyanyikan lagu populer  populer secara  solo dengan intonasi dan artikulasi . </v>
      </c>
      <c r="AJ449" s="18" t="str">
        <f t="shared" si="44"/>
        <v/>
      </c>
      <c r="AK449" s="18" t="str">
        <f t="shared" si="45"/>
        <v/>
      </c>
      <c r="AL449" s="18" t="str">
        <f t="shared" si="46"/>
        <v/>
      </c>
      <c r="AM449" s="18" t="str">
        <f t="shared" si="47"/>
        <v/>
      </c>
      <c r="AN449" s="18" t="str">
        <f t="shared" si="48"/>
        <v/>
      </c>
      <c r="AO449" s="18" t="str">
        <f t="shared" si="49"/>
        <v/>
      </c>
      <c r="AP449" s="18" t="str">
        <f t="shared" si="50"/>
        <v/>
      </c>
      <c r="AS449" s="63">
        <f t="shared" si="51"/>
        <v>73.75</v>
      </c>
      <c r="AT449" s="23" t="str">
        <f t="shared" si="52"/>
        <v xml:space="preserve">Mencapai kompetensi dengan sangat baik dalam  Memainkan alat musik  dalam ansambel secara berkelompok .  Menyanyikan lagu populer  dalam bentuk sajian vokal group . </v>
      </c>
      <c r="AU449" s="23" t="str">
        <f t="shared" si="53"/>
        <v xml:space="preserve">Perlu peningkatan dalam hal  Menyanyikan lagu populer  populer secara  solo dengan intonasi dan artikulasi . </v>
      </c>
      <c r="AV449" s="23" t="str">
        <f t="shared" si="54"/>
        <v xml:space="preserve">Mencapai kompetensi dengan sangat baik dalam  Memainkan alat musik  dalam ansambel secara berkelompok .  Menyanyikan lagu populer  dalam bentuk sajian vokal group . </v>
      </c>
      <c r="AW449" s="23" t="str">
        <f t="shared" si="55"/>
        <v xml:space="preserve">Perlu peningkatan dalam hal  Menyanyikan lagu populer  populer secara  solo dengan intonasi dan artikulasi . </v>
      </c>
      <c r="BF449" s="197">
        <v>75</v>
      </c>
    </row>
    <row r="450" spans="1:58" ht="15.75" customHeight="1">
      <c r="A450" s="57">
        <v>444</v>
      </c>
      <c r="B450" s="18" t="s">
        <v>577</v>
      </c>
      <c r="C450" s="59">
        <v>6549</v>
      </c>
      <c r="D450" s="18">
        <f t="shared" si="62"/>
        <v>6549</v>
      </c>
      <c r="E450" s="59" t="s">
        <v>503</v>
      </c>
      <c r="F450" s="59">
        <v>90</v>
      </c>
      <c r="G450" s="59">
        <v>75</v>
      </c>
      <c r="H450" s="59">
        <v>75</v>
      </c>
      <c r="I450" s="59"/>
      <c r="J450" s="59"/>
      <c r="K450" s="59"/>
      <c r="L450" s="59"/>
      <c r="M450" s="59"/>
      <c r="N450" s="18"/>
      <c r="O450" s="60">
        <v>52</v>
      </c>
      <c r="P450" s="175">
        <f t="shared" si="63"/>
        <v>80</v>
      </c>
      <c r="Q450" s="18"/>
      <c r="R450" s="18"/>
      <c r="S450" s="18"/>
      <c r="T450" s="18"/>
      <c r="U450" s="61">
        <f t="shared" si="64"/>
        <v>73</v>
      </c>
      <c r="V450" s="18" t="str">
        <f t="shared" si="34"/>
        <v xml:space="preserve"> Menyanyikan lagu populer  populer secara  solo dengan intonasi dan artikulasi . </v>
      </c>
      <c r="W450" s="18" t="str">
        <f t="shared" si="35"/>
        <v/>
      </c>
      <c r="X450" s="62" t="str">
        <f t="shared" si="36"/>
        <v/>
      </c>
      <c r="Y450" s="18" t="str">
        <f t="shared" si="37"/>
        <v/>
      </c>
      <c r="Z450" s="18" t="str">
        <f t="shared" si="38"/>
        <v/>
      </c>
      <c r="AA450" s="18" t="str">
        <f t="shared" si="39"/>
        <v/>
      </c>
      <c r="AB450" s="18" t="str">
        <f t="shared" si="40"/>
        <v/>
      </c>
      <c r="AC450" s="18" t="str">
        <f t="shared" si="41"/>
        <v/>
      </c>
      <c r="AD450" s="18"/>
      <c r="AE450" s="18"/>
      <c r="AF450" s="18"/>
      <c r="AG450" s="18"/>
      <c r="AH450" s="30" t="str">
        <f t="shared" si="42"/>
        <v/>
      </c>
      <c r="AI450" s="18" t="str">
        <f t="shared" si="43"/>
        <v/>
      </c>
      <c r="AJ450" s="18" t="str">
        <f t="shared" si="44"/>
        <v xml:space="preserve"> Memainkan alat musik  dalam ansambel secara berkelompok . </v>
      </c>
      <c r="AK450" s="18" t="str">
        <f t="shared" si="45"/>
        <v xml:space="preserve"> Menyanyikan lagu populer  dalam bentuk sajian vokal group . </v>
      </c>
      <c r="AL450" s="18" t="str">
        <f t="shared" si="46"/>
        <v/>
      </c>
      <c r="AM450" s="18" t="str">
        <f t="shared" si="47"/>
        <v/>
      </c>
      <c r="AN450" s="18" t="str">
        <f t="shared" si="48"/>
        <v/>
      </c>
      <c r="AO450" s="18" t="str">
        <f t="shared" si="49"/>
        <v/>
      </c>
      <c r="AP450" s="18" t="str">
        <f t="shared" si="50"/>
        <v/>
      </c>
      <c r="AS450" s="63">
        <f t="shared" si="51"/>
        <v>73</v>
      </c>
      <c r="AT450" s="23" t="str">
        <f t="shared" si="52"/>
        <v xml:space="preserve">Mencapai kompetensi dengan sangat baik dalam  Menyanyikan lagu populer  populer secara  solo dengan intonasi dan artikulasi . </v>
      </c>
      <c r="AU450" s="23" t="str">
        <f t="shared" si="53"/>
        <v xml:space="preserve">Perlu peningkatan dalam hal  Memainkan alat musik  dalam ansambel secara berkelompok .  Menyanyikan lagu populer  dalam bentuk sajian vokal group . </v>
      </c>
      <c r="AV450" s="23" t="str">
        <f t="shared" si="54"/>
        <v xml:space="preserve">Mencapai kompetensi dengan sangat baik dalam  Menyanyikan lagu populer  populer secara  solo dengan intonasi dan artikulasi . </v>
      </c>
      <c r="AW450" s="23" t="str">
        <f t="shared" si="55"/>
        <v xml:space="preserve">Perlu peningkatan dalam hal  Memainkan alat musik  dalam ansambel secara berkelompok .  Menyanyikan lagu populer  dalam bentuk sajian vokal group . </v>
      </c>
      <c r="BF450" s="197">
        <v>75</v>
      </c>
    </row>
    <row r="451" spans="1:58" ht="15.75" customHeight="1">
      <c r="A451" s="57">
        <v>445</v>
      </c>
      <c r="B451" s="18" t="s">
        <v>512</v>
      </c>
      <c r="C451" s="59">
        <v>6550</v>
      </c>
      <c r="D451" s="18">
        <f t="shared" si="62"/>
        <v>6550</v>
      </c>
      <c r="E451" s="59" t="s">
        <v>503</v>
      </c>
      <c r="F451" s="59">
        <v>70</v>
      </c>
      <c r="G451" s="59">
        <v>80</v>
      </c>
      <c r="H451" s="59">
        <v>80</v>
      </c>
      <c r="I451" s="59"/>
      <c r="J451" s="59"/>
      <c r="K451" s="59"/>
      <c r="L451" s="59"/>
      <c r="M451" s="59"/>
      <c r="N451" s="18"/>
      <c r="O451" s="60">
        <v>69</v>
      </c>
      <c r="P451" s="175">
        <f t="shared" si="63"/>
        <v>80</v>
      </c>
      <c r="Q451" s="18"/>
      <c r="R451" s="18"/>
      <c r="S451" s="18"/>
      <c r="T451" s="18"/>
      <c r="U451" s="61">
        <f t="shared" si="64"/>
        <v>74.75</v>
      </c>
      <c r="V451" s="18" t="str">
        <f t="shared" si="34"/>
        <v/>
      </c>
      <c r="W451" s="18" t="str">
        <f t="shared" si="35"/>
        <v xml:space="preserve"> Memainkan alat musik  dalam ansambel secara berkelompok . </v>
      </c>
      <c r="X451" s="62" t="str">
        <f t="shared" si="36"/>
        <v xml:space="preserve"> Menyanyikan lagu populer  dalam bentuk sajian vokal group . </v>
      </c>
      <c r="Y451" s="18" t="str">
        <f t="shared" si="37"/>
        <v/>
      </c>
      <c r="Z451" s="18" t="str">
        <f t="shared" si="38"/>
        <v/>
      </c>
      <c r="AA451" s="18" t="str">
        <f t="shared" si="39"/>
        <v/>
      </c>
      <c r="AB451" s="18" t="str">
        <f t="shared" si="40"/>
        <v/>
      </c>
      <c r="AC451" s="18" t="str">
        <f t="shared" si="41"/>
        <v/>
      </c>
      <c r="AD451" s="18"/>
      <c r="AE451" s="18"/>
      <c r="AF451" s="18"/>
      <c r="AG451" s="18"/>
      <c r="AH451" s="30" t="str">
        <f t="shared" si="42"/>
        <v/>
      </c>
      <c r="AI451" s="18" t="str">
        <f t="shared" si="43"/>
        <v xml:space="preserve"> Menyanyikan lagu populer  populer secara  solo dengan intonasi dan artikulasi . </v>
      </c>
      <c r="AJ451" s="18" t="str">
        <f t="shared" si="44"/>
        <v/>
      </c>
      <c r="AK451" s="18" t="str">
        <f t="shared" si="45"/>
        <v/>
      </c>
      <c r="AL451" s="18" t="str">
        <f t="shared" si="46"/>
        <v/>
      </c>
      <c r="AM451" s="18" t="str">
        <f t="shared" si="47"/>
        <v/>
      </c>
      <c r="AN451" s="18" t="str">
        <f t="shared" si="48"/>
        <v/>
      </c>
      <c r="AO451" s="18" t="str">
        <f t="shared" si="49"/>
        <v/>
      </c>
      <c r="AP451" s="18" t="str">
        <f t="shared" si="50"/>
        <v/>
      </c>
      <c r="AS451" s="63">
        <f t="shared" si="51"/>
        <v>74.75</v>
      </c>
      <c r="AT451" s="23" t="str">
        <f t="shared" si="52"/>
        <v xml:space="preserve">Mencapai kompetensi dengan sangat baik dalam  Memainkan alat musik  dalam ansambel secara berkelompok .  Menyanyikan lagu populer  dalam bentuk sajian vokal group . </v>
      </c>
      <c r="AU451" s="23" t="str">
        <f t="shared" si="53"/>
        <v xml:space="preserve">Perlu peningkatan dalam hal  Menyanyikan lagu populer  populer secara  solo dengan intonasi dan artikulasi . </v>
      </c>
      <c r="AV451" s="23" t="str">
        <f t="shared" si="54"/>
        <v xml:space="preserve">Mencapai kompetensi dengan sangat baik dalam  Memainkan alat musik  dalam ansambel secara berkelompok .  Menyanyikan lagu populer  dalam bentuk sajian vokal group . </v>
      </c>
      <c r="AW451" s="23" t="str">
        <f t="shared" si="55"/>
        <v xml:space="preserve">Perlu peningkatan dalam hal  Menyanyikan lagu populer  populer secara  solo dengan intonasi dan artikulasi . </v>
      </c>
      <c r="BF451" s="197">
        <v>75</v>
      </c>
    </row>
    <row r="452" spans="1:58" ht="15.75" customHeight="1">
      <c r="A452" s="57">
        <v>446</v>
      </c>
      <c r="B452" s="18" t="s">
        <v>513</v>
      </c>
      <c r="C452" s="59">
        <v>6551</v>
      </c>
      <c r="D452" s="18">
        <f t="shared" si="62"/>
        <v>6551</v>
      </c>
      <c r="E452" s="59" t="s">
        <v>503</v>
      </c>
      <c r="F452" s="59">
        <v>80</v>
      </c>
      <c r="G452" s="59">
        <v>80</v>
      </c>
      <c r="H452" s="59">
        <v>80</v>
      </c>
      <c r="I452" s="59"/>
      <c r="J452" s="59"/>
      <c r="K452" s="59"/>
      <c r="L452" s="59"/>
      <c r="M452" s="59"/>
      <c r="N452" s="18"/>
      <c r="O452" s="60">
        <v>52</v>
      </c>
      <c r="P452" s="175">
        <f t="shared" si="63"/>
        <v>80</v>
      </c>
      <c r="Q452" s="18"/>
      <c r="R452" s="18"/>
      <c r="S452" s="18"/>
      <c r="T452" s="18"/>
      <c r="U452" s="61">
        <f>IFERROR(AVERAGE(F452:O452),"")</f>
        <v>73</v>
      </c>
      <c r="V452" s="18" t="str">
        <f t="shared" si="34"/>
        <v xml:space="preserve"> Menyanyikan lagu populer  populer secara  solo dengan intonasi dan artikulasi . </v>
      </c>
      <c r="W452" s="18" t="str">
        <f t="shared" si="35"/>
        <v xml:space="preserve"> Memainkan alat musik  dalam ansambel secara berkelompok . </v>
      </c>
      <c r="X452" s="62" t="str">
        <f t="shared" si="36"/>
        <v xml:space="preserve"> Menyanyikan lagu populer  dalam bentuk sajian vokal group . </v>
      </c>
      <c r="Y452" s="18" t="str">
        <f t="shared" si="37"/>
        <v/>
      </c>
      <c r="Z452" s="18" t="str">
        <f t="shared" si="38"/>
        <v/>
      </c>
      <c r="AA452" s="18" t="str">
        <f t="shared" si="39"/>
        <v/>
      </c>
      <c r="AB452" s="18" t="str">
        <f t="shared" si="40"/>
        <v/>
      </c>
      <c r="AC452" s="18" t="str">
        <f t="shared" si="41"/>
        <v/>
      </c>
      <c r="AD452" s="18"/>
      <c r="AE452" s="18"/>
      <c r="AF452" s="18"/>
      <c r="AG452" s="18"/>
      <c r="AH452" s="30" t="str">
        <f t="shared" si="42"/>
        <v/>
      </c>
      <c r="AI452" s="18" t="str">
        <f t="shared" si="43"/>
        <v/>
      </c>
      <c r="AJ452" s="18" t="str">
        <f t="shared" si="44"/>
        <v/>
      </c>
      <c r="AK452" s="18" t="str">
        <f t="shared" si="45"/>
        <v/>
      </c>
      <c r="AL452" s="18" t="str">
        <f t="shared" si="46"/>
        <v/>
      </c>
      <c r="AM452" s="18" t="str">
        <f t="shared" si="47"/>
        <v/>
      </c>
      <c r="AN452" s="18" t="str">
        <f t="shared" si="48"/>
        <v/>
      </c>
      <c r="AO452" s="18" t="str">
        <f t="shared" si="49"/>
        <v/>
      </c>
      <c r="AP452" s="18" t="str">
        <f t="shared" si="50"/>
        <v/>
      </c>
      <c r="AS452" s="63">
        <f t="shared" si="51"/>
        <v>73</v>
      </c>
      <c r="AT452"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452" s="23" t="str">
        <f t="shared" si="53"/>
        <v xml:space="preserve">Perlu peningkatan dalam hal </v>
      </c>
      <c r="AV452"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452" s="23" t="str">
        <f t="shared" si="55"/>
        <v/>
      </c>
      <c r="BF452" s="197">
        <v>75</v>
      </c>
    </row>
    <row r="453" spans="1:58" ht="15.75" customHeight="1">
      <c r="A453" s="57">
        <v>447</v>
      </c>
      <c r="B453" s="18" t="s">
        <v>514</v>
      </c>
      <c r="C453" s="59">
        <v>6552</v>
      </c>
      <c r="D453" s="18">
        <f t="shared" si="62"/>
        <v>6552</v>
      </c>
      <c r="E453" s="59" t="s">
        <v>503</v>
      </c>
      <c r="F453" s="59">
        <v>90</v>
      </c>
      <c r="G453" s="59">
        <v>75</v>
      </c>
      <c r="H453" s="59">
        <v>70</v>
      </c>
      <c r="I453" s="59"/>
      <c r="J453" s="59"/>
      <c r="K453" s="59"/>
      <c r="L453" s="59"/>
      <c r="M453" s="59"/>
      <c r="N453" s="18"/>
      <c r="O453" s="60">
        <v>78</v>
      </c>
      <c r="P453" s="175">
        <f t="shared" si="63"/>
        <v>80</v>
      </c>
      <c r="Q453" s="18"/>
      <c r="R453" s="18"/>
      <c r="S453" s="18"/>
      <c r="T453" s="18"/>
      <c r="U453" s="61">
        <f t="shared" si="64"/>
        <v>78.25</v>
      </c>
      <c r="V453" s="18" t="str">
        <f t="shared" si="34"/>
        <v xml:space="preserve"> Menyanyikan lagu populer  populer secara  solo dengan intonasi dan artikulasi . </v>
      </c>
      <c r="W453" s="18" t="str">
        <f t="shared" si="35"/>
        <v/>
      </c>
      <c r="X453" s="62" t="str">
        <f t="shared" si="36"/>
        <v/>
      </c>
      <c r="Y453" s="18" t="str">
        <f t="shared" si="37"/>
        <v/>
      </c>
      <c r="Z453" s="18" t="str">
        <f t="shared" si="38"/>
        <v/>
      </c>
      <c r="AA453" s="18" t="str">
        <f t="shared" si="39"/>
        <v/>
      </c>
      <c r="AB453" s="18" t="str">
        <f t="shared" si="40"/>
        <v/>
      </c>
      <c r="AC453" s="18" t="str">
        <f t="shared" si="41"/>
        <v/>
      </c>
      <c r="AD453" s="18"/>
      <c r="AE453" s="18"/>
      <c r="AF453" s="18"/>
      <c r="AG453" s="18"/>
      <c r="AH453" s="30" t="str">
        <f t="shared" si="42"/>
        <v/>
      </c>
      <c r="AI453" s="18" t="str">
        <f t="shared" si="43"/>
        <v/>
      </c>
      <c r="AJ453" s="18" t="str">
        <f t="shared" si="44"/>
        <v xml:space="preserve"> Memainkan alat musik  dalam ansambel secara berkelompok . </v>
      </c>
      <c r="AK453" s="18" t="str">
        <f t="shared" si="45"/>
        <v xml:space="preserve"> Menyanyikan lagu populer  dalam bentuk sajian vokal group . </v>
      </c>
      <c r="AL453" s="18" t="str">
        <f t="shared" si="46"/>
        <v/>
      </c>
      <c r="AM453" s="18" t="str">
        <f t="shared" si="47"/>
        <v/>
      </c>
      <c r="AN453" s="18" t="str">
        <f t="shared" si="48"/>
        <v/>
      </c>
      <c r="AO453" s="18" t="str">
        <f t="shared" si="49"/>
        <v/>
      </c>
      <c r="AP453" s="18" t="str">
        <f t="shared" si="50"/>
        <v/>
      </c>
      <c r="AS453" s="63">
        <f t="shared" si="51"/>
        <v>78.25</v>
      </c>
      <c r="AT453" s="23" t="str">
        <f t="shared" si="52"/>
        <v xml:space="preserve">Mencapai kompetensi dengan sangat baik dalam  Menyanyikan lagu populer  populer secara  solo dengan intonasi dan artikulasi . </v>
      </c>
      <c r="AU453" s="23" t="str">
        <f t="shared" si="53"/>
        <v xml:space="preserve">Perlu peningkatan dalam hal  Memainkan alat musik  dalam ansambel secara berkelompok .  Menyanyikan lagu populer  dalam bentuk sajian vokal group . </v>
      </c>
      <c r="AV453" s="23" t="str">
        <f t="shared" si="54"/>
        <v xml:space="preserve">Mencapai kompetensi dengan sangat baik dalam  Menyanyikan lagu populer  populer secara  solo dengan intonasi dan artikulasi . </v>
      </c>
      <c r="AW453" s="23" t="str">
        <f t="shared" si="55"/>
        <v xml:space="preserve">Perlu peningkatan dalam hal  Memainkan alat musik  dalam ansambel secara berkelompok .  Menyanyikan lagu populer  dalam bentuk sajian vokal group . </v>
      </c>
      <c r="BF453" s="197">
        <v>78</v>
      </c>
    </row>
    <row r="454" spans="1:58" ht="15.75" customHeight="1">
      <c r="A454" s="57">
        <v>448</v>
      </c>
      <c r="B454" s="18" t="s">
        <v>515</v>
      </c>
      <c r="C454" s="59">
        <v>6553</v>
      </c>
      <c r="D454" s="18">
        <f t="shared" si="62"/>
        <v>6553</v>
      </c>
      <c r="E454" s="59" t="s">
        <v>503</v>
      </c>
      <c r="F454" s="59">
        <v>80</v>
      </c>
      <c r="G454" s="59">
        <v>90</v>
      </c>
      <c r="H454" s="59">
        <v>90</v>
      </c>
      <c r="I454" s="59"/>
      <c r="J454" s="59"/>
      <c r="K454" s="59"/>
      <c r="L454" s="59"/>
      <c r="M454" s="59"/>
      <c r="N454" s="18"/>
      <c r="O454" s="60">
        <v>77</v>
      </c>
      <c r="P454" s="175">
        <f t="shared" si="63"/>
        <v>80</v>
      </c>
      <c r="Q454" s="18"/>
      <c r="R454" s="18"/>
      <c r="S454" s="18"/>
      <c r="T454" s="18"/>
      <c r="U454" s="61">
        <f t="shared" si="64"/>
        <v>84.25</v>
      </c>
      <c r="V454" s="18" t="str">
        <f t="shared" si="34"/>
        <v xml:space="preserve"> Menyanyikan lagu populer  populer secara  solo dengan intonasi dan artikulasi . </v>
      </c>
      <c r="W454" s="18" t="str">
        <f t="shared" si="35"/>
        <v xml:space="preserve"> Memainkan alat musik  dalam ansambel secara berkelompok . </v>
      </c>
      <c r="X454" s="62" t="str">
        <f t="shared" si="36"/>
        <v xml:space="preserve"> Menyanyikan lagu populer  dalam bentuk sajian vokal group . </v>
      </c>
      <c r="Y454" s="18" t="str">
        <f t="shared" si="37"/>
        <v/>
      </c>
      <c r="Z454" s="18" t="str">
        <f t="shared" si="38"/>
        <v/>
      </c>
      <c r="AA454" s="18" t="str">
        <f t="shared" si="39"/>
        <v/>
      </c>
      <c r="AB454" s="18" t="str">
        <f t="shared" si="40"/>
        <v/>
      </c>
      <c r="AC454" s="18" t="str">
        <f t="shared" si="41"/>
        <v/>
      </c>
      <c r="AD454" s="18"/>
      <c r="AE454" s="18"/>
      <c r="AF454" s="18"/>
      <c r="AG454" s="18"/>
      <c r="AH454" s="30" t="str">
        <f t="shared" si="42"/>
        <v/>
      </c>
      <c r="AI454" s="18" t="str">
        <f t="shared" si="43"/>
        <v/>
      </c>
      <c r="AJ454" s="18" t="str">
        <f t="shared" si="44"/>
        <v/>
      </c>
      <c r="AK454" s="18" t="str">
        <f t="shared" si="45"/>
        <v/>
      </c>
      <c r="AL454" s="18" t="str">
        <f t="shared" si="46"/>
        <v/>
      </c>
      <c r="AM454" s="18" t="str">
        <f t="shared" si="47"/>
        <v/>
      </c>
      <c r="AN454" s="18" t="str">
        <f t="shared" si="48"/>
        <v/>
      </c>
      <c r="AO454" s="18" t="str">
        <f t="shared" si="49"/>
        <v/>
      </c>
      <c r="AP454" s="18" t="str">
        <f t="shared" si="50"/>
        <v/>
      </c>
      <c r="AS454" s="63">
        <f t="shared" si="51"/>
        <v>84.25</v>
      </c>
      <c r="AT454"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454" s="23" t="str">
        <f t="shared" si="53"/>
        <v xml:space="preserve">Perlu peningkatan dalam hal </v>
      </c>
      <c r="AV454"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454" s="23" t="str">
        <f t="shared" si="55"/>
        <v/>
      </c>
      <c r="BF454" s="197">
        <v>80</v>
      </c>
    </row>
    <row r="455" spans="1:58" ht="15.75" customHeight="1">
      <c r="A455" s="57">
        <v>449</v>
      </c>
      <c r="B455" s="18" t="s">
        <v>516</v>
      </c>
      <c r="C455" s="59">
        <v>6554</v>
      </c>
      <c r="D455" s="18">
        <f t="shared" si="62"/>
        <v>6554</v>
      </c>
      <c r="E455" s="59" t="s">
        <v>503</v>
      </c>
      <c r="F455" s="59">
        <v>80</v>
      </c>
      <c r="G455" s="59">
        <v>75</v>
      </c>
      <c r="H455" s="59">
        <v>70</v>
      </c>
      <c r="I455" s="59"/>
      <c r="J455" s="59"/>
      <c r="K455" s="59"/>
      <c r="L455" s="59"/>
      <c r="M455" s="59"/>
      <c r="N455" s="18"/>
      <c r="O455" s="60">
        <v>83</v>
      </c>
      <c r="P455" s="175">
        <f t="shared" si="63"/>
        <v>80</v>
      </c>
      <c r="Q455" s="18"/>
      <c r="R455" s="18"/>
      <c r="S455" s="18"/>
      <c r="T455" s="18"/>
      <c r="U455" s="61">
        <f t="shared" si="64"/>
        <v>77</v>
      </c>
      <c r="V455" s="18" t="str">
        <f t="shared" si="34"/>
        <v xml:space="preserve"> Menyanyikan lagu populer  populer secara  solo dengan intonasi dan artikulasi . </v>
      </c>
      <c r="W455" s="18" t="str">
        <f t="shared" si="35"/>
        <v/>
      </c>
      <c r="X455" s="62" t="str">
        <f t="shared" si="36"/>
        <v/>
      </c>
      <c r="Y455" s="18" t="str">
        <f t="shared" si="37"/>
        <v/>
      </c>
      <c r="Z455" s="18" t="str">
        <f t="shared" si="38"/>
        <v/>
      </c>
      <c r="AA455" s="18" t="str">
        <f t="shared" si="39"/>
        <v/>
      </c>
      <c r="AB455" s="18" t="str">
        <f t="shared" si="40"/>
        <v/>
      </c>
      <c r="AC455" s="18" t="str">
        <f t="shared" si="41"/>
        <v/>
      </c>
      <c r="AD455" s="18"/>
      <c r="AE455" s="18"/>
      <c r="AF455" s="18"/>
      <c r="AG455" s="18"/>
      <c r="AH455" s="30" t="str">
        <f t="shared" si="42"/>
        <v/>
      </c>
      <c r="AI455" s="18" t="str">
        <f t="shared" si="43"/>
        <v/>
      </c>
      <c r="AJ455" s="18" t="str">
        <f t="shared" si="44"/>
        <v xml:space="preserve"> Memainkan alat musik  dalam ansambel secara berkelompok . </v>
      </c>
      <c r="AK455" s="18" t="str">
        <f t="shared" si="45"/>
        <v xml:space="preserve"> Menyanyikan lagu populer  dalam bentuk sajian vokal group . </v>
      </c>
      <c r="AL455" s="18" t="str">
        <f t="shared" si="46"/>
        <v/>
      </c>
      <c r="AM455" s="18" t="str">
        <f t="shared" si="47"/>
        <v/>
      </c>
      <c r="AN455" s="18" t="str">
        <f t="shared" si="48"/>
        <v/>
      </c>
      <c r="AO455" s="18" t="str">
        <f t="shared" si="49"/>
        <v/>
      </c>
      <c r="AP455" s="18" t="str">
        <f t="shared" si="50"/>
        <v/>
      </c>
      <c r="AS455" s="63">
        <f t="shared" si="51"/>
        <v>77</v>
      </c>
      <c r="AT455" s="23" t="str">
        <f t="shared" si="52"/>
        <v xml:space="preserve">Mencapai kompetensi dengan sangat baik dalam  Menyanyikan lagu populer  populer secara  solo dengan intonasi dan artikulasi . </v>
      </c>
      <c r="AU455" s="23" t="str">
        <f t="shared" si="53"/>
        <v xml:space="preserve">Perlu peningkatan dalam hal  Memainkan alat musik  dalam ansambel secara berkelompok .  Menyanyikan lagu populer  dalam bentuk sajian vokal group . </v>
      </c>
      <c r="AV455" s="23" t="str">
        <f t="shared" si="54"/>
        <v xml:space="preserve">Mencapai kompetensi dengan sangat baik dalam  Menyanyikan lagu populer  populer secara  solo dengan intonasi dan artikulasi . </v>
      </c>
      <c r="AW455" s="23" t="str">
        <f t="shared" si="55"/>
        <v xml:space="preserve">Perlu peningkatan dalam hal  Memainkan alat musik  dalam ansambel secara berkelompok .  Menyanyikan lagu populer  dalam bentuk sajian vokal group . </v>
      </c>
      <c r="BF455" s="197">
        <v>80</v>
      </c>
    </row>
    <row r="456" spans="1:58" ht="15.75" customHeight="1">
      <c r="A456" s="57">
        <v>450</v>
      </c>
      <c r="B456" s="18" t="s">
        <v>517</v>
      </c>
      <c r="C456" s="59">
        <v>6555</v>
      </c>
      <c r="D456" s="18">
        <f t="shared" ref="D456:D519" si="65">C456</f>
        <v>6555</v>
      </c>
      <c r="E456" s="59" t="s">
        <v>503</v>
      </c>
      <c r="F456" s="59">
        <v>75</v>
      </c>
      <c r="G456" s="59">
        <v>75</v>
      </c>
      <c r="H456" s="59">
        <v>75</v>
      </c>
      <c r="I456" s="59"/>
      <c r="J456" s="59"/>
      <c r="K456" s="59"/>
      <c r="L456" s="59"/>
      <c r="M456" s="59"/>
      <c r="N456" s="18"/>
      <c r="O456" s="60">
        <v>53</v>
      </c>
      <c r="P456" s="175">
        <f t="shared" ref="P456:P519" si="66">$P$1</f>
        <v>80</v>
      </c>
      <c r="Q456" s="18"/>
      <c r="R456" s="18"/>
      <c r="S456" s="18"/>
      <c r="T456" s="18"/>
      <c r="U456" s="61">
        <f t="shared" ref="U456:U519" si="67">IFERROR(AVERAGE(F456:O456),"")</f>
        <v>69.5</v>
      </c>
      <c r="V456" s="18" t="str">
        <f t="shared" si="34"/>
        <v/>
      </c>
      <c r="W456" s="18" t="str">
        <f t="shared" si="35"/>
        <v/>
      </c>
      <c r="X456" s="62" t="str">
        <f t="shared" si="36"/>
        <v/>
      </c>
      <c r="Y456" s="18" t="str">
        <f t="shared" si="37"/>
        <v/>
      </c>
      <c r="Z456" s="18" t="str">
        <f t="shared" si="38"/>
        <v/>
      </c>
      <c r="AA456" s="18" t="str">
        <f t="shared" si="39"/>
        <v/>
      </c>
      <c r="AB456" s="18" t="str">
        <f t="shared" si="40"/>
        <v/>
      </c>
      <c r="AC456" s="18" t="str">
        <f t="shared" si="41"/>
        <v/>
      </c>
      <c r="AD456" s="18"/>
      <c r="AE456" s="18"/>
      <c r="AF456" s="18"/>
      <c r="AG456" s="18"/>
      <c r="AH456" s="30" t="str">
        <f t="shared" si="42"/>
        <v/>
      </c>
      <c r="AI456" s="18" t="str">
        <f t="shared" si="43"/>
        <v xml:space="preserve"> Menyanyikan lagu populer  populer secara  solo dengan intonasi dan artikulasi . </v>
      </c>
      <c r="AJ456" s="18" t="str">
        <f t="shared" si="44"/>
        <v xml:space="preserve"> Memainkan alat musik  dalam ansambel secara berkelompok . </v>
      </c>
      <c r="AK456" s="18" t="str">
        <f t="shared" si="45"/>
        <v xml:space="preserve"> Menyanyikan lagu populer  dalam bentuk sajian vokal group . </v>
      </c>
      <c r="AL456" s="18" t="str">
        <f t="shared" si="46"/>
        <v/>
      </c>
      <c r="AM456" s="18" t="str">
        <f t="shared" si="47"/>
        <v/>
      </c>
      <c r="AN456" s="18" t="str">
        <f t="shared" si="48"/>
        <v/>
      </c>
      <c r="AO456" s="18" t="str">
        <f t="shared" si="49"/>
        <v/>
      </c>
      <c r="AP456" s="18" t="str">
        <f t="shared" si="50"/>
        <v/>
      </c>
      <c r="AS456" s="63">
        <f t="shared" si="51"/>
        <v>69.5</v>
      </c>
      <c r="AT456" s="23" t="str">
        <f t="shared" si="52"/>
        <v xml:space="preserve">Mencapai kompetensi dengan sangat baik dalam </v>
      </c>
      <c r="AU456" s="23" t="str">
        <f t="shared" si="53"/>
        <v xml:space="preserve">Perlu peningkatan dalam hal  Menyanyikan lagu populer  populer secara  solo dengan intonasi dan artikulasi .  Memainkan alat musik  dalam ansambel secara berkelompok .  Menyanyikan lagu populer  dalam bentuk sajian vokal group . </v>
      </c>
      <c r="AV456" s="23" t="str">
        <f t="shared" si="54"/>
        <v/>
      </c>
      <c r="AW456" s="23" t="str">
        <f t="shared" si="55"/>
        <v xml:space="preserve">Perlu peningkatan dalam hal  Menyanyikan lagu populer  populer secara  solo dengan intonasi dan artikulasi .  Memainkan alat musik  dalam ansambel secara berkelompok .  Menyanyikan lagu populer  dalam bentuk sajian vokal group . </v>
      </c>
      <c r="BF456" s="197">
        <v>75</v>
      </c>
    </row>
    <row r="457" spans="1:58" ht="15.75" customHeight="1">
      <c r="A457" s="57">
        <v>451</v>
      </c>
      <c r="B457" s="18" t="s">
        <v>518</v>
      </c>
      <c r="C457" s="59">
        <v>6556</v>
      </c>
      <c r="D457" s="18">
        <f t="shared" si="65"/>
        <v>6556</v>
      </c>
      <c r="E457" s="59" t="s">
        <v>503</v>
      </c>
      <c r="F457" s="59">
        <v>80</v>
      </c>
      <c r="G457" s="59">
        <v>80</v>
      </c>
      <c r="H457" s="59">
        <v>80</v>
      </c>
      <c r="I457" s="59"/>
      <c r="J457" s="59"/>
      <c r="K457" s="59"/>
      <c r="L457" s="59"/>
      <c r="M457" s="59"/>
      <c r="N457" s="18"/>
      <c r="O457" s="60">
        <v>60</v>
      </c>
      <c r="P457" s="175">
        <f t="shared" si="66"/>
        <v>80</v>
      </c>
      <c r="Q457" s="18"/>
      <c r="R457" s="18"/>
      <c r="S457" s="18"/>
      <c r="T457" s="18"/>
      <c r="U457" s="61">
        <f t="shared" si="67"/>
        <v>75</v>
      </c>
      <c r="V457" s="18" t="str">
        <f t="shared" si="34"/>
        <v xml:space="preserve"> Menyanyikan lagu populer  populer secara  solo dengan intonasi dan artikulasi . </v>
      </c>
      <c r="W457" s="18" t="str">
        <f t="shared" si="35"/>
        <v xml:space="preserve"> Memainkan alat musik  dalam ansambel secara berkelompok . </v>
      </c>
      <c r="X457" s="62" t="str">
        <f t="shared" si="36"/>
        <v xml:space="preserve"> Menyanyikan lagu populer  dalam bentuk sajian vokal group . </v>
      </c>
      <c r="Y457" s="18" t="str">
        <f t="shared" si="37"/>
        <v/>
      </c>
      <c r="Z457" s="18" t="str">
        <f t="shared" si="38"/>
        <v/>
      </c>
      <c r="AA457" s="18" t="str">
        <f t="shared" si="39"/>
        <v/>
      </c>
      <c r="AB457" s="18" t="str">
        <f t="shared" si="40"/>
        <v/>
      </c>
      <c r="AC457" s="18" t="str">
        <f t="shared" si="41"/>
        <v/>
      </c>
      <c r="AD457" s="18"/>
      <c r="AE457" s="18"/>
      <c r="AF457" s="18"/>
      <c r="AG457" s="18"/>
      <c r="AH457" s="30" t="str">
        <f t="shared" si="42"/>
        <v/>
      </c>
      <c r="AI457" s="18" t="str">
        <f t="shared" si="43"/>
        <v/>
      </c>
      <c r="AJ457" s="18" t="str">
        <f t="shared" si="44"/>
        <v/>
      </c>
      <c r="AK457" s="18" t="str">
        <f t="shared" si="45"/>
        <v/>
      </c>
      <c r="AL457" s="18" t="str">
        <f t="shared" si="46"/>
        <v/>
      </c>
      <c r="AM457" s="18" t="str">
        <f t="shared" si="47"/>
        <v/>
      </c>
      <c r="AN457" s="18" t="str">
        <f t="shared" si="48"/>
        <v/>
      </c>
      <c r="AO457" s="18" t="str">
        <f t="shared" si="49"/>
        <v/>
      </c>
      <c r="AP457" s="18" t="str">
        <f t="shared" si="50"/>
        <v/>
      </c>
      <c r="AS457" s="63">
        <f t="shared" si="51"/>
        <v>75</v>
      </c>
      <c r="AT457"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457" s="23" t="str">
        <f t="shared" si="53"/>
        <v xml:space="preserve">Perlu peningkatan dalam hal </v>
      </c>
      <c r="AV457"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457" s="23" t="str">
        <f t="shared" si="55"/>
        <v/>
      </c>
      <c r="BF457" s="197">
        <v>76</v>
      </c>
    </row>
    <row r="458" spans="1:58" ht="15.75" customHeight="1">
      <c r="A458" s="57">
        <v>452</v>
      </c>
      <c r="B458" s="18" t="s">
        <v>519</v>
      </c>
      <c r="C458" s="59">
        <v>6557</v>
      </c>
      <c r="D458" s="18">
        <f t="shared" si="65"/>
        <v>6557</v>
      </c>
      <c r="E458" s="59" t="s">
        <v>503</v>
      </c>
      <c r="F458" s="59">
        <v>80</v>
      </c>
      <c r="G458" s="59">
        <v>80</v>
      </c>
      <c r="H458" s="59">
        <v>80</v>
      </c>
      <c r="I458" s="59"/>
      <c r="J458" s="59"/>
      <c r="K458" s="59"/>
      <c r="L458" s="59"/>
      <c r="M458" s="59"/>
      <c r="N458" s="18"/>
      <c r="O458" s="60">
        <v>62</v>
      </c>
      <c r="P458" s="175">
        <f t="shared" si="66"/>
        <v>80</v>
      </c>
      <c r="Q458" s="18"/>
      <c r="R458" s="18"/>
      <c r="S458" s="18"/>
      <c r="T458" s="18"/>
      <c r="U458" s="61">
        <f t="shared" si="67"/>
        <v>75.5</v>
      </c>
      <c r="V458" s="18" t="str">
        <f t="shared" si="34"/>
        <v xml:space="preserve"> Menyanyikan lagu populer  populer secara  solo dengan intonasi dan artikulasi . </v>
      </c>
      <c r="W458" s="18" t="str">
        <f t="shared" si="35"/>
        <v xml:space="preserve"> Memainkan alat musik  dalam ansambel secara berkelompok . </v>
      </c>
      <c r="X458" s="62" t="str">
        <f t="shared" si="36"/>
        <v xml:space="preserve"> Menyanyikan lagu populer  dalam bentuk sajian vokal group . </v>
      </c>
      <c r="Y458" s="18" t="str">
        <f t="shared" si="37"/>
        <v/>
      </c>
      <c r="Z458" s="18" t="str">
        <f t="shared" si="38"/>
        <v/>
      </c>
      <c r="AA458" s="18" t="str">
        <f t="shared" si="39"/>
        <v/>
      </c>
      <c r="AB458" s="18" t="str">
        <f t="shared" si="40"/>
        <v/>
      </c>
      <c r="AC458" s="18" t="str">
        <f t="shared" si="41"/>
        <v/>
      </c>
      <c r="AD458" s="18"/>
      <c r="AE458" s="18"/>
      <c r="AF458" s="18"/>
      <c r="AG458" s="18"/>
      <c r="AH458" s="30" t="str">
        <f t="shared" si="42"/>
        <v/>
      </c>
      <c r="AI458" s="18" t="str">
        <f t="shared" si="43"/>
        <v/>
      </c>
      <c r="AJ458" s="18" t="str">
        <f t="shared" si="44"/>
        <v/>
      </c>
      <c r="AK458" s="18" t="str">
        <f t="shared" si="45"/>
        <v/>
      </c>
      <c r="AL458" s="18" t="str">
        <f t="shared" si="46"/>
        <v/>
      </c>
      <c r="AM458" s="18" t="str">
        <f t="shared" si="47"/>
        <v/>
      </c>
      <c r="AN458" s="18" t="str">
        <f t="shared" si="48"/>
        <v/>
      </c>
      <c r="AO458" s="18" t="str">
        <f t="shared" si="49"/>
        <v/>
      </c>
      <c r="AP458" s="18" t="str">
        <f t="shared" si="50"/>
        <v/>
      </c>
      <c r="AS458" s="63">
        <f t="shared" si="51"/>
        <v>75.5</v>
      </c>
      <c r="AT458"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458" s="23" t="str">
        <f t="shared" si="53"/>
        <v xml:space="preserve">Perlu peningkatan dalam hal </v>
      </c>
      <c r="AV458"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458" s="23" t="str">
        <f t="shared" si="55"/>
        <v/>
      </c>
      <c r="BF458" s="197">
        <v>76</v>
      </c>
    </row>
    <row r="459" spans="1:58" ht="15.75" customHeight="1">
      <c r="A459" s="57">
        <v>453</v>
      </c>
      <c r="B459" s="18" t="s">
        <v>520</v>
      </c>
      <c r="C459" s="59">
        <v>6558</v>
      </c>
      <c r="D459" s="18">
        <f t="shared" si="65"/>
        <v>6558</v>
      </c>
      <c r="E459" s="59" t="s">
        <v>503</v>
      </c>
      <c r="F459" s="59">
        <v>75</v>
      </c>
      <c r="G459" s="59">
        <v>80</v>
      </c>
      <c r="H459" s="59">
        <v>80</v>
      </c>
      <c r="I459" s="59"/>
      <c r="J459" s="59"/>
      <c r="K459" s="59"/>
      <c r="L459" s="59"/>
      <c r="M459" s="59"/>
      <c r="N459" s="18"/>
      <c r="O459" s="60">
        <v>62</v>
      </c>
      <c r="P459" s="175">
        <f t="shared" si="66"/>
        <v>80</v>
      </c>
      <c r="Q459" s="18"/>
      <c r="R459" s="18"/>
      <c r="S459" s="18"/>
      <c r="T459" s="18"/>
      <c r="U459" s="61">
        <f t="shared" si="67"/>
        <v>74.25</v>
      </c>
      <c r="V459" s="18" t="str">
        <f t="shared" si="34"/>
        <v/>
      </c>
      <c r="W459" s="18" t="str">
        <f t="shared" si="35"/>
        <v xml:space="preserve"> Memainkan alat musik  dalam ansambel secara berkelompok . </v>
      </c>
      <c r="X459" s="62" t="str">
        <f t="shared" si="36"/>
        <v xml:space="preserve"> Menyanyikan lagu populer  dalam bentuk sajian vokal group . </v>
      </c>
      <c r="Y459" s="18" t="str">
        <f t="shared" si="37"/>
        <v/>
      </c>
      <c r="Z459" s="18" t="str">
        <f t="shared" si="38"/>
        <v/>
      </c>
      <c r="AA459" s="18" t="str">
        <f t="shared" si="39"/>
        <v/>
      </c>
      <c r="AB459" s="18" t="str">
        <f t="shared" si="40"/>
        <v/>
      </c>
      <c r="AC459" s="18" t="str">
        <f t="shared" si="41"/>
        <v/>
      </c>
      <c r="AD459" s="18"/>
      <c r="AE459" s="18"/>
      <c r="AF459" s="18"/>
      <c r="AG459" s="18"/>
      <c r="AH459" s="30" t="str">
        <f t="shared" si="42"/>
        <v/>
      </c>
      <c r="AI459" s="18" t="str">
        <f t="shared" si="43"/>
        <v xml:space="preserve"> Menyanyikan lagu populer  populer secara  solo dengan intonasi dan artikulasi . </v>
      </c>
      <c r="AJ459" s="18" t="str">
        <f t="shared" si="44"/>
        <v/>
      </c>
      <c r="AK459" s="18" t="str">
        <f t="shared" si="45"/>
        <v/>
      </c>
      <c r="AL459" s="18" t="str">
        <f t="shared" si="46"/>
        <v/>
      </c>
      <c r="AM459" s="18" t="str">
        <f t="shared" si="47"/>
        <v/>
      </c>
      <c r="AN459" s="18" t="str">
        <f t="shared" si="48"/>
        <v/>
      </c>
      <c r="AO459" s="18" t="str">
        <f t="shared" si="49"/>
        <v/>
      </c>
      <c r="AP459" s="18" t="str">
        <f t="shared" si="50"/>
        <v/>
      </c>
      <c r="AS459" s="63">
        <f t="shared" si="51"/>
        <v>74.25</v>
      </c>
      <c r="AT459" s="23" t="str">
        <f t="shared" si="52"/>
        <v xml:space="preserve">Mencapai kompetensi dengan sangat baik dalam  Memainkan alat musik  dalam ansambel secara berkelompok .  Menyanyikan lagu populer  dalam bentuk sajian vokal group . </v>
      </c>
      <c r="AU459" s="23" t="str">
        <f t="shared" si="53"/>
        <v xml:space="preserve">Perlu peningkatan dalam hal  Menyanyikan lagu populer  populer secara  solo dengan intonasi dan artikulasi . </v>
      </c>
      <c r="AV459" s="23" t="str">
        <f t="shared" si="54"/>
        <v xml:space="preserve">Mencapai kompetensi dengan sangat baik dalam  Memainkan alat musik  dalam ansambel secara berkelompok .  Menyanyikan lagu populer  dalam bentuk sajian vokal group . </v>
      </c>
      <c r="AW459" s="23" t="str">
        <f t="shared" si="55"/>
        <v xml:space="preserve">Perlu peningkatan dalam hal  Menyanyikan lagu populer  populer secara  solo dengan intonasi dan artikulasi . </v>
      </c>
      <c r="BF459" s="197">
        <v>76</v>
      </c>
    </row>
    <row r="460" spans="1:58" ht="15.75" customHeight="1">
      <c r="A460" s="57">
        <v>454</v>
      </c>
      <c r="B460" s="18" t="s">
        <v>521</v>
      </c>
      <c r="C460" s="59">
        <v>6559</v>
      </c>
      <c r="D460" s="18">
        <f t="shared" si="65"/>
        <v>6559</v>
      </c>
      <c r="E460" s="59" t="s">
        <v>503</v>
      </c>
      <c r="F460" s="59">
        <v>75</v>
      </c>
      <c r="G460" s="59">
        <v>75</v>
      </c>
      <c r="H460" s="59">
        <v>75</v>
      </c>
      <c r="I460" s="59"/>
      <c r="J460" s="59"/>
      <c r="K460" s="59"/>
      <c r="L460" s="59"/>
      <c r="M460" s="59"/>
      <c r="N460" s="18"/>
      <c r="O460" s="60">
        <v>47</v>
      </c>
      <c r="P460" s="175">
        <f t="shared" si="66"/>
        <v>80</v>
      </c>
      <c r="Q460" s="18"/>
      <c r="R460" s="18"/>
      <c r="S460" s="18"/>
      <c r="T460" s="18"/>
      <c r="U460" s="61">
        <f t="shared" si="67"/>
        <v>68</v>
      </c>
      <c r="V460" s="18" t="str">
        <f t="shared" si="34"/>
        <v/>
      </c>
      <c r="W460" s="18" t="str">
        <f t="shared" si="35"/>
        <v/>
      </c>
      <c r="X460" s="62" t="str">
        <f t="shared" si="36"/>
        <v/>
      </c>
      <c r="Y460" s="18" t="str">
        <f t="shared" si="37"/>
        <v/>
      </c>
      <c r="Z460" s="18" t="str">
        <f t="shared" si="38"/>
        <v/>
      </c>
      <c r="AA460" s="18" t="str">
        <f t="shared" si="39"/>
        <v/>
      </c>
      <c r="AB460" s="18" t="str">
        <f t="shared" si="40"/>
        <v/>
      </c>
      <c r="AC460" s="18" t="str">
        <f t="shared" si="41"/>
        <v/>
      </c>
      <c r="AD460" s="18"/>
      <c r="AE460" s="18"/>
      <c r="AF460" s="18"/>
      <c r="AG460" s="18"/>
      <c r="AH460" s="30" t="str">
        <f t="shared" si="42"/>
        <v/>
      </c>
      <c r="AI460" s="18" t="str">
        <f t="shared" si="43"/>
        <v xml:space="preserve"> Menyanyikan lagu populer  populer secara  solo dengan intonasi dan artikulasi . </v>
      </c>
      <c r="AJ460" s="18" t="str">
        <f t="shared" si="44"/>
        <v xml:space="preserve"> Memainkan alat musik  dalam ansambel secara berkelompok . </v>
      </c>
      <c r="AK460" s="18" t="str">
        <f t="shared" si="45"/>
        <v xml:space="preserve"> Menyanyikan lagu populer  dalam bentuk sajian vokal group . </v>
      </c>
      <c r="AL460" s="18" t="str">
        <f t="shared" si="46"/>
        <v/>
      </c>
      <c r="AM460" s="18" t="str">
        <f t="shared" si="47"/>
        <v/>
      </c>
      <c r="AN460" s="18" t="str">
        <f t="shared" si="48"/>
        <v/>
      </c>
      <c r="AO460" s="18" t="str">
        <f t="shared" si="49"/>
        <v/>
      </c>
      <c r="AP460" s="18" t="str">
        <f t="shared" si="50"/>
        <v/>
      </c>
      <c r="AS460" s="63">
        <f t="shared" si="51"/>
        <v>68</v>
      </c>
      <c r="AT460" s="23" t="str">
        <f t="shared" si="52"/>
        <v xml:space="preserve">Mencapai kompetensi dengan sangat baik dalam </v>
      </c>
      <c r="AU460" s="23" t="str">
        <f t="shared" si="53"/>
        <v xml:space="preserve">Perlu peningkatan dalam hal  Menyanyikan lagu populer  populer secara  solo dengan intonasi dan artikulasi .  Memainkan alat musik  dalam ansambel secara berkelompok .  Menyanyikan lagu populer  dalam bentuk sajian vokal group . </v>
      </c>
      <c r="AV460" s="23" t="str">
        <f t="shared" si="54"/>
        <v/>
      </c>
      <c r="AW460" s="23" t="str">
        <f t="shared" si="55"/>
        <v xml:space="preserve">Perlu peningkatan dalam hal  Menyanyikan lagu populer  populer secara  solo dengan intonasi dan artikulasi .  Memainkan alat musik  dalam ansambel secara berkelompok .  Menyanyikan lagu populer  dalam bentuk sajian vokal group . </v>
      </c>
      <c r="BF460" s="197">
        <v>75</v>
      </c>
    </row>
    <row r="461" spans="1:58" ht="15.75" customHeight="1">
      <c r="A461" s="57">
        <v>455</v>
      </c>
      <c r="B461" s="18" t="s">
        <v>522</v>
      </c>
      <c r="C461" s="59">
        <v>6561</v>
      </c>
      <c r="D461" s="18">
        <f t="shared" si="65"/>
        <v>6561</v>
      </c>
      <c r="E461" s="59" t="s">
        <v>503</v>
      </c>
      <c r="F461" s="59">
        <v>75</v>
      </c>
      <c r="G461" s="59">
        <v>75</v>
      </c>
      <c r="H461" s="59">
        <v>75</v>
      </c>
      <c r="I461" s="59"/>
      <c r="J461" s="59"/>
      <c r="K461" s="59"/>
      <c r="L461" s="59"/>
      <c r="M461" s="59"/>
      <c r="N461" s="18"/>
      <c r="O461" s="60">
        <v>75</v>
      </c>
      <c r="P461" s="175">
        <f t="shared" si="66"/>
        <v>80</v>
      </c>
      <c r="Q461" s="18"/>
      <c r="R461" s="18"/>
      <c r="S461" s="18"/>
      <c r="T461" s="18"/>
      <c r="U461" s="61">
        <f t="shared" si="67"/>
        <v>75</v>
      </c>
      <c r="V461" s="18" t="str">
        <f t="shared" si="34"/>
        <v/>
      </c>
      <c r="W461" s="18" t="str">
        <f t="shared" si="35"/>
        <v/>
      </c>
      <c r="X461" s="62" t="str">
        <f t="shared" si="36"/>
        <v/>
      </c>
      <c r="Y461" s="18" t="str">
        <f t="shared" si="37"/>
        <v/>
      </c>
      <c r="Z461" s="18" t="str">
        <f t="shared" si="38"/>
        <v/>
      </c>
      <c r="AA461" s="18" t="str">
        <f t="shared" si="39"/>
        <v/>
      </c>
      <c r="AB461" s="18" t="str">
        <f t="shared" si="40"/>
        <v/>
      </c>
      <c r="AC461" s="18" t="str">
        <f t="shared" si="41"/>
        <v/>
      </c>
      <c r="AD461" s="18"/>
      <c r="AE461" s="18"/>
      <c r="AF461" s="18"/>
      <c r="AG461" s="18"/>
      <c r="AH461" s="30" t="str">
        <f t="shared" si="42"/>
        <v/>
      </c>
      <c r="AI461" s="18" t="str">
        <f t="shared" si="43"/>
        <v xml:space="preserve"> Menyanyikan lagu populer  populer secara  solo dengan intonasi dan artikulasi . </v>
      </c>
      <c r="AJ461" s="18" t="str">
        <f t="shared" si="44"/>
        <v xml:space="preserve"> Memainkan alat musik  dalam ansambel secara berkelompok . </v>
      </c>
      <c r="AK461" s="18" t="str">
        <f t="shared" si="45"/>
        <v xml:space="preserve"> Menyanyikan lagu populer  dalam bentuk sajian vokal group . </v>
      </c>
      <c r="AL461" s="18" t="str">
        <f t="shared" si="46"/>
        <v/>
      </c>
      <c r="AM461" s="18" t="str">
        <f t="shared" si="47"/>
        <v/>
      </c>
      <c r="AN461" s="18" t="str">
        <f t="shared" si="48"/>
        <v/>
      </c>
      <c r="AO461" s="18" t="str">
        <f t="shared" si="49"/>
        <v/>
      </c>
      <c r="AP461" s="18" t="str">
        <f t="shared" si="50"/>
        <v/>
      </c>
      <c r="AS461" s="63">
        <f t="shared" si="51"/>
        <v>75</v>
      </c>
      <c r="AT461" s="23" t="str">
        <f t="shared" si="52"/>
        <v xml:space="preserve">Mencapai kompetensi dengan sangat baik dalam </v>
      </c>
      <c r="AU461" s="23" t="str">
        <f t="shared" si="53"/>
        <v xml:space="preserve">Perlu peningkatan dalam hal  Menyanyikan lagu populer  populer secara  solo dengan intonasi dan artikulasi .  Memainkan alat musik  dalam ansambel secara berkelompok .  Menyanyikan lagu populer  dalam bentuk sajian vokal group . </v>
      </c>
      <c r="AV461" s="23" t="str">
        <f t="shared" si="54"/>
        <v/>
      </c>
      <c r="AW461" s="23" t="str">
        <f t="shared" si="55"/>
        <v xml:space="preserve">Perlu peningkatan dalam hal  Menyanyikan lagu populer  populer secara  solo dengan intonasi dan artikulasi .  Memainkan alat musik  dalam ansambel secara berkelompok .  Menyanyikan lagu populer  dalam bentuk sajian vokal group . </v>
      </c>
      <c r="BF461" s="197">
        <v>75</v>
      </c>
    </row>
    <row r="462" spans="1:58" ht="15.75" customHeight="1">
      <c r="A462" s="57">
        <v>456</v>
      </c>
      <c r="B462" s="18" t="s">
        <v>523</v>
      </c>
      <c r="C462" s="59">
        <v>6562</v>
      </c>
      <c r="D462" s="18">
        <f t="shared" si="65"/>
        <v>6562</v>
      </c>
      <c r="E462" s="59" t="s">
        <v>503</v>
      </c>
      <c r="F462" s="59">
        <v>80</v>
      </c>
      <c r="G462" s="59">
        <v>80</v>
      </c>
      <c r="H462" s="59">
        <v>70</v>
      </c>
      <c r="I462" s="59"/>
      <c r="J462" s="59"/>
      <c r="K462" s="59"/>
      <c r="L462" s="59"/>
      <c r="M462" s="59"/>
      <c r="N462" s="18"/>
      <c r="O462" s="60">
        <v>51</v>
      </c>
      <c r="P462" s="175">
        <f t="shared" si="66"/>
        <v>80</v>
      </c>
      <c r="Q462" s="18"/>
      <c r="R462" s="18"/>
      <c r="S462" s="18"/>
      <c r="T462" s="18"/>
      <c r="U462" s="61">
        <f t="shared" si="67"/>
        <v>70.25</v>
      </c>
      <c r="V462" s="18" t="str">
        <f t="shared" si="34"/>
        <v xml:space="preserve"> Menyanyikan lagu populer  populer secara  solo dengan intonasi dan artikulasi . </v>
      </c>
      <c r="W462" s="18" t="str">
        <f t="shared" si="35"/>
        <v xml:space="preserve"> Memainkan alat musik  dalam ansambel secara berkelompok . </v>
      </c>
      <c r="X462" s="62" t="str">
        <f t="shared" si="36"/>
        <v/>
      </c>
      <c r="Y462" s="18" t="str">
        <f t="shared" si="37"/>
        <v/>
      </c>
      <c r="Z462" s="18" t="str">
        <f t="shared" si="38"/>
        <v/>
      </c>
      <c r="AA462" s="18" t="str">
        <f t="shared" si="39"/>
        <v/>
      </c>
      <c r="AB462" s="18" t="str">
        <f t="shared" si="40"/>
        <v/>
      </c>
      <c r="AC462" s="18" t="str">
        <f t="shared" si="41"/>
        <v/>
      </c>
      <c r="AD462" s="18"/>
      <c r="AE462" s="18"/>
      <c r="AF462" s="18"/>
      <c r="AG462" s="18"/>
      <c r="AH462" s="30" t="str">
        <f t="shared" si="42"/>
        <v/>
      </c>
      <c r="AI462" s="18" t="str">
        <f t="shared" si="43"/>
        <v/>
      </c>
      <c r="AJ462" s="18" t="str">
        <f t="shared" si="44"/>
        <v/>
      </c>
      <c r="AK462" s="18" t="str">
        <f t="shared" si="45"/>
        <v xml:space="preserve"> Menyanyikan lagu populer  dalam bentuk sajian vokal group . </v>
      </c>
      <c r="AL462" s="18" t="str">
        <f t="shared" si="46"/>
        <v/>
      </c>
      <c r="AM462" s="18" t="str">
        <f t="shared" si="47"/>
        <v/>
      </c>
      <c r="AN462" s="18" t="str">
        <f t="shared" si="48"/>
        <v/>
      </c>
      <c r="AO462" s="18" t="str">
        <f t="shared" si="49"/>
        <v/>
      </c>
      <c r="AP462" s="18" t="str">
        <f t="shared" si="50"/>
        <v/>
      </c>
      <c r="AS462" s="63">
        <f t="shared" si="51"/>
        <v>70.25</v>
      </c>
      <c r="AT462" s="23" t="str">
        <f t="shared" si="52"/>
        <v xml:space="preserve">Mencapai kompetensi dengan sangat baik dalam  Menyanyikan lagu populer  populer secara  solo dengan intonasi dan artikulasi .  Memainkan alat musik  dalam ansambel secara berkelompok . </v>
      </c>
      <c r="AU462" s="23" t="str">
        <f t="shared" si="53"/>
        <v xml:space="preserve">Perlu peningkatan dalam hal  Menyanyikan lagu populer  dalam bentuk sajian vokal group . </v>
      </c>
      <c r="AV462" s="23" t="str">
        <f t="shared" si="54"/>
        <v xml:space="preserve">Mencapai kompetensi dengan sangat baik dalam  Menyanyikan lagu populer  populer secara  solo dengan intonasi dan artikulasi .  Memainkan alat musik  dalam ansambel secara berkelompok . </v>
      </c>
      <c r="AW462" s="23" t="str">
        <f t="shared" si="55"/>
        <v xml:space="preserve">Perlu peningkatan dalam hal  Menyanyikan lagu populer  dalam bentuk sajian vokal group . </v>
      </c>
      <c r="BF462" s="197">
        <v>75</v>
      </c>
    </row>
    <row r="463" spans="1:58" ht="15.75" customHeight="1">
      <c r="A463" s="57">
        <v>457</v>
      </c>
      <c r="B463" s="18" t="s">
        <v>524</v>
      </c>
      <c r="C463" s="59">
        <v>6563</v>
      </c>
      <c r="D463" s="18">
        <f t="shared" si="65"/>
        <v>6563</v>
      </c>
      <c r="E463" s="59" t="s">
        <v>503</v>
      </c>
      <c r="F463" s="59">
        <v>75</v>
      </c>
      <c r="G463" s="59">
        <v>80</v>
      </c>
      <c r="H463" s="59">
        <v>70</v>
      </c>
      <c r="I463" s="59"/>
      <c r="J463" s="59"/>
      <c r="K463" s="59"/>
      <c r="L463" s="59"/>
      <c r="M463" s="59"/>
      <c r="N463" s="18"/>
      <c r="O463" s="60">
        <v>75</v>
      </c>
      <c r="P463" s="175">
        <f t="shared" si="66"/>
        <v>80</v>
      </c>
      <c r="Q463" s="18"/>
      <c r="R463" s="18"/>
      <c r="S463" s="18"/>
      <c r="T463" s="18"/>
      <c r="U463" s="61">
        <f t="shared" si="67"/>
        <v>75</v>
      </c>
      <c r="V463" s="18" t="str">
        <f t="shared" si="34"/>
        <v/>
      </c>
      <c r="W463" s="18" t="str">
        <f t="shared" si="35"/>
        <v xml:space="preserve"> Memainkan alat musik  dalam ansambel secara berkelompok . </v>
      </c>
      <c r="X463" s="62" t="str">
        <f t="shared" si="36"/>
        <v/>
      </c>
      <c r="Y463" s="18" t="str">
        <f t="shared" si="37"/>
        <v/>
      </c>
      <c r="Z463" s="18" t="str">
        <f t="shared" si="38"/>
        <v/>
      </c>
      <c r="AA463" s="18" t="str">
        <f t="shared" si="39"/>
        <v/>
      </c>
      <c r="AB463" s="18" t="str">
        <f t="shared" si="40"/>
        <v/>
      </c>
      <c r="AC463" s="18" t="str">
        <f t="shared" si="41"/>
        <v/>
      </c>
      <c r="AD463" s="18"/>
      <c r="AE463" s="18"/>
      <c r="AF463" s="18"/>
      <c r="AG463" s="18"/>
      <c r="AH463" s="30" t="str">
        <f t="shared" si="42"/>
        <v/>
      </c>
      <c r="AI463" s="18" t="str">
        <f t="shared" si="43"/>
        <v xml:space="preserve"> Menyanyikan lagu populer  populer secara  solo dengan intonasi dan artikulasi . </v>
      </c>
      <c r="AJ463" s="18" t="str">
        <f t="shared" si="44"/>
        <v/>
      </c>
      <c r="AK463" s="18" t="str">
        <f t="shared" si="45"/>
        <v xml:space="preserve"> Menyanyikan lagu populer  dalam bentuk sajian vokal group . </v>
      </c>
      <c r="AL463" s="18" t="str">
        <f t="shared" si="46"/>
        <v/>
      </c>
      <c r="AM463" s="18" t="str">
        <f t="shared" si="47"/>
        <v/>
      </c>
      <c r="AN463" s="18" t="str">
        <f t="shared" si="48"/>
        <v/>
      </c>
      <c r="AO463" s="18" t="str">
        <f t="shared" si="49"/>
        <v/>
      </c>
      <c r="AP463" s="18" t="str">
        <f t="shared" si="50"/>
        <v/>
      </c>
      <c r="AS463" s="63">
        <f t="shared" si="51"/>
        <v>75</v>
      </c>
      <c r="AT463" s="23" t="str">
        <f t="shared" si="52"/>
        <v xml:space="preserve">Mencapai kompetensi dengan sangat baik dalam  Memainkan alat musik  dalam ansambel secara berkelompok . </v>
      </c>
      <c r="AU463" s="23" t="str">
        <f t="shared" si="53"/>
        <v xml:space="preserve">Perlu peningkatan dalam hal  Menyanyikan lagu populer  populer secara  solo dengan intonasi dan artikulasi .  Menyanyikan lagu populer  dalam bentuk sajian vokal group . </v>
      </c>
      <c r="AV463" s="23" t="str">
        <f t="shared" si="54"/>
        <v xml:space="preserve">Mencapai kompetensi dengan sangat baik dalam  Memainkan alat musik  dalam ansambel secara berkelompok . </v>
      </c>
      <c r="AW463" s="23" t="str">
        <f t="shared" si="55"/>
        <v xml:space="preserve">Perlu peningkatan dalam hal  Menyanyikan lagu populer  populer secara  solo dengan intonasi dan artikulasi .  Menyanyikan lagu populer  dalam bentuk sajian vokal group . </v>
      </c>
      <c r="BF463" s="197">
        <v>75</v>
      </c>
    </row>
    <row r="464" spans="1:58" ht="15.75" customHeight="1">
      <c r="A464" s="57">
        <v>458</v>
      </c>
      <c r="B464" s="18" t="s">
        <v>526</v>
      </c>
      <c r="C464" s="59">
        <v>6565</v>
      </c>
      <c r="D464" s="18">
        <f t="shared" si="65"/>
        <v>6565</v>
      </c>
      <c r="E464" s="59" t="s">
        <v>503</v>
      </c>
      <c r="F464" s="59">
        <v>90</v>
      </c>
      <c r="G464" s="59">
        <v>80</v>
      </c>
      <c r="H464" s="59">
        <v>80</v>
      </c>
      <c r="I464" s="59"/>
      <c r="J464" s="59"/>
      <c r="K464" s="59"/>
      <c r="L464" s="59"/>
      <c r="M464" s="59"/>
      <c r="N464" s="18"/>
      <c r="O464" s="60">
        <v>69</v>
      </c>
      <c r="P464" s="175">
        <f t="shared" si="66"/>
        <v>80</v>
      </c>
      <c r="Q464" s="18"/>
      <c r="R464" s="18"/>
      <c r="S464" s="18"/>
      <c r="T464" s="18"/>
      <c r="U464" s="61">
        <f t="shared" si="67"/>
        <v>79.75</v>
      </c>
      <c r="V464" s="18" t="str">
        <f t="shared" si="34"/>
        <v xml:space="preserve"> Menyanyikan lagu populer  populer secara  solo dengan intonasi dan artikulasi . </v>
      </c>
      <c r="W464" s="18" t="str">
        <f t="shared" si="35"/>
        <v xml:space="preserve"> Memainkan alat musik  dalam ansambel secara berkelompok . </v>
      </c>
      <c r="X464" s="62" t="str">
        <f t="shared" si="36"/>
        <v xml:space="preserve"> Menyanyikan lagu populer  dalam bentuk sajian vokal group . </v>
      </c>
      <c r="Y464" s="18" t="str">
        <f t="shared" si="37"/>
        <v/>
      </c>
      <c r="Z464" s="18" t="str">
        <f t="shared" si="38"/>
        <v/>
      </c>
      <c r="AA464" s="18" t="str">
        <f t="shared" si="39"/>
        <v/>
      </c>
      <c r="AB464" s="18" t="str">
        <f t="shared" si="40"/>
        <v/>
      </c>
      <c r="AC464" s="18" t="str">
        <f t="shared" si="41"/>
        <v/>
      </c>
      <c r="AD464" s="18"/>
      <c r="AE464" s="18"/>
      <c r="AF464" s="18"/>
      <c r="AG464" s="18"/>
      <c r="AH464" s="30" t="str">
        <f t="shared" si="42"/>
        <v/>
      </c>
      <c r="AI464" s="18" t="str">
        <f t="shared" si="43"/>
        <v/>
      </c>
      <c r="AJ464" s="18" t="str">
        <f t="shared" si="44"/>
        <v/>
      </c>
      <c r="AK464" s="18" t="str">
        <f t="shared" si="45"/>
        <v/>
      </c>
      <c r="AL464" s="18" t="str">
        <f t="shared" si="46"/>
        <v/>
      </c>
      <c r="AM464" s="18" t="str">
        <f t="shared" si="47"/>
        <v/>
      </c>
      <c r="AN464" s="18" t="str">
        <f t="shared" si="48"/>
        <v/>
      </c>
      <c r="AO464" s="18" t="str">
        <f t="shared" si="49"/>
        <v/>
      </c>
      <c r="AP464" s="18" t="str">
        <f t="shared" si="50"/>
        <v/>
      </c>
      <c r="AS464" s="63">
        <f t="shared" si="51"/>
        <v>79.75</v>
      </c>
      <c r="AT464"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464" s="23" t="str">
        <f t="shared" si="53"/>
        <v xml:space="preserve">Perlu peningkatan dalam hal </v>
      </c>
      <c r="AV464"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464" s="23" t="str">
        <f t="shared" si="55"/>
        <v/>
      </c>
      <c r="BF464" s="197">
        <v>80</v>
      </c>
    </row>
    <row r="465" spans="1:58" ht="15.75" customHeight="1">
      <c r="A465" s="57">
        <v>459</v>
      </c>
      <c r="B465" s="18" t="s">
        <v>527</v>
      </c>
      <c r="C465" s="59">
        <v>6566</v>
      </c>
      <c r="D465" s="18">
        <f t="shared" si="65"/>
        <v>6566</v>
      </c>
      <c r="E465" s="59" t="s">
        <v>503</v>
      </c>
      <c r="F465" s="59">
        <v>75</v>
      </c>
      <c r="G465" s="59">
        <v>75</v>
      </c>
      <c r="H465" s="59">
        <v>75</v>
      </c>
      <c r="I465" s="59"/>
      <c r="J465" s="59"/>
      <c r="K465" s="59"/>
      <c r="L465" s="59"/>
      <c r="M465" s="59"/>
      <c r="N465" s="18"/>
      <c r="O465" s="60">
        <v>43</v>
      </c>
      <c r="P465" s="175">
        <f t="shared" si="66"/>
        <v>80</v>
      </c>
      <c r="Q465" s="18"/>
      <c r="R465" s="18"/>
      <c r="S465" s="18"/>
      <c r="T465" s="18"/>
      <c r="U465" s="61">
        <f t="shared" si="67"/>
        <v>67</v>
      </c>
      <c r="V465" s="18" t="str">
        <f t="shared" si="34"/>
        <v/>
      </c>
      <c r="W465" s="18" t="str">
        <f t="shared" si="35"/>
        <v/>
      </c>
      <c r="X465" s="62" t="str">
        <f t="shared" si="36"/>
        <v/>
      </c>
      <c r="Y465" s="18" t="str">
        <f t="shared" si="37"/>
        <v/>
      </c>
      <c r="Z465" s="18" t="str">
        <f t="shared" si="38"/>
        <v/>
      </c>
      <c r="AA465" s="18" t="str">
        <f t="shared" si="39"/>
        <v/>
      </c>
      <c r="AB465" s="18" t="str">
        <f t="shared" si="40"/>
        <v/>
      </c>
      <c r="AC465" s="18" t="str">
        <f t="shared" si="41"/>
        <v/>
      </c>
      <c r="AD465" s="18"/>
      <c r="AE465" s="18"/>
      <c r="AF465" s="18"/>
      <c r="AG465" s="18"/>
      <c r="AH465" s="30" t="str">
        <f t="shared" si="42"/>
        <v/>
      </c>
      <c r="AI465" s="18" t="str">
        <f t="shared" si="43"/>
        <v xml:space="preserve"> Menyanyikan lagu populer  populer secara  solo dengan intonasi dan artikulasi . </v>
      </c>
      <c r="AJ465" s="18" t="str">
        <f t="shared" si="44"/>
        <v xml:space="preserve"> Memainkan alat musik  dalam ansambel secara berkelompok . </v>
      </c>
      <c r="AK465" s="18" t="str">
        <f t="shared" si="45"/>
        <v xml:space="preserve"> Menyanyikan lagu populer  dalam bentuk sajian vokal group . </v>
      </c>
      <c r="AL465" s="18" t="str">
        <f t="shared" si="46"/>
        <v/>
      </c>
      <c r="AM465" s="18" t="str">
        <f t="shared" si="47"/>
        <v/>
      </c>
      <c r="AN465" s="18" t="str">
        <f t="shared" si="48"/>
        <v/>
      </c>
      <c r="AO465" s="18" t="str">
        <f t="shared" si="49"/>
        <v/>
      </c>
      <c r="AP465" s="18" t="str">
        <f t="shared" si="50"/>
        <v/>
      </c>
      <c r="AS465" s="63">
        <f t="shared" si="51"/>
        <v>67</v>
      </c>
      <c r="AT465" s="23" t="str">
        <f t="shared" si="52"/>
        <v xml:space="preserve">Mencapai kompetensi dengan sangat baik dalam </v>
      </c>
      <c r="AU465" s="23" t="str">
        <f t="shared" si="53"/>
        <v xml:space="preserve">Perlu peningkatan dalam hal  Menyanyikan lagu populer  populer secara  solo dengan intonasi dan artikulasi .  Memainkan alat musik  dalam ansambel secara berkelompok .  Menyanyikan lagu populer  dalam bentuk sajian vokal group . </v>
      </c>
      <c r="AV465" s="23" t="str">
        <f t="shared" si="54"/>
        <v/>
      </c>
      <c r="AW465" s="23" t="str">
        <f t="shared" si="55"/>
        <v xml:space="preserve">Perlu peningkatan dalam hal  Menyanyikan lagu populer  populer secara  solo dengan intonasi dan artikulasi .  Memainkan alat musik  dalam ansambel secara berkelompok .  Menyanyikan lagu populer  dalam bentuk sajian vokal group . </v>
      </c>
      <c r="BF465" s="197">
        <v>75</v>
      </c>
    </row>
    <row r="466" spans="1:58" ht="15.75" customHeight="1">
      <c r="A466" s="57">
        <v>460</v>
      </c>
      <c r="B466" s="18" t="s">
        <v>591</v>
      </c>
      <c r="C466" s="59">
        <v>6567</v>
      </c>
      <c r="D466" s="18">
        <f t="shared" si="65"/>
        <v>6567</v>
      </c>
      <c r="E466" s="59" t="s">
        <v>503</v>
      </c>
      <c r="F466" s="59">
        <v>80</v>
      </c>
      <c r="G466" s="59">
        <v>80</v>
      </c>
      <c r="H466" s="59">
        <v>80</v>
      </c>
      <c r="I466" s="59"/>
      <c r="J466" s="59"/>
      <c r="K466" s="59"/>
      <c r="L466" s="59"/>
      <c r="M466" s="59"/>
      <c r="N466" s="18"/>
      <c r="O466" s="60">
        <v>75</v>
      </c>
      <c r="P466" s="175">
        <f t="shared" si="66"/>
        <v>80</v>
      </c>
      <c r="Q466" s="18"/>
      <c r="R466" s="18"/>
      <c r="S466" s="18"/>
      <c r="T466" s="18"/>
      <c r="U466" s="61">
        <f t="shared" si="67"/>
        <v>78.75</v>
      </c>
      <c r="V466" s="18" t="str">
        <f t="shared" si="34"/>
        <v xml:space="preserve"> Menyanyikan lagu populer  populer secara  solo dengan intonasi dan artikulasi . </v>
      </c>
      <c r="W466" s="18" t="str">
        <f t="shared" si="35"/>
        <v xml:space="preserve"> Memainkan alat musik  dalam ansambel secara berkelompok . </v>
      </c>
      <c r="X466" s="62" t="str">
        <f t="shared" si="36"/>
        <v xml:space="preserve"> Menyanyikan lagu populer  dalam bentuk sajian vokal group . </v>
      </c>
      <c r="Y466" s="18" t="str">
        <f t="shared" si="37"/>
        <v/>
      </c>
      <c r="Z466" s="18" t="str">
        <f t="shared" si="38"/>
        <v/>
      </c>
      <c r="AA466" s="18" t="str">
        <f t="shared" si="39"/>
        <v/>
      </c>
      <c r="AB466" s="18" t="str">
        <f t="shared" si="40"/>
        <v/>
      </c>
      <c r="AC466" s="18" t="str">
        <f t="shared" si="41"/>
        <v/>
      </c>
      <c r="AD466" s="18"/>
      <c r="AE466" s="18"/>
      <c r="AF466" s="18"/>
      <c r="AG466" s="18"/>
      <c r="AH466" s="30" t="str">
        <f t="shared" si="42"/>
        <v/>
      </c>
      <c r="AI466" s="18" t="str">
        <f t="shared" si="43"/>
        <v/>
      </c>
      <c r="AJ466" s="18" t="str">
        <f t="shared" si="44"/>
        <v/>
      </c>
      <c r="AK466" s="18" t="str">
        <f t="shared" si="45"/>
        <v/>
      </c>
      <c r="AL466" s="18" t="str">
        <f t="shared" si="46"/>
        <v/>
      </c>
      <c r="AM466" s="18" t="str">
        <f t="shared" si="47"/>
        <v/>
      </c>
      <c r="AN466" s="18" t="str">
        <f t="shared" si="48"/>
        <v/>
      </c>
      <c r="AO466" s="18" t="str">
        <f t="shared" si="49"/>
        <v/>
      </c>
      <c r="AP466" s="18" t="str">
        <f t="shared" si="50"/>
        <v/>
      </c>
      <c r="AS466" s="63">
        <f t="shared" si="51"/>
        <v>78.75</v>
      </c>
      <c r="AT466"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466" s="23" t="str">
        <f t="shared" si="53"/>
        <v xml:space="preserve">Perlu peningkatan dalam hal </v>
      </c>
      <c r="AV466"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466" s="23" t="str">
        <f t="shared" si="55"/>
        <v/>
      </c>
      <c r="BF466" s="197">
        <v>80</v>
      </c>
    </row>
    <row r="467" spans="1:58" ht="15.75" customHeight="1">
      <c r="A467" s="57">
        <v>461</v>
      </c>
      <c r="B467" s="18" t="s">
        <v>528</v>
      </c>
      <c r="C467" s="59">
        <v>6568</v>
      </c>
      <c r="D467" s="18">
        <f t="shared" si="65"/>
        <v>6568</v>
      </c>
      <c r="E467" s="59" t="s">
        <v>503</v>
      </c>
      <c r="F467" s="59">
        <v>80</v>
      </c>
      <c r="G467" s="59">
        <v>80</v>
      </c>
      <c r="H467" s="59">
        <v>80</v>
      </c>
      <c r="I467" s="59"/>
      <c r="J467" s="59"/>
      <c r="K467" s="59"/>
      <c r="L467" s="59"/>
      <c r="M467" s="59"/>
      <c r="N467" s="18"/>
      <c r="O467" s="60">
        <v>77</v>
      </c>
      <c r="P467" s="175">
        <f t="shared" si="66"/>
        <v>80</v>
      </c>
      <c r="Q467" s="18"/>
      <c r="R467" s="18"/>
      <c r="S467" s="18"/>
      <c r="T467" s="18"/>
      <c r="U467" s="61">
        <f t="shared" si="67"/>
        <v>79.25</v>
      </c>
      <c r="V467" s="18" t="str">
        <f t="shared" si="34"/>
        <v xml:space="preserve"> Menyanyikan lagu populer  populer secara  solo dengan intonasi dan artikulasi . </v>
      </c>
      <c r="W467" s="18" t="str">
        <f t="shared" si="35"/>
        <v xml:space="preserve"> Memainkan alat musik  dalam ansambel secara berkelompok . </v>
      </c>
      <c r="X467" s="62" t="str">
        <f t="shared" si="36"/>
        <v xml:space="preserve"> Menyanyikan lagu populer  dalam bentuk sajian vokal group . </v>
      </c>
      <c r="Y467" s="18" t="str">
        <f t="shared" si="37"/>
        <v/>
      </c>
      <c r="Z467" s="18" t="str">
        <f t="shared" si="38"/>
        <v/>
      </c>
      <c r="AA467" s="18" t="str">
        <f t="shared" si="39"/>
        <v/>
      </c>
      <c r="AB467" s="18" t="str">
        <f t="shared" si="40"/>
        <v/>
      </c>
      <c r="AC467" s="18" t="str">
        <f t="shared" si="41"/>
        <v/>
      </c>
      <c r="AD467" s="18"/>
      <c r="AE467" s="18"/>
      <c r="AF467" s="18"/>
      <c r="AG467" s="18"/>
      <c r="AH467" s="30" t="str">
        <f t="shared" si="42"/>
        <v/>
      </c>
      <c r="AI467" s="18" t="str">
        <f t="shared" si="43"/>
        <v/>
      </c>
      <c r="AJ467" s="18" t="str">
        <f t="shared" si="44"/>
        <v/>
      </c>
      <c r="AK467" s="18" t="str">
        <f t="shared" si="45"/>
        <v/>
      </c>
      <c r="AL467" s="18" t="str">
        <f t="shared" si="46"/>
        <v/>
      </c>
      <c r="AM467" s="18" t="str">
        <f t="shared" si="47"/>
        <v/>
      </c>
      <c r="AN467" s="18" t="str">
        <f t="shared" si="48"/>
        <v/>
      </c>
      <c r="AO467" s="18" t="str">
        <f t="shared" si="49"/>
        <v/>
      </c>
      <c r="AP467" s="18" t="str">
        <f t="shared" si="50"/>
        <v/>
      </c>
      <c r="AS467" s="63">
        <f t="shared" si="51"/>
        <v>79.25</v>
      </c>
      <c r="AT467"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467" s="23" t="str">
        <f t="shared" si="53"/>
        <v xml:space="preserve">Perlu peningkatan dalam hal </v>
      </c>
      <c r="AV467"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467" s="23" t="str">
        <f t="shared" si="55"/>
        <v/>
      </c>
      <c r="BF467" s="197">
        <v>80</v>
      </c>
    </row>
    <row r="468" spans="1:58" ht="15.75" customHeight="1">
      <c r="A468" s="57">
        <v>462</v>
      </c>
      <c r="B468" s="18" t="s">
        <v>529</v>
      </c>
      <c r="C468" s="59">
        <v>6569</v>
      </c>
      <c r="D468" s="18">
        <f t="shared" si="65"/>
        <v>6569</v>
      </c>
      <c r="E468" s="59" t="s">
        <v>503</v>
      </c>
      <c r="F468" s="59">
        <v>80</v>
      </c>
      <c r="G468" s="59">
        <v>75</v>
      </c>
      <c r="H468" s="59">
        <v>75</v>
      </c>
      <c r="I468" s="59"/>
      <c r="J468" s="59"/>
      <c r="K468" s="59"/>
      <c r="L468" s="59"/>
      <c r="M468" s="59"/>
      <c r="N468" s="18"/>
      <c r="O468" s="60">
        <v>74</v>
      </c>
      <c r="P468" s="175">
        <f t="shared" si="66"/>
        <v>80</v>
      </c>
      <c r="Q468" s="18"/>
      <c r="R468" s="18"/>
      <c r="S468" s="18"/>
      <c r="T468" s="18"/>
      <c r="U468" s="61">
        <f t="shared" si="67"/>
        <v>76</v>
      </c>
      <c r="V468" s="18" t="str">
        <f t="shared" si="34"/>
        <v xml:space="preserve"> Menyanyikan lagu populer  populer secara  solo dengan intonasi dan artikulasi . </v>
      </c>
      <c r="W468" s="18" t="str">
        <f t="shared" si="35"/>
        <v/>
      </c>
      <c r="X468" s="62" t="str">
        <f t="shared" si="36"/>
        <v/>
      </c>
      <c r="Y468" s="18" t="str">
        <f t="shared" si="37"/>
        <v/>
      </c>
      <c r="Z468" s="18" t="str">
        <f t="shared" si="38"/>
        <v/>
      </c>
      <c r="AA468" s="18" t="str">
        <f t="shared" si="39"/>
        <v/>
      </c>
      <c r="AB468" s="18" t="str">
        <f t="shared" si="40"/>
        <v/>
      </c>
      <c r="AC468" s="18" t="str">
        <f t="shared" si="41"/>
        <v/>
      </c>
      <c r="AD468" s="18"/>
      <c r="AE468" s="18"/>
      <c r="AF468" s="18"/>
      <c r="AG468" s="18"/>
      <c r="AH468" s="30" t="str">
        <f t="shared" si="42"/>
        <v/>
      </c>
      <c r="AI468" s="18" t="str">
        <f t="shared" si="43"/>
        <v/>
      </c>
      <c r="AJ468" s="18" t="str">
        <f t="shared" si="44"/>
        <v xml:space="preserve"> Memainkan alat musik  dalam ansambel secara berkelompok . </v>
      </c>
      <c r="AK468" s="18" t="str">
        <f t="shared" si="45"/>
        <v xml:space="preserve"> Menyanyikan lagu populer  dalam bentuk sajian vokal group . </v>
      </c>
      <c r="AL468" s="18" t="str">
        <f t="shared" si="46"/>
        <v/>
      </c>
      <c r="AM468" s="18" t="str">
        <f t="shared" si="47"/>
        <v/>
      </c>
      <c r="AN468" s="18" t="str">
        <f t="shared" si="48"/>
        <v/>
      </c>
      <c r="AO468" s="18" t="str">
        <f t="shared" si="49"/>
        <v/>
      </c>
      <c r="AP468" s="18" t="str">
        <f t="shared" si="50"/>
        <v/>
      </c>
      <c r="AS468" s="63">
        <f t="shared" si="51"/>
        <v>76</v>
      </c>
      <c r="AT468" s="23" t="str">
        <f t="shared" si="52"/>
        <v xml:space="preserve">Mencapai kompetensi dengan sangat baik dalam  Menyanyikan lagu populer  populer secara  solo dengan intonasi dan artikulasi . </v>
      </c>
      <c r="AU468" s="23" t="str">
        <f t="shared" si="53"/>
        <v xml:space="preserve">Perlu peningkatan dalam hal  Memainkan alat musik  dalam ansambel secara berkelompok .  Menyanyikan lagu populer  dalam bentuk sajian vokal group . </v>
      </c>
      <c r="AV468" s="23" t="str">
        <f t="shared" si="54"/>
        <v xml:space="preserve">Mencapai kompetensi dengan sangat baik dalam  Menyanyikan lagu populer  populer secara  solo dengan intonasi dan artikulasi . </v>
      </c>
      <c r="AW468" s="23" t="str">
        <f t="shared" si="55"/>
        <v xml:space="preserve">Perlu peningkatan dalam hal  Memainkan alat musik  dalam ansambel secara berkelompok .  Menyanyikan lagu populer  dalam bentuk sajian vokal group . </v>
      </c>
      <c r="BF468" s="197">
        <v>77</v>
      </c>
    </row>
    <row r="469" spans="1:58" ht="15.75" customHeight="1">
      <c r="A469" s="57">
        <v>463</v>
      </c>
      <c r="B469" s="18" t="s">
        <v>530</v>
      </c>
      <c r="C469" s="59">
        <v>6571</v>
      </c>
      <c r="D469" s="18">
        <f t="shared" si="65"/>
        <v>6571</v>
      </c>
      <c r="E469" s="59" t="s">
        <v>503</v>
      </c>
      <c r="F469" s="59">
        <v>75</v>
      </c>
      <c r="G469" s="59">
        <v>80</v>
      </c>
      <c r="H469" s="59">
        <v>80</v>
      </c>
      <c r="I469" s="59"/>
      <c r="J469" s="59"/>
      <c r="K469" s="59"/>
      <c r="L469" s="59"/>
      <c r="M469" s="59"/>
      <c r="N469" s="18"/>
      <c r="O469" s="60">
        <v>78</v>
      </c>
      <c r="P469" s="175">
        <f t="shared" si="66"/>
        <v>80</v>
      </c>
      <c r="Q469" s="18"/>
      <c r="R469" s="18"/>
      <c r="S469" s="18"/>
      <c r="T469" s="18"/>
      <c r="U469" s="61">
        <f t="shared" si="67"/>
        <v>78.25</v>
      </c>
      <c r="V469" s="18" t="str">
        <f t="shared" si="34"/>
        <v/>
      </c>
      <c r="W469" s="18" t="str">
        <f t="shared" si="35"/>
        <v xml:space="preserve"> Memainkan alat musik  dalam ansambel secara berkelompok . </v>
      </c>
      <c r="X469" s="62" t="str">
        <f t="shared" si="36"/>
        <v xml:space="preserve"> Menyanyikan lagu populer  dalam bentuk sajian vokal group . </v>
      </c>
      <c r="Y469" s="18" t="str">
        <f t="shared" si="37"/>
        <v/>
      </c>
      <c r="Z469" s="18" t="str">
        <f t="shared" si="38"/>
        <v/>
      </c>
      <c r="AA469" s="18" t="str">
        <f t="shared" si="39"/>
        <v/>
      </c>
      <c r="AB469" s="18" t="str">
        <f t="shared" si="40"/>
        <v/>
      </c>
      <c r="AC469" s="18" t="str">
        <f t="shared" si="41"/>
        <v/>
      </c>
      <c r="AD469" s="18"/>
      <c r="AE469" s="18"/>
      <c r="AF469" s="18"/>
      <c r="AG469" s="18"/>
      <c r="AH469" s="30" t="str">
        <f t="shared" si="42"/>
        <v/>
      </c>
      <c r="AI469" s="18" t="str">
        <f t="shared" si="43"/>
        <v xml:space="preserve"> Menyanyikan lagu populer  populer secara  solo dengan intonasi dan artikulasi . </v>
      </c>
      <c r="AJ469" s="18" t="str">
        <f t="shared" si="44"/>
        <v/>
      </c>
      <c r="AK469" s="18" t="str">
        <f t="shared" si="45"/>
        <v/>
      </c>
      <c r="AL469" s="18" t="str">
        <f t="shared" si="46"/>
        <v/>
      </c>
      <c r="AM469" s="18" t="str">
        <f t="shared" si="47"/>
        <v/>
      </c>
      <c r="AN469" s="18" t="str">
        <f t="shared" si="48"/>
        <v/>
      </c>
      <c r="AO469" s="18" t="str">
        <f t="shared" si="49"/>
        <v/>
      </c>
      <c r="AP469" s="18" t="str">
        <f t="shared" si="50"/>
        <v/>
      </c>
      <c r="AS469" s="63">
        <f t="shared" si="51"/>
        <v>78.25</v>
      </c>
      <c r="AT469" s="23" t="str">
        <f t="shared" si="52"/>
        <v xml:space="preserve">Mencapai kompetensi dengan sangat baik dalam  Memainkan alat musik  dalam ansambel secara berkelompok .  Menyanyikan lagu populer  dalam bentuk sajian vokal group . </v>
      </c>
      <c r="AU469" s="23" t="str">
        <f t="shared" si="53"/>
        <v xml:space="preserve">Perlu peningkatan dalam hal  Menyanyikan lagu populer  populer secara  solo dengan intonasi dan artikulasi . </v>
      </c>
      <c r="AV469" s="23" t="str">
        <f t="shared" si="54"/>
        <v xml:space="preserve">Mencapai kompetensi dengan sangat baik dalam  Memainkan alat musik  dalam ansambel secara berkelompok .  Menyanyikan lagu populer  dalam bentuk sajian vokal group . </v>
      </c>
      <c r="AW469" s="23" t="str">
        <f t="shared" si="55"/>
        <v xml:space="preserve">Perlu peningkatan dalam hal  Menyanyikan lagu populer  populer secara  solo dengan intonasi dan artikulasi . </v>
      </c>
      <c r="BF469" s="197">
        <v>78</v>
      </c>
    </row>
    <row r="470" spans="1:58" ht="15.75" customHeight="1">
      <c r="A470" s="57">
        <v>464</v>
      </c>
      <c r="B470" s="18" t="s">
        <v>531</v>
      </c>
      <c r="C470" s="59">
        <v>6572</v>
      </c>
      <c r="D470" s="18">
        <f t="shared" si="65"/>
        <v>6572</v>
      </c>
      <c r="E470" s="59" t="s">
        <v>503</v>
      </c>
      <c r="F470" s="59">
        <v>80</v>
      </c>
      <c r="G470" s="59">
        <v>90</v>
      </c>
      <c r="H470" s="59">
        <v>90</v>
      </c>
      <c r="I470" s="59"/>
      <c r="J470" s="59"/>
      <c r="K470" s="59"/>
      <c r="L470" s="59"/>
      <c r="M470" s="59"/>
      <c r="N470" s="18"/>
      <c r="O470" s="60">
        <v>76</v>
      </c>
      <c r="P470" s="175">
        <f t="shared" si="66"/>
        <v>80</v>
      </c>
      <c r="Q470" s="18"/>
      <c r="R470" s="18"/>
      <c r="S470" s="18"/>
      <c r="T470" s="18"/>
      <c r="U470" s="61">
        <f t="shared" si="67"/>
        <v>84</v>
      </c>
      <c r="V470" s="18" t="str">
        <f t="shared" si="34"/>
        <v xml:space="preserve"> Menyanyikan lagu populer  populer secara  solo dengan intonasi dan artikulasi . </v>
      </c>
      <c r="W470" s="18" t="str">
        <f t="shared" si="35"/>
        <v xml:space="preserve"> Memainkan alat musik  dalam ansambel secara berkelompok . </v>
      </c>
      <c r="X470" s="62" t="str">
        <f t="shared" si="36"/>
        <v xml:space="preserve"> Menyanyikan lagu populer  dalam bentuk sajian vokal group . </v>
      </c>
      <c r="Y470" s="18" t="str">
        <f t="shared" si="37"/>
        <v/>
      </c>
      <c r="Z470" s="18" t="str">
        <f t="shared" si="38"/>
        <v/>
      </c>
      <c r="AA470" s="18" t="str">
        <f t="shared" si="39"/>
        <v/>
      </c>
      <c r="AB470" s="18" t="str">
        <f t="shared" si="40"/>
        <v/>
      </c>
      <c r="AC470" s="18" t="str">
        <f t="shared" si="41"/>
        <v/>
      </c>
      <c r="AD470" s="18"/>
      <c r="AE470" s="18"/>
      <c r="AF470" s="18"/>
      <c r="AG470" s="18"/>
      <c r="AH470" s="30" t="str">
        <f t="shared" si="42"/>
        <v/>
      </c>
      <c r="AI470" s="18" t="str">
        <f t="shared" si="43"/>
        <v/>
      </c>
      <c r="AJ470" s="18" t="str">
        <f t="shared" si="44"/>
        <v/>
      </c>
      <c r="AK470" s="18" t="str">
        <f t="shared" si="45"/>
        <v/>
      </c>
      <c r="AL470" s="18" t="str">
        <f t="shared" si="46"/>
        <v/>
      </c>
      <c r="AM470" s="18" t="str">
        <f t="shared" si="47"/>
        <v/>
      </c>
      <c r="AN470" s="18" t="str">
        <f t="shared" si="48"/>
        <v/>
      </c>
      <c r="AO470" s="18" t="str">
        <f t="shared" si="49"/>
        <v/>
      </c>
      <c r="AP470" s="18" t="str">
        <f t="shared" si="50"/>
        <v/>
      </c>
      <c r="AS470" s="63">
        <f t="shared" si="51"/>
        <v>84</v>
      </c>
      <c r="AT470"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470" s="23" t="str">
        <f t="shared" si="53"/>
        <v xml:space="preserve">Perlu peningkatan dalam hal </v>
      </c>
      <c r="AV470"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470" s="23" t="str">
        <f t="shared" si="55"/>
        <v/>
      </c>
      <c r="BF470" s="197">
        <v>80</v>
      </c>
    </row>
    <row r="471" spans="1:58" ht="15.75" customHeight="1">
      <c r="A471" s="57">
        <v>465</v>
      </c>
      <c r="B471" s="18" t="s">
        <v>566</v>
      </c>
      <c r="C471" s="59">
        <v>6573</v>
      </c>
      <c r="D471" s="18">
        <f t="shared" si="65"/>
        <v>6573</v>
      </c>
      <c r="E471" s="59" t="s">
        <v>533</v>
      </c>
      <c r="F471" s="59">
        <v>80</v>
      </c>
      <c r="G471" s="59">
        <v>70</v>
      </c>
      <c r="H471" s="59">
        <v>70</v>
      </c>
      <c r="I471" s="59"/>
      <c r="J471" s="59"/>
      <c r="K471" s="59"/>
      <c r="L471" s="59"/>
      <c r="M471" s="59"/>
      <c r="N471" s="18"/>
      <c r="O471" s="60">
        <v>71</v>
      </c>
      <c r="P471" s="175">
        <f t="shared" si="66"/>
        <v>80</v>
      </c>
      <c r="Q471" s="18"/>
      <c r="R471" s="18"/>
      <c r="S471" s="18"/>
      <c r="T471" s="18"/>
      <c r="U471" s="61">
        <f t="shared" si="67"/>
        <v>72.75</v>
      </c>
      <c r="V471" s="18" t="str">
        <f t="shared" si="34"/>
        <v xml:space="preserve"> Menyanyikan lagu populer  populer secara  solo dengan intonasi dan artikulasi . </v>
      </c>
      <c r="W471" s="18" t="str">
        <f t="shared" si="35"/>
        <v/>
      </c>
      <c r="X471" s="62" t="str">
        <f t="shared" si="36"/>
        <v/>
      </c>
      <c r="Y471" s="18" t="str">
        <f t="shared" si="37"/>
        <v/>
      </c>
      <c r="Z471" s="18" t="str">
        <f t="shared" si="38"/>
        <v/>
      </c>
      <c r="AA471" s="18" t="str">
        <f t="shared" si="39"/>
        <v/>
      </c>
      <c r="AB471" s="18" t="str">
        <f t="shared" si="40"/>
        <v/>
      </c>
      <c r="AC471" s="18" t="str">
        <f t="shared" si="41"/>
        <v/>
      </c>
      <c r="AD471" s="18"/>
      <c r="AE471" s="18"/>
      <c r="AF471" s="18"/>
      <c r="AG471" s="18"/>
      <c r="AH471" s="30" t="str">
        <f t="shared" si="42"/>
        <v/>
      </c>
      <c r="AI471" s="18" t="str">
        <f t="shared" si="43"/>
        <v/>
      </c>
      <c r="AJ471" s="18" t="str">
        <f t="shared" si="44"/>
        <v xml:space="preserve"> Memainkan alat musik  dalam ansambel secara berkelompok . </v>
      </c>
      <c r="AK471" s="18" t="str">
        <f t="shared" si="45"/>
        <v xml:space="preserve"> Menyanyikan lagu populer  dalam bentuk sajian vokal group . </v>
      </c>
      <c r="AL471" s="18" t="str">
        <f t="shared" si="46"/>
        <v/>
      </c>
      <c r="AM471" s="18" t="str">
        <f t="shared" si="47"/>
        <v/>
      </c>
      <c r="AN471" s="18" t="str">
        <f t="shared" si="48"/>
        <v/>
      </c>
      <c r="AO471" s="18" t="str">
        <f t="shared" si="49"/>
        <v/>
      </c>
      <c r="AP471" s="18" t="str">
        <f t="shared" si="50"/>
        <v/>
      </c>
      <c r="AS471" s="63">
        <f t="shared" si="51"/>
        <v>72.75</v>
      </c>
      <c r="AT471" s="23" t="str">
        <f t="shared" si="52"/>
        <v xml:space="preserve">Mencapai kompetensi dengan sangat baik dalam  Menyanyikan lagu populer  populer secara  solo dengan intonasi dan artikulasi . </v>
      </c>
      <c r="AU471" s="23" t="str">
        <f t="shared" si="53"/>
        <v xml:space="preserve">Perlu peningkatan dalam hal  Memainkan alat musik  dalam ansambel secara berkelompok .  Menyanyikan lagu populer  dalam bentuk sajian vokal group . </v>
      </c>
      <c r="AV471" s="23" t="str">
        <f t="shared" si="54"/>
        <v xml:space="preserve">Mencapai kompetensi dengan sangat baik dalam  Menyanyikan lagu populer  populer secara  solo dengan intonasi dan artikulasi . </v>
      </c>
      <c r="AW471" s="23" t="str">
        <f t="shared" si="55"/>
        <v xml:space="preserve">Perlu peningkatan dalam hal  Memainkan alat musik  dalam ansambel secara berkelompok .  Menyanyikan lagu populer  dalam bentuk sajian vokal group . </v>
      </c>
      <c r="BF471" s="197">
        <v>77</v>
      </c>
    </row>
    <row r="472" spans="1:58" ht="15.75" customHeight="1">
      <c r="A472" s="57">
        <v>466</v>
      </c>
      <c r="B472" s="18" t="s">
        <v>569</v>
      </c>
      <c r="C472" s="59">
        <v>6574</v>
      </c>
      <c r="D472" s="18">
        <f t="shared" si="65"/>
        <v>6574</v>
      </c>
      <c r="E472" s="59" t="s">
        <v>533</v>
      </c>
      <c r="F472" s="59">
        <v>90</v>
      </c>
      <c r="G472" s="59">
        <v>80</v>
      </c>
      <c r="H472" s="59">
        <v>75</v>
      </c>
      <c r="I472" s="59"/>
      <c r="J472" s="59"/>
      <c r="K472" s="59"/>
      <c r="L472" s="59"/>
      <c r="M472" s="59"/>
      <c r="N472" s="18"/>
      <c r="O472" s="60">
        <v>58</v>
      </c>
      <c r="P472" s="175">
        <f t="shared" si="66"/>
        <v>80</v>
      </c>
      <c r="Q472" s="18"/>
      <c r="R472" s="18"/>
      <c r="S472" s="18"/>
      <c r="T472" s="18"/>
      <c r="U472" s="61">
        <f t="shared" si="67"/>
        <v>75.75</v>
      </c>
      <c r="V472" s="18" t="str">
        <f t="shared" si="34"/>
        <v xml:space="preserve"> Menyanyikan lagu populer  populer secara  solo dengan intonasi dan artikulasi . </v>
      </c>
      <c r="W472" s="18" t="str">
        <f t="shared" si="35"/>
        <v xml:space="preserve"> Memainkan alat musik  dalam ansambel secara berkelompok . </v>
      </c>
      <c r="X472" s="62" t="str">
        <f t="shared" si="36"/>
        <v/>
      </c>
      <c r="Y472" s="18" t="str">
        <f t="shared" si="37"/>
        <v/>
      </c>
      <c r="Z472" s="18" t="str">
        <f t="shared" si="38"/>
        <v/>
      </c>
      <c r="AA472" s="18" t="str">
        <f t="shared" si="39"/>
        <v/>
      </c>
      <c r="AB472" s="18" t="str">
        <f t="shared" si="40"/>
        <v/>
      </c>
      <c r="AC472" s="18" t="str">
        <f t="shared" si="41"/>
        <v/>
      </c>
      <c r="AD472" s="18"/>
      <c r="AE472" s="18"/>
      <c r="AF472" s="18"/>
      <c r="AG472" s="18"/>
      <c r="AH472" s="30" t="str">
        <f t="shared" si="42"/>
        <v/>
      </c>
      <c r="AI472" s="18" t="str">
        <f t="shared" si="43"/>
        <v/>
      </c>
      <c r="AJ472" s="18" t="str">
        <f t="shared" si="44"/>
        <v/>
      </c>
      <c r="AK472" s="18" t="str">
        <f t="shared" si="45"/>
        <v xml:space="preserve"> Menyanyikan lagu populer  dalam bentuk sajian vokal group . </v>
      </c>
      <c r="AL472" s="18" t="str">
        <f t="shared" si="46"/>
        <v/>
      </c>
      <c r="AM472" s="18" t="str">
        <f t="shared" si="47"/>
        <v/>
      </c>
      <c r="AN472" s="18" t="str">
        <f t="shared" si="48"/>
        <v/>
      </c>
      <c r="AO472" s="18" t="str">
        <f t="shared" si="49"/>
        <v/>
      </c>
      <c r="AP472" s="18" t="str">
        <f t="shared" si="50"/>
        <v/>
      </c>
      <c r="AS472" s="63">
        <f t="shared" si="51"/>
        <v>75.75</v>
      </c>
      <c r="AT472" s="23" t="str">
        <f t="shared" si="52"/>
        <v xml:space="preserve">Mencapai kompetensi dengan sangat baik dalam  Menyanyikan lagu populer  populer secara  solo dengan intonasi dan artikulasi .  Memainkan alat musik  dalam ansambel secara berkelompok . </v>
      </c>
      <c r="AU472" s="23" t="str">
        <f t="shared" si="53"/>
        <v xml:space="preserve">Perlu peningkatan dalam hal  Menyanyikan lagu populer  dalam bentuk sajian vokal group . </v>
      </c>
      <c r="AV472" s="23" t="str">
        <f t="shared" si="54"/>
        <v xml:space="preserve">Mencapai kompetensi dengan sangat baik dalam  Menyanyikan lagu populer  populer secara  solo dengan intonasi dan artikulasi .  Memainkan alat musik  dalam ansambel secara berkelompok . </v>
      </c>
      <c r="AW472" s="23" t="str">
        <f t="shared" si="55"/>
        <v xml:space="preserve">Perlu peningkatan dalam hal  Menyanyikan lagu populer  dalam bentuk sajian vokal group . </v>
      </c>
      <c r="BF472" s="197">
        <v>77</v>
      </c>
    </row>
    <row r="473" spans="1:58" ht="15.75" customHeight="1">
      <c r="A473" s="57">
        <v>467</v>
      </c>
      <c r="B473" s="18" t="s">
        <v>532</v>
      </c>
      <c r="C473" s="59">
        <v>6575</v>
      </c>
      <c r="D473" s="18">
        <f t="shared" si="65"/>
        <v>6575</v>
      </c>
      <c r="E473" s="59" t="s">
        <v>533</v>
      </c>
      <c r="F473" s="59">
        <v>90</v>
      </c>
      <c r="G473" s="59">
        <v>90</v>
      </c>
      <c r="H473" s="59">
        <v>80</v>
      </c>
      <c r="I473" s="59"/>
      <c r="J473" s="59"/>
      <c r="K473" s="59"/>
      <c r="L473" s="59"/>
      <c r="M473" s="59"/>
      <c r="N473" s="18"/>
      <c r="O473" s="60">
        <v>84</v>
      </c>
      <c r="P473" s="175">
        <f t="shared" si="66"/>
        <v>80</v>
      </c>
      <c r="Q473" s="18"/>
      <c r="R473" s="18"/>
      <c r="S473" s="18"/>
      <c r="T473" s="18"/>
      <c r="U473" s="61">
        <f t="shared" si="67"/>
        <v>86</v>
      </c>
      <c r="V473" s="18" t="str">
        <f t="shared" si="34"/>
        <v xml:space="preserve"> Menyanyikan lagu populer  populer secara  solo dengan intonasi dan artikulasi . </v>
      </c>
      <c r="W473" s="18" t="str">
        <f t="shared" si="35"/>
        <v xml:space="preserve"> Memainkan alat musik  dalam ansambel secara berkelompok . </v>
      </c>
      <c r="X473" s="62" t="str">
        <f t="shared" si="36"/>
        <v xml:space="preserve"> Menyanyikan lagu populer  dalam bentuk sajian vokal group . </v>
      </c>
      <c r="Y473" s="18" t="str">
        <f t="shared" si="37"/>
        <v/>
      </c>
      <c r="Z473" s="18" t="str">
        <f t="shared" si="38"/>
        <v/>
      </c>
      <c r="AA473" s="18" t="str">
        <f t="shared" si="39"/>
        <v/>
      </c>
      <c r="AB473" s="18" t="str">
        <f t="shared" si="40"/>
        <v/>
      </c>
      <c r="AC473" s="18" t="str">
        <f t="shared" si="41"/>
        <v/>
      </c>
      <c r="AD473" s="18"/>
      <c r="AE473" s="18"/>
      <c r="AF473" s="18"/>
      <c r="AG473" s="18"/>
      <c r="AH473" s="30" t="str">
        <f t="shared" si="42"/>
        <v/>
      </c>
      <c r="AI473" s="18" t="str">
        <f t="shared" si="43"/>
        <v/>
      </c>
      <c r="AJ473" s="18" t="str">
        <f t="shared" si="44"/>
        <v/>
      </c>
      <c r="AK473" s="18" t="str">
        <f t="shared" si="45"/>
        <v/>
      </c>
      <c r="AL473" s="18" t="str">
        <f t="shared" si="46"/>
        <v/>
      </c>
      <c r="AM473" s="18" t="str">
        <f t="shared" si="47"/>
        <v/>
      </c>
      <c r="AN473" s="18" t="str">
        <f t="shared" si="48"/>
        <v/>
      </c>
      <c r="AO473" s="18" t="str">
        <f t="shared" si="49"/>
        <v/>
      </c>
      <c r="AP473" s="18" t="str">
        <f t="shared" si="50"/>
        <v/>
      </c>
      <c r="AS473" s="63">
        <f t="shared" si="51"/>
        <v>86</v>
      </c>
      <c r="AT473"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473" s="23" t="str">
        <f t="shared" si="53"/>
        <v xml:space="preserve">Perlu peningkatan dalam hal </v>
      </c>
      <c r="AV473"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473" s="23" t="str">
        <f t="shared" si="55"/>
        <v/>
      </c>
      <c r="BF473" s="197">
        <v>85</v>
      </c>
    </row>
    <row r="474" spans="1:58" ht="15.75" customHeight="1">
      <c r="A474" s="57">
        <v>468</v>
      </c>
      <c r="B474" s="18" t="s">
        <v>535</v>
      </c>
      <c r="C474" s="59">
        <v>6576</v>
      </c>
      <c r="D474" s="18">
        <f t="shared" si="65"/>
        <v>6576</v>
      </c>
      <c r="E474" s="59" t="s">
        <v>533</v>
      </c>
      <c r="F474" s="59">
        <v>80</v>
      </c>
      <c r="G474" s="59">
        <v>80</v>
      </c>
      <c r="H474" s="59">
        <v>75</v>
      </c>
      <c r="I474" s="59"/>
      <c r="J474" s="59"/>
      <c r="K474" s="59"/>
      <c r="L474" s="59"/>
      <c r="M474" s="59"/>
      <c r="N474" s="18"/>
      <c r="O474" s="60">
        <v>57</v>
      </c>
      <c r="P474" s="175">
        <f t="shared" si="66"/>
        <v>80</v>
      </c>
      <c r="Q474" s="18"/>
      <c r="R474" s="18"/>
      <c r="S474" s="18"/>
      <c r="T474" s="18"/>
      <c r="U474" s="61">
        <f t="shared" si="67"/>
        <v>73</v>
      </c>
      <c r="V474" s="18" t="str">
        <f t="shared" si="34"/>
        <v xml:space="preserve"> Menyanyikan lagu populer  populer secara  solo dengan intonasi dan artikulasi . </v>
      </c>
      <c r="W474" s="18" t="str">
        <f t="shared" si="35"/>
        <v xml:space="preserve"> Memainkan alat musik  dalam ansambel secara berkelompok . </v>
      </c>
      <c r="X474" s="62" t="str">
        <f t="shared" si="36"/>
        <v/>
      </c>
      <c r="Y474" s="18" t="str">
        <f t="shared" si="37"/>
        <v/>
      </c>
      <c r="Z474" s="18" t="str">
        <f t="shared" si="38"/>
        <v/>
      </c>
      <c r="AA474" s="18" t="str">
        <f t="shared" si="39"/>
        <v/>
      </c>
      <c r="AB474" s="18" t="str">
        <f t="shared" si="40"/>
        <v/>
      </c>
      <c r="AC474" s="18" t="str">
        <f t="shared" si="41"/>
        <v/>
      </c>
      <c r="AD474" s="18"/>
      <c r="AE474" s="18"/>
      <c r="AF474" s="18"/>
      <c r="AG474" s="18"/>
      <c r="AH474" s="30" t="str">
        <f t="shared" si="42"/>
        <v/>
      </c>
      <c r="AI474" s="18" t="str">
        <f t="shared" si="43"/>
        <v/>
      </c>
      <c r="AJ474" s="18" t="str">
        <f t="shared" si="44"/>
        <v/>
      </c>
      <c r="AK474" s="18" t="str">
        <f t="shared" si="45"/>
        <v xml:space="preserve"> Menyanyikan lagu populer  dalam bentuk sajian vokal group . </v>
      </c>
      <c r="AL474" s="18" t="str">
        <f t="shared" si="46"/>
        <v/>
      </c>
      <c r="AM474" s="18" t="str">
        <f t="shared" si="47"/>
        <v/>
      </c>
      <c r="AN474" s="18" t="str">
        <f t="shared" si="48"/>
        <v/>
      </c>
      <c r="AO474" s="18" t="str">
        <f t="shared" si="49"/>
        <v/>
      </c>
      <c r="AP474" s="18" t="str">
        <f t="shared" si="50"/>
        <v/>
      </c>
      <c r="AS474" s="63">
        <f t="shared" si="51"/>
        <v>73</v>
      </c>
      <c r="AT474" s="23" t="str">
        <f t="shared" si="52"/>
        <v xml:space="preserve">Mencapai kompetensi dengan sangat baik dalam  Menyanyikan lagu populer  populer secara  solo dengan intonasi dan artikulasi .  Memainkan alat musik  dalam ansambel secara berkelompok . </v>
      </c>
      <c r="AU474" s="23" t="str">
        <f t="shared" si="53"/>
        <v xml:space="preserve">Perlu peningkatan dalam hal  Menyanyikan lagu populer  dalam bentuk sajian vokal group . </v>
      </c>
      <c r="AV474" s="23" t="str">
        <f t="shared" si="54"/>
        <v xml:space="preserve">Mencapai kompetensi dengan sangat baik dalam  Menyanyikan lagu populer  populer secara  solo dengan intonasi dan artikulasi .  Memainkan alat musik  dalam ansambel secara berkelompok . </v>
      </c>
      <c r="AW474" s="23" t="str">
        <f t="shared" si="55"/>
        <v xml:space="preserve">Perlu peningkatan dalam hal  Menyanyikan lagu populer  dalam bentuk sajian vokal group . </v>
      </c>
      <c r="BF474" s="197">
        <v>76</v>
      </c>
    </row>
    <row r="475" spans="1:58" ht="15.75" customHeight="1">
      <c r="A475" s="57">
        <v>469</v>
      </c>
      <c r="B475" s="18" t="s">
        <v>536</v>
      </c>
      <c r="C475" s="59">
        <v>6577</v>
      </c>
      <c r="D475" s="18">
        <f t="shared" si="65"/>
        <v>6577</v>
      </c>
      <c r="E475" s="59" t="s">
        <v>533</v>
      </c>
      <c r="F475" s="59">
        <v>80</v>
      </c>
      <c r="G475" s="59">
        <v>80</v>
      </c>
      <c r="H475" s="59">
        <v>75</v>
      </c>
      <c r="I475" s="59"/>
      <c r="J475" s="59"/>
      <c r="K475" s="59"/>
      <c r="L475" s="59"/>
      <c r="M475" s="59"/>
      <c r="N475" s="18"/>
      <c r="O475" s="60">
        <v>70</v>
      </c>
      <c r="P475" s="175">
        <f t="shared" si="66"/>
        <v>80</v>
      </c>
      <c r="Q475" s="18"/>
      <c r="R475" s="18"/>
      <c r="S475" s="18"/>
      <c r="T475" s="18"/>
      <c r="U475" s="61">
        <f t="shared" si="67"/>
        <v>76.25</v>
      </c>
      <c r="V475" s="18" t="str">
        <f t="shared" si="34"/>
        <v xml:space="preserve"> Menyanyikan lagu populer  populer secara  solo dengan intonasi dan artikulasi . </v>
      </c>
      <c r="W475" s="18" t="str">
        <f t="shared" si="35"/>
        <v xml:space="preserve"> Memainkan alat musik  dalam ansambel secara berkelompok . </v>
      </c>
      <c r="X475" s="62" t="str">
        <f t="shared" si="36"/>
        <v/>
      </c>
      <c r="Y475" s="18" t="str">
        <f t="shared" si="37"/>
        <v/>
      </c>
      <c r="Z475" s="18" t="str">
        <f t="shared" si="38"/>
        <v/>
      </c>
      <c r="AA475" s="18" t="str">
        <f t="shared" si="39"/>
        <v/>
      </c>
      <c r="AB475" s="18" t="str">
        <f t="shared" si="40"/>
        <v/>
      </c>
      <c r="AC475" s="18" t="str">
        <f t="shared" si="41"/>
        <v/>
      </c>
      <c r="AD475" s="18"/>
      <c r="AE475" s="18"/>
      <c r="AF475" s="18"/>
      <c r="AG475" s="18"/>
      <c r="AH475" s="30" t="str">
        <f t="shared" si="42"/>
        <v/>
      </c>
      <c r="AI475" s="18" t="str">
        <f t="shared" si="43"/>
        <v/>
      </c>
      <c r="AJ475" s="18" t="str">
        <f t="shared" si="44"/>
        <v/>
      </c>
      <c r="AK475" s="18" t="str">
        <f t="shared" si="45"/>
        <v xml:space="preserve"> Menyanyikan lagu populer  dalam bentuk sajian vokal group . </v>
      </c>
      <c r="AL475" s="18" t="str">
        <f t="shared" si="46"/>
        <v/>
      </c>
      <c r="AM475" s="18" t="str">
        <f t="shared" si="47"/>
        <v/>
      </c>
      <c r="AN475" s="18" t="str">
        <f t="shared" si="48"/>
        <v/>
      </c>
      <c r="AO475" s="18" t="str">
        <f t="shared" si="49"/>
        <v/>
      </c>
      <c r="AP475" s="18" t="str">
        <f t="shared" si="50"/>
        <v/>
      </c>
      <c r="AS475" s="63">
        <f t="shared" si="51"/>
        <v>76.25</v>
      </c>
      <c r="AT475" s="23" t="str">
        <f t="shared" si="52"/>
        <v xml:space="preserve">Mencapai kompetensi dengan sangat baik dalam  Menyanyikan lagu populer  populer secara  solo dengan intonasi dan artikulasi .  Memainkan alat musik  dalam ansambel secara berkelompok . </v>
      </c>
      <c r="AU475" s="23" t="str">
        <f t="shared" si="53"/>
        <v xml:space="preserve">Perlu peningkatan dalam hal  Menyanyikan lagu populer  dalam bentuk sajian vokal group . </v>
      </c>
      <c r="AV475" s="23" t="str">
        <f t="shared" si="54"/>
        <v xml:space="preserve">Mencapai kompetensi dengan sangat baik dalam  Menyanyikan lagu populer  populer secara  solo dengan intonasi dan artikulasi .  Memainkan alat musik  dalam ansambel secara berkelompok . </v>
      </c>
      <c r="AW475" s="23" t="str">
        <f t="shared" si="55"/>
        <v xml:space="preserve">Perlu peningkatan dalam hal  Menyanyikan lagu populer  dalam bentuk sajian vokal group . </v>
      </c>
      <c r="BF475" s="197">
        <v>76</v>
      </c>
    </row>
    <row r="476" spans="1:58" ht="15.75" customHeight="1">
      <c r="A476" s="57">
        <v>470</v>
      </c>
      <c r="B476" s="18" t="s">
        <v>537</v>
      </c>
      <c r="C476" s="59">
        <v>6578</v>
      </c>
      <c r="D476" s="18">
        <f t="shared" si="65"/>
        <v>6578</v>
      </c>
      <c r="E476" s="59" t="s">
        <v>533</v>
      </c>
      <c r="F476" s="59">
        <v>90</v>
      </c>
      <c r="G476" s="59">
        <v>80</v>
      </c>
      <c r="H476" s="59">
        <v>75</v>
      </c>
      <c r="I476" s="59"/>
      <c r="J476" s="59"/>
      <c r="K476" s="59"/>
      <c r="L476" s="59"/>
      <c r="M476" s="59"/>
      <c r="N476" s="18"/>
      <c r="O476" s="60">
        <v>62</v>
      </c>
      <c r="P476" s="175">
        <f t="shared" si="66"/>
        <v>80</v>
      </c>
      <c r="Q476" s="18"/>
      <c r="R476" s="18"/>
      <c r="S476" s="18"/>
      <c r="T476" s="18"/>
      <c r="U476" s="61">
        <f t="shared" si="67"/>
        <v>76.75</v>
      </c>
      <c r="V476" s="18" t="str">
        <f t="shared" si="34"/>
        <v xml:space="preserve"> Menyanyikan lagu populer  populer secara  solo dengan intonasi dan artikulasi . </v>
      </c>
      <c r="W476" s="18" t="str">
        <f t="shared" si="35"/>
        <v xml:space="preserve"> Memainkan alat musik  dalam ansambel secara berkelompok . </v>
      </c>
      <c r="X476" s="62" t="str">
        <f t="shared" si="36"/>
        <v/>
      </c>
      <c r="Y476" s="18" t="str">
        <f t="shared" si="37"/>
        <v/>
      </c>
      <c r="Z476" s="18" t="str">
        <f t="shared" si="38"/>
        <v/>
      </c>
      <c r="AA476" s="18" t="str">
        <f t="shared" si="39"/>
        <v/>
      </c>
      <c r="AB476" s="18" t="str">
        <f t="shared" si="40"/>
        <v/>
      </c>
      <c r="AC476" s="18" t="str">
        <f t="shared" si="41"/>
        <v/>
      </c>
      <c r="AD476" s="18"/>
      <c r="AE476" s="18"/>
      <c r="AF476" s="18"/>
      <c r="AG476" s="18"/>
      <c r="AH476" s="30" t="str">
        <f t="shared" si="42"/>
        <v/>
      </c>
      <c r="AI476" s="18" t="str">
        <f t="shared" si="43"/>
        <v/>
      </c>
      <c r="AJ476" s="18" t="str">
        <f t="shared" si="44"/>
        <v/>
      </c>
      <c r="AK476" s="18" t="str">
        <f t="shared" si="45"/>
        <v xml:space="preserve"> Menyanyikan lagu populer  dalam bentuk sajian vokal group . </v>
      </c>
      <c r="AL476" s="18" t="str">
        <f t="shared" si="46"/>
        <v/>
      </c>
      <c r="AM476" s="18" t="str">
        <f t="shared" si="47"/>
        <v/>
      </c>
      <c r="AN476" s="18" t="str">
        <f t="shared" si="48"/>
        <v/>
      </c>
      <c r="AO476" s="18" t="str">
        <f t="shared" si="49"/>
        <v/>
      </c>
      <c r="AP476" s="18" t="str">
        <f t="shared" si="50"/>
        <v/>
      </c>
      <c r="AS476" s="63">
        <f t="shared" si="51"/>
        <v>76.75</v>
      </c>
      <c r="AT476" s="23" t="str">
        <f t="shared" si="52"/>
        <v xml:space="preserve">Mencapai kompetensi dengan sangat baik dalam  Menyanyikan lagu populer  populer secara  solo dengan intonasi dan artikulasi .  Memainkan alat musik  dalam ansambel secara berkelompok . </v>
      </c>
      <c r="AU476" s="23" t="str">
        <f t="shared" si="53"/>
        <v xml:space="preserve">Perlu peningkatan dalam hal  Menyanyikan lagu populer  dalam bentuk sajian vokal group . </v>
      </c>
      <c r="AV476" s="23" t="str">
        <f t="shared" si="54"/>
        <v xml:space="preserve">Mencapai kompetensi dengan sangat baik dalam  Menyanyikan lagu populer  populer secara  solo dengan intonasi dan artikulasi .  Memainkan alat musik  dalam ansambel secara berkelompok . </v>
      </c>
      <c r="AW476" s="23" t="str">
        <f t="shared" si="55"/>
        <v xml:space="preserve">Perlu peningkatan dalam hal  Menyanyikan lagu populer  dalam bentuk sajian vokal group . </v>
      </c>
      <c r="BF476" s="197">
        <v>78</v>
      </c>
    </row>
    <row r="477" spans="1:58" ht="15.75" customHeight="1">
      <c r="A477" s="57">
        <v>471</v>
      </c>
      <c r="B477" s="18" t="s">
        <v>538</v>
      </c>
      <c r="C477" s="59">
        <v>6580</v>
      </c>
      <c r="D477" s="18">
        <f t="shared" si="65"/>
        <v>6580</v>
      </c>
      <c r="E477" s="59" t="s">
        <v>533</v>
      </c>
      <c r="F477" s="59">
        <v>80</v>
      </c>
      <c r="G477" s="59">
        <v>80</v>
      </c>
      <c r="H477" s="59">
        <v>75</v>
      </c>
      <c r="I477" s="59"/>
      <c r="J477" s="59"/>
      <c r="K477" s="59"/>
      <c r="L477" s="59"/>
      <c r="M477" s="59"/>
      <c r="N477" s="18"/>
      <c r="O477" s="60">
        <v>61</v>
      </c>
      <c r="P477" s="175">
        <f t="shared" si="66"/>
        <v>80</v>
      </c>
      <c r="Q477" s="18"/>
      <c r="R477" s="18"/>
      <c r="S477" s="18"/>
      <c r="T477" s="18"/>
      <c r="U477" s="61">
        <f t="shared" si="67"/>
        <v>74</v>
      </c>
      <c r="V477" s="18" t="str">
        <f t="shared" si="34"/>
        <v xml:space="preserve"> Menyanyikan lagu populer  populer secara  solo dengan intonasi dan artikulasi . </v>
      </c>
      <c r="W477" s="18" t="str">
        <f t="shared" si="35"/>
        <v xml:space="preserve"> Memainkan alat musik  dalam ansambel secara berkelompok . </v>
      </c>
      <c r="X477" s="62" t="str">
        <f t="shared" si="36"/>
        <v/>
      </c>
      <c r="Y477" s="18" t="str">
        <f t="shared" si="37"/>
        <v/>
      </c>
      <c r="Z477" s="18" t="str">
        <f t="shared" si="38"/>
        <v/>
      </c>
      <c r="AA477" s="18" t="str">
        <f t="shared" si="39"/>
        <v/>
      </c>
      <c r="AB477" s="18" t="str">
        <f t="shared" si="40"/>
        <v/>
      </c>
      <c r="AC477" s="18" t="str">
        <f t="shared" si="41"/>
        <v/>
      </c>
      <c r="AD477" s="18"/>
      <c r="AE477" s="18"/>
      <c r="AF477" s="18"/>
      <c r="AG477" s="18"/>
      <c r="AH477" s="30" t="str">
        <f t="shared" si="42"/>
        <v/>
      </c>
      <c r="AI477" s="18" t="str">
        <f t="shared" si="43"/>
        <v/>
      </c>
      <c r="AJ477" s="18" t="str">
        <f t="shared" si="44"/>
        <v/>
      </c>
      <c r="AK477" s="18" t="str">
        <f t="shared" si="45"/>
        <v xml:space="preserve"> Menyanyikan lagu populer  dalam bentuk sajian vokal group . </v>
      </c>
      <c r="AL477" s="18" t="str">
        <f t="shared" si="46"/>
        <v/>
      </c>
      <c r="AM477" s="18" t="str">
        <f t="shared" si="47"/>
        <v/>
      </c>
      <c r="AN477" s="18" t="str">
        <f t="shared" si="48"/>
        <v/>
      </c>
      <c r="AO477" s="18" t="str">
        <f t="shared" si="49"/>
        <v/>
      </c>
      <c r="AP477" s="18" t="str">
        <f t="shared" si="50"/>
        <v/>
      </c>
      <c r="AS477" s="63">
        <f t="shared" si="51"/>
        <v>74</v>
      </c>
      <c r="AT477" s="23" t="str">
        <f t="shared" si="52"/>
        <v xml:space="preserve">Mencapai kompetensi dengan sangat baik dalam  Menyanyikan lagu populer  populer secara  solo dengan intonasi dan artikulasi .  Memainkan alat musik  dalam ansambel secara berkelompok . </v>
      </c>
      <c r="AU477" s="23" t="str">
        <f t="shared" si="53"/>
        <v xml:space="preserve">Perlu peningkatan dalam hal  Menyanyikan lagu populer  dalam bentuk sajian vokal group . </v>
      </c>
      <c r="AV477" s="23" t="str">
        <f t="shared" si="54"/>
        <v xml:space="preserve">Mencapai kompetensi dengan sangat baik dalam  Menyanyikan lagu populer  populer secara  solo dengan intonasi dan artikulasi .  Memainkan alat musik  dalam ansambel secara berkelompok . </v>
      </c>
      <c r="AW477" s="23" t="str">
        <f t="shared" si="55"/>
        <v xml:space="preserve">Perlu peningkatan dalam hal  Menyanyikan lagu populer  dalam bentuk sajian vokal group . </v>
      </c>
      <c r="BF477" s="197">
        <v>77</v>
      </c>
    </row>
    <row r="478" spans="1:58" ht="15.75" customHeight="1">
      <c r="A478" s="57">
        <v>472</v>
      </c>
      <c r="B478" s="18" t="s">
        <v>539</v>
      </c>
      <c r="C478" s="59">
        <v>6581</v>
      </c>
      <c r="D478" s="18">
        <f t="shared" si="65"/>
        <v>6581</v>
      </c>
      <c r="E478" s="59" t="s">
        <v>533</v>
      </c>
      <c r="F478" s="59">
        <v>80</v>
      </c>
      <c r="G478" s="59">
        <v>80</v>
      </c>
      <c r="H478" s="59">
        <v>75</v>
      </c>
      <c r="I478" s="59"/>
      <c r="J478" s="59"/>
      <c r="K478" s="59"/>
      <c r="L478" s="59"/>
      <c r="M478" s="59"/>
      <c r="N478" s="18"/>
      <c r="O478" s="60">
        <v>63</v>
      </c>
      <c r="P478" s="175">
        <f t="shared" si="66"/>
        <v>80</v>
      </c>
      <c r="Q478" s="18"/>
      <c r="R478" s="18"/>
      <c r="S478" s="18"/>
      <c r="T478" s="18"/>
      <c r="U478" s="61">
        <f t="shared" si="67"/>
        <v>74.5</v>
      </c>
      <c r="V478" s="18" t="str">
        <f t="shared" si="34"/>
        <v xml:space="preserve"> Menyanyikan lagu populer  populer secara  solo dengan intonasi dan artikulasi . </v>
      </c>
      <c r="W478" s="18" t="str">
        <f t="shared" si="35"/>
        <v xml:space="preserve"> Memainkan alat musik  dalam ansambel secara berkelompok . </v>
      </c>
      <c r="X478" s="62" t="str">
        <f t="shared" si="36"/>
        <v/>
      </c>
      <c r="Y478" s="18" t="str">
        <f t="shared" si="37"/>
        <v/>
      </c>
      <c r="Z478" s="18" t="str">
        <f t="shared" si="38"/>
        <v/>
      </c>
      <c r="AA478" s="18" t="str">
        <f t="shared" si="39"/>
        <v/>
      </c>
      <c r="AB478" s="18" t="str">
        <f t="shared" si="40"/>
        <v/>
      </c>
      <c r="AC478" s="18" t="str">
        <f t="shared" si="41"/>
        <v/>
      </c>
      <c r="AD478" s="18"/>
      <c r="AE478" s="18"/>
      <c r="AF478" s="18"/>
      <c r="AG478" s="18"/>
      <c r="AH478" s="30" t="str">
        <f t="shared" si="42"/>
        <v/>
      </c>
      <c r="AI478" s="18" t="str">
        <f t="shared" si="43"/>
        <v/>
      </c>
      <c r="AJ478" s="18" t="str">
        <f t="shared" si="44"/>
        <v/>
      </c>
      <c r="AK478" s="18" t="str">
        <f t="shared" si="45"/>
        <v xml:space="preserve"> Menyanyikan lagu populer  dalam bentuk sajian vokal group . </v>
      </c>
      <c r="AL478" s="18" t="str">
        <f t="shared" si="46"/>
        <v/>
      </c>
      <c r="AM478" s="18" t="str">
        <f t="shared" si="47"/>
        <v/>
      </c>
      <c r="AN478" s="18" t="str">
        <f t="shared" si="48"/>
        <v/>
      </c>
      <c r="AO478" s="18" t="str">
        <f t="shared" si="49"/>
        <v/>
      </c>
      <c r="AP478" s="18" t="str">
        <f t="shared" si="50"/>
        <v/>
      </c>
      <c r="AS478" s="63">
        <f t="shared" si="51"/>
        <v>74.5</v>
      </c>
      <c r="AT478" s="23" t="str">
        <f t="shared" si="52"/>
        <v xml:space="preserve">Mencapai kompetensi dengan sangat baik dalam  Menyanyikan lagu populer  populer secara  solo dengan intonasi dan artikulasi .  Memainkan alat musik  dalam ansambel secara berkelompok . </v>
      </c>
      <c r="AU478" s="23" t="str">
        <f t="shared" si="53"/>
        <v xml:space="preserve">Perlu peningkatan dalam hal  Menyanyikan lagu populer  dalam bentuk sajian vokal group . </v>
      </c>
      <c r="AV478" s="23" t="str">
        <f t="shared" si="54"/>
        <v xml:space="preserve">Mencapai kompetensi dengan sangat baik dalam  Menyanyikan lagu populer  populer secara  solo dengan intonasi dan artikulasi .  Memainkan alat musik  dalam ansambel secara berkelompok . </v>
      </c>
      <c r="AW478" s="23" t="str">
        <f t="shared" si="55"/>
        <v xml:space="preserve">Perlu peningkatan dalam hal  Menyanyikan lagu populer  dalam bentuk sajian vokal group . </v>
      </c>
      <c r="BF478" s="197">
        <v>77</v>
      </c>
    </row>
    <row r="479" spans="1:58" ht="15.75" customHeight="1">
      <c r="A479" s="57">
        <v>473</v>
      </c>
      <c r="B479" s="18" t="s">
        <v>540</v>
      </c>
      <c r="C479" s="59">
        <v>6582</v>
      </c>
      <c r="D479" s="18">
        <f t="shared" si="65"/>
        <v>6582</v>
      </c>
      <c r="E479" s="59" t="s">
        <v>533</v>
      </c>
      <c r="F479" s="59">
        <v>80</v>
      </c>
      <c r="G479" s="59">
        <v>80</v>
      </c>
      <c r="H479" s="59">
        <v>75</v>
      </c>
      <c r="I479" s="59"/>
      <c r="J479" s="59"/>
      <c r="K479" s="59"/>
      <c r="L479" s="59"/>
      <c r="M479" s="59"/>
      <c r="N479" s="18"/>
      <c r="O479" s="60">
        <v>81</v>
      </c>
      <c r="P479" s="175">
        <f t="shared" si="66"/>
        <v>80</v>
      </c>
      <c r="Q479" s="18"/>
      <c r="R479" s="18"/>
      <c r="S479" s="18"/>
      <c r="T479" s="18"/>
      <c r="U479" s="61">
        <f t="shared" si="67"/>
        <v>79</v>
      </c>
      <c r="V479" s="18" t="str">
        <f t="shared" si="34"/>
        <v xml:space="preserve"> Menyanyikan lagu populer  populer secara  solo dengan intonasi dan artikulasi . </v>
      </c>
      <c r="W479" s="18" t="str">
        <f t="shared" si="35"/>
        <v xml:space="preserve"> Memainkan alat musik  dalam ansambel secara berkelompok . </v>
      </c>
      <c r="X479" s="62" t="str">
        <f t="shared" si="36"/>
        <v/>
      </c>
      <c r="Y479" s="18" t="str">
        <f t="shared" si="37"/>
        <v/>
      </c>
      <c r="Z479" s="18" t="str">
        <f t="shared" si="38"/>
        <v/>
      </c>
      <c r="AA479" s="18" t="str">
        <f t="shared" si="39"/>
        <v/>
      </c>
      <c r="AB479" s="18" t="str">
        <f t="shared" si="40"/>
        <v/>
      </c>
      <c r="AC479" s="18" t="str">
        <f t="shared" si="41"/>
        <v/>
      </c>
      <c r="AD479" s="18"/>
      <c r="AE479" s="18"/>
      <c r="AF479" s="18"/>
      <c r="AG479" s="18"/>
      <c r="AH479" s="30" t="str">
        <f t="shared" si="42"/>
        <v/>
      </c>
      <c r="AI479" s="18" t="str">
        <f t="shared" si="43"/>
        <v/>
      </c>
      <c r="AJ479" s="18" t="str">
        <f t="shared" si="44"/>
        <v/>
      </c>
      <c r="AK479" s="18" t="str">
        <f t="shared" si="45"/>
        <v xml:space="preserve"> Menyanyikan lagu populer  dalam bentuk sajian vokal group . </v>
      </c>
      <c r="AL479" s="18" t="str">
        <f t="shared" si="46"/>
        <v/>
      </c>
      <c r="AM479" s="18" t="str">
        <f t="shared" si="47"/>
        <v/>
      </c>
      <c r="AN479" s="18" t="str">
        <f t="shared" si="48"/>
        <v/>
      </c>
      <c r="AO479" s="18" t="str">
        <f t="shared" si="49"/>
        <v/>
      </c>
      <c r="AP479" s="18" t="str">
        <f t="shared" si="50"/>
        <v/>
      </c>
      <c r="AS479" s="63">
        <f t="shared" si="51"/>
        <v>79</v>
      </c>
      <c r="AT479" s="23" t="str">
        <f t="shared" si="52"/>
        <v xml:space="preserve">Mencapai kompetensi dengan sangat baik dalam  Menyanyikan lagu populer  populer secara  solo dengan intonasi dan artikulasi .  Memainkan alat musik  dalam ansambel secara berkelompok . </v>
      </c>
      <c r="AU479" s="23" t="str">
        <f t="shared" si="53"/>
        <v xml:space="preserve">Perlu peningkatan dalam hal  Menyanyikan lagu populer  dalam bentuk sajian vokal group . </v>
      </c>
      <c r="AV479" s="23" t="str">
        <f t="shared" si="54"/>
        <v xml:space="preserve">Mencapai kompetensi dengan sangat baik dalam  Menyanyikan lagu populer  populer secara  solo dengan intonasi dan artikulasi .  Memainkan alat musik  dalam ansambel secara berkelompok . </v>
      </c>
      <c r="AW479" s="23" t="str">
        <f t="shared" si="55"/>
        <v xml:space="preserve">Perlu peningkatan dalam hal  Menyanyikan lagu populer  dalam bentuk sajian vokal group . </v>
      </c>
      <c r="BF479" s="197">
        <v>80</v>
      </c>
    </row>
    <row r="480" spans="1:58" ht="15.75" customHeight="1">
      <c r="A480" s="57">
        <v>474</v>
      </c>
      <c r="B480" s="18" t="s">
        <v>541</v>
      </c>
      <c r="C480" s="59">
        <v>6583</v>
      </c>
      <c r="D480" s="18">
        <f t="shared" si="65"/>
        <v>6583</v>
      </c>
      <c r="E480" s="59" t="s">
        <v>533</v>
      </c>
      <c r="F480" s="59">
        <v>90</v>
      </c>
      <c r="G480" s="59">
        <v>90</v>
      </c>
      <c r="H480" s="59">
        <v>80</v>
      </c>
      <c r="I480" s="59"/>
      <c r="J480" s="59"/>
      <c r="K480" s="59"/>
      <c r="L480" s="59"/>
      <c r="M480" s="59"/>
      <c r="N480" s="18"/>
      <c r="O480" s="60">
        <v>72</v>
      </c>
      <c r="P480" s="175">
        <f t="shared" si="66"/>
        <v>80</v>
      </c>
      <c r="Q480" s="18"/>
      <c r="R480" s="18"/>
      <c r="S480" s="18"/>
      <c r="T480" s="18"/>
      <c r="U480" s="61">
        <f t="shared" si="67"/>
        <v>83</v>
      </c>
      <c r="V480" s="18" t="str">
        <f t="shared" si="34"/>
        <v xml:space="preserve"> Menyanyikan lagu populer  populer secara  solo dengan intonasi dan artikulasi . </v>
      </c>
      <c r="W480" s="18" t="str">
        <f t="shared" si="35"/>
        <v xml:space="preserve"> Memainkan alat musik  dalam ansambel secara berkelompok . </v>
      </c>
      <c r="X480" s="62" t="str">
        <f t="shared" si="36"/>
        <v xml:space="preserve"> Menyanyikan lagu populer  dalam bentuk sajian vokal group . </v>
      </c>
      <c r="Y480" s="18" t="str">
        <f t="shared" si="37"/>
        <v/>
      </c>
      <c r="Z480" s="18" t="str">
        <f t="shared" si="38"/>
        <v/>
      </c>
      <c r="AA480" s="18" t="str">
        <f t="shared" si="39"/>
        <v/>
      </c>
      <c r="AB480" s="18" t="str">
        <f t="shared" si="40"/>
        <v/>
      </c>
      <c r="AC480" s="18" t="str">
        <f t="shared" si="41"/>
        <v/>
      </c>
      <c r="AD480" s="18"/>
      <c r="AE480" s="18"/>
      <c r="AF480" s="18"/>
      <c r="AG480" s="18"/>
      <c r="AH480" s="30" t="str">
        <f t="shared" si="42"/>
        <v/>
      </c>
      <c r="AI480" s="18" t="str">
        <f t="shared" si="43"/>
        <v/>
      </c>
      <c r="AJ480" s="18" t="str">
        <f t="shared" si="44"/>
        <v/>
      </c>
      <c r="AK480" s="18" t="str">
        <f t="shared" si="45"/>
        <v/>
      </c>
      <c r="AL480" s="18" t="str">
        <f t="shared" si="46"/>
        <v/>
      </c>
      <c r="AM480" s="18" t="str">
        <f t="shared" si="47"/>
        <v/>
      </c>
      <c r="AN480" s="18" t="str">
        <f t="shared" si="48"/>
        <v/>
      </c>
      <c r="AO480" s="18" t="str">
        <f t="shared" si="49"/>
        <v/>
      </c>
      <c r="AP480" s="18" t="str">
        <f t="shared" si="50"/>
        <v/>
      </c>
      <c r="AS480" s="63">
        <f t="shared" si="51"/>
        <v>83</v>
      </c>
      <c r="AT480"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480" s="23" t="str">
        <f t="shared" si="53"/>
        <v xml:space="preserve">Perlu peningkatan dalam hal </v>
      </c>
      <c r="AV480"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480" s="23" t="str">
        <f t="shared" si="55"/>
        <v/>
      </c>
      <c r="BF480" s="197">
        <v>80</v>
      </c>
    </row>
    <row r="481" spans="1:58" ht="15.75" customHeight="1">
      <c r="A481" s="57">
        <v>475</v>
      </c>
      <c r="B481" s="18" t="s">
        <v>542</v>
      </c>
      <c r="C481" s="59">
        <v>6584</v>
      </c>
      <c r="D481" s="18">
        <f t="shared" si="65"/>
        <v>6584</v>
      </c>
      <c r="E481" s="59" t="s">
        <v>533</v>
      </c>
      <c r="F481" s="59">
        <v>90</v>
      </c>
      <c r="G481" s="59">
        <v>80</v>
      </c>
      <c r="H481" s="59">
        <v>75</v>
      </c>
      <c r="I481" s="59"/>
      <c r="J481" s="59"/>
      <c r="K481" s="59"/>
      <c r="L481" s="59"/>
      <c r="M481" s="59"/>
      <c r="N481" s="18"/>
      <c r="O481" s="60">
        <v>62</v>
      </c>
      <c r="P481" s="175">
        <f t="shared" si="66"/>
        <v>80</v>
      </c>
      <c r="Q481" s="18"/>
      <c r="R481" s="18"/>
      <c r="S481" s="18"/>
      <c r="T481" s="18"/>
      <c r="U481" s="61">
        <f t="shared" si="67"/>
        <v>76.75</v>
      </c>
      <c r="V481" s="18" t="str">
        <f t="shared" si="34"/>
        <v xml:space="preserve"> Menyanyikan lagu populer  populer secara  solo dengan intonasi dan artikulasi . </v>
      </c>
      <c r="W481" s="18" t="str">
        <f t="shared" si="35"/>
        <v xml:space="preserve"> Memainkan alat musik  dalam ansambel secara berkelompok . </v>
      </c>
      <c r="X481" s="62" t="str">
        <f t="shared" si="36"/>
        <v/>
      </c>
      <c r="Y481" s="18" t="str">
        <f t="shared" si="37"/>
        <v/>
      </c>
      <c r="Z481" s="18" t="str">
        <f t="shared" si="38"/>
        <v/>
      </c>
      <c r="AA481" s="18" t="str">
        <f t="shared" si="39"/>
        <v/>
      </c>
      <c r="AB481" s="18" t="str">
        <f t="shared" si="40"/>
        <v/>
      </c>
      <c r="AC481" s="18" t="str">
        <f t="shared" si="41"/>
        <v/>
      </c>
      <c r="AD481" s="18"/>
      <c r="AE481" s="18"/>
      <c r="AF481" s="18"/>
      <c r="AG481" s="18"/>
      <c r="AH481" s="30" t="str">
        <f t="shared" si="42"/>
        <v/>
      </c>
      <c r="AI481" s="18" t="str">
        <f t="shared" si="43"/>
        <v/>
      </c>
      <c r="AJ481" s="18" t="str">
        <f t="shared" si="44"/>
        <v/>
      </c>
      <c r="AK481" s="18" t="str">
        <f t="shared" si="45"/>
        <v xml:space="preserve"> Menyanyikan lagu populer  dalam bentuk sajian vokal group . </v>
      </c>
      <c r="AL481" s="18" t="str">
        <f t="shared" si="46"/>
        <v/>
      </c>
      <c r="AM481" s="18" t="str">
        <f t="shared" si="47"/>
        <v/>
      </c>
      <c r="AN481" s="18" t="str">
        <f t="shared" si="48"/>
        <v/>
      </c>
      <c r="AO481" s="18" t="str">
        <f t="shared" si="49"/>
        <v/>
      </c>
      <c r="AP481" s="18" t="str">
        <f t="shared" si="50"/>
        <v/>
      </c>
      <c r="AS481" s="63">
        <f t="shared" si="51"/>
        <v>76.75</v>
      </c>
      <c r="AT481" s="23" t="str">
        <f t="shared" si="52"/>
        <v xml:space="preserve">Mencapai kompetensi dengan sangat baik dalam  Menyanyikan lagu populer  populer secara  solo dengan intonasi dan artikulasi .  Memainkan alat musik  dalam ansambel secara berkelompok . </v>
      </c>
      <c r="AU481" s="23" t="str">
        <f t="shared" si="53"/>
        <v xml:space="preserve">Perlu peningkatan dalam hal  Menyanyikan lagu populer  dalam bentuk sajian vokal group . </v>
      </c>
      <c r="AV481" s="23" t="str">
        <f t="shared" si="54"/>
        <v xml:space="preserve">Mencapai kompetensi dengan sangat baik dalam  Menyanyikan lagu populer  populer secara  solo dengan intonasi dan artikulasi .  Memainkan alat musik  dalam ansambel secara berkelompok . </v>
      </c>
      <c r="AW481" s="23" t="str">
        <f t="shared" si="55"/>
        <v xml:space="preserve">Perlu peningkatan dalam hal  Menyanyikan lagu populer  dalam bentuk sajian vokal group . </v>
      </c>
      <c r="BF481" s="197">
        <v>77</v>
      </c>
    </row>
    <row r="482" spans="1:58" ht="15.75" customHeight="1">
      <c r="A482" s="57">
        <v>476</v>
      </c>
      <c r="B482" s="18" t="s">
        <v>544</v>
      </c>
      <c r="C482" s="59">
        <v>6585</v>
      </c>
      <c r="D482" s="18">
        <f t="shared" si="65"/>
        <v>6585</v>
      </c>
      <c r="E482" s="59" t="s">
        <v>533</v>
      </c>
      <c r="F482" s="59">
        <v>80</v>
      </c>
      <c r="G482" s="59">
        <v>80</v>
      </c>
      <c r="H482" s="59">
        <v>75</v>
      </c>
      <c r="I482" s="59"/>
      <c r="J482" s="59"/>
      <c r="K482" s="59"/>
      <c r="L482" s="59"/>
      <c r="M482" s="59"/>
      <c r="N482" s="18"/>
      <c r="O482" s="60">
        <v>68</v>
      </c>
      <c r="P482" s="175">
        <f t="shared" si="66"/>
        <v>80</v>
      </c>
      <c r="Q482" s="18"/>
      <c r="R482" s="18"/>
      <c r="S482" s="18"/>
      <c r="T482" s="18"/>
      <c r="U482" s="61">
        <f t="shared" si="67"/>
        <v>75.75</v>
      </c>
      <c r="V482" s="18" t="str">
        <f t="shared" si="34"/>
        <v xml:space="preserve"> Menyanyikan lagu populer  populer secara  solo dengan intonasi dan artikulasi . </v>
      </c>
      <c r="W482" s="18" t="str">
        <f t="shared" si="35"/>
        <v xml:space="preserve"> Memainkan alat musik  dalam ansambel secara berkelompok . </v>
      </c>
      <c r="X482" s="62" t="str">
        <f t="shared" si="36"/>
        <v/>
      </c>
      <c r="Y482" s="18" t="str">
        <f t="shared" si="37"/>
        <v/>
      </c>
      <c r="Z482" s="18" t="str">
        <f t="shared" si="38"/>
        <v/>
      </c>
      <c r="AA482" s="18" t="str">
        <f t="shared" si="39"/>
        <v/>
      </c>
      <c r="AB482" s="18" t="str">
        <f t="shared" si="40"/>
        <v/>
      </c>
      <c r="AC482" s="18" t="str">
        <f t="shared" si="41"/>
        <v/>
      </c>
      <c r="AD482" s="18"/>
      <c r="AE482" s="18"/>
      <c r="AF482" s="18"/>
      <c r="AG482" s="18"/>
      <c r="AH482" s="30" t="str">
        <f t="shared" si="42"/>
        <v/>
      </c>
      <c r="AI482" s="18" t="str">
        <f t="shared" si="43"/>
        <v/>
      </c>
      <c r="AJ482" s="18" t="str">
        <f t="shared" si="44"/>
        <v/>
      </c>
      <c r="AK482" s="18" t="str">
        <f t="shared" si="45"/>
        <v xml:space="preserve"> Menyanyikan lagu populer  dalam bentuk sajian vokal group . </v>
      </c>
      <c r="AL482" s="18" t="str">
        <f t="shared" si="46"/>
        <v/>
      </c>
      <c r="AM482" s="18" t="str">
        <f t="shared" si="47"/>
        <v/>
      </c>
      <c r="AN482" s="18" t="str">
        <f t="shared" si="48"/>
        <v/>
      </c>
      <c r="AO482" s="18" t="str">
        <f t="shared" si="49"/>
        <v/>
      </c>
      <c r="AP482" s="18" t="str">
        <f t="shared" si="50"/>
        <v/>
      </c>
      <c r="AS482" s="63">
        <f t="shared" si="51"/>
        <v>75.75</v>
      </c>
      <c r="AT482" s="23" t="str">
        <f t="shared" si="52"/>
        <v xml:space="preserve">Mencapai kompetensi dengan sangat baik dalam  Menyanyikan lagu populer  populer secara  solo dengan intonasi dan artikulasi .  Memainkan alat musik  dalam ansambel secara berkelompok . </v>
      </c>
      <c r="AU482" s="23" t="str">
        <f t="shared" si="53"/>
        <v xml:space="preserve">Perlu peningkatan dalam hal  Menyanyikan lagu populer  dalam bentuk sajian vokal group . </v>
      </c>
      <c r="AV482" s="23" t="str">
        <f t="shared" si="54"/>
        <v xml:space="preserve">Mencapai kompetensi dengan sangat baik dalam  Menyanyikan lagu populer  populer secara  solo dengan intonasi dan artikulasi .  Memainkan alat musik  dalam ansambel secara berkelompok . </v>
      </c>
      <c r="AW482" s="23" t="str">
        <f t="shared" si="55"/>
        <v xml:space="preserve">Perlu peningkatan dalam hal  Menyanyikan lagu populer  dalam bentuk sajian vokal group . </v>
      </c>
      <c r="BF482" s="197">
        <v>76</v>
      </c>
    </row>
    <row r="483" spans="1:58" ht="15.75" customHeight="1">
      <c r="A483" s="57">
        <v>477</v>
      </c>
      <c r="B483" s="18" t="s">
        <v>545</v>
      </c>
      <c r="C483" s="59">
        <v>6586</v>
      </c>
      <c r="D483" s="18">
        <f t="shared" si="65"/>
        <v>6586</v>
      </c>
      <c r="E483" s="59" t="s">
        <v>533</v>
      </c>
      <c r="F483" s="59">
        <v>80</v>
      </c>
      <c r="G483" s="59">
        <v>90</v>
      </c>
      <c r="H483" s="59">
        <v>80</v>
      </c>
      <c r="I483" s="59"/>
      <c r="J483" s="59"/>
      <c r="K483" s="59"/>
      <c r="L483" s="59"/>
      <c r="M483" s="59"/>
      <c r="N483" s="18"/>
      <c r="O483" s="60">
        <v>74</v>
      </c>
      <c r="P483" s="175">
        <f t="shared" si="66"/>
        <v>80</v>
      </c>
      <c r="Q483" s="18"/>
      <c r="R483" s="18"/>
      <c r="S483" s="18"/>
      <c r="T483" s="18"/>
      <c r="U483" s="61">
        <f t="shared" si="67"/>
        <v>81</v>
      </c>
      <c r="V483" s="18" t="str">
        <f t="shared" si="34"/>
        <v xml:space="preserve"> Menyanyikan lagu populer  populer secara  solo dengan intonasi dan artikulasi . </v>
      </c>
      <c r="W483" s="18" t="str">
        <f t="shared" si="35"/>
        <v xml:space="preserve"> Memainkan alat musik  dalam ansambel secara berkelompok . </v>
      </c>
      <c r="X483" s="62" t="str">
        <f t="shared" si="36"/>
        <v xml:space="preserve"> Menyanyikan lagu populer  dalam bentuk sajian vokal group . </v>
      </c>
      <c r="Y483" s="18" t="str">
        <f t="shared" si="37"/>
        <v/>
      </c>
      <c r="Z483" s="18" t="str">
        <f t="shared" si="38"/>
        <v/>
      </c>
      <c r="AA483" s="18" t="str">
        <f t="shared" si="39"/>
        <v/>
      </c>
      <c r="AB483" s="18" t="str">
        <f t="shared" si="40"/>
        <v/>
      </c>
      <c r="AC483" s="18" t="str">
        <f t="shared" si="41"/>
        <v/>
      </c>
      <c r="AD483" s="18"/>
      <c r="AE483" s="18"/>
      <c r="AF483" s="18"/>
      <c r="AG483" s="18"/>
      <c r="AH483" s="30" t="str">
        <f t="shared" si="42"/>
        <v/>
      </c>
      <c r="AI483" s="18" t="str">
        <f t="shared" si="43"/>
        <v/>
      </c>
      <c r="AJ483" s="18" t="str">
        <f t="shared" si="44"/>
        <v/>
      </c>
      <c r="AK483" s="18" t="str">
        <f t="shared" si="45"/>
        <v/>
      </c>
      <c r="AL483" s="18" t="str">
        <f t="shared" si="46"/>
        <v/>
      </c>
      <c r="AM483" s="18" t="str">
        <f t="shared" si="47"/>
        <v/>
      </c>
      <c r="AN483" s="18" t="str">
        <f t="shared" si="48"/>
        <v/>
      </c>
      <c r="AO483" s="18" t="str">
        <f t="shared" si="49"/>
        <v/>
      </c>
      <c r="AP483" s="18" t="str">
        <f t="shared" si="50"/>
        <v/>
      </c>
      <c r="AS483" s="63">
        <f t="shared" si="51"/>
        <v>81</v>
      </c>
      <c r="AT483"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483" s="23" t="str">
        <f t="shared" si="53"/>
        <v xml:space="preserve">Perlu peningkatan dalam hal </v>
      </c>
      <c r="AV483"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483" s="23" t="str">
        <f t="shared" si="55"/>
        <v/>
      </c>
      <c r="BF483" s="197">
        <v>80</v>
      </c>
    </row>
    <row r="484" spans="1:58" ht="15.75" customHeight="1">
      <c r="A484" s="57">
        <v>478</v>
      </c>
      <c r="B484" s="18" t="s">
        <v>546</v>
      </c>
      <c r="C484" s="59">
        <v>6587</v>
      </c>
      <c r="D484" s="18">
        <f t="shared" si="65"/>
        <v>6587</v>
      </c>
      <c r="E484" s="59" t="s">
        <v>533</v>
      </c>
      <c r="F484" s="59">
        <v>80</v>
      </c>
      <c r="G484" s="59">
        <v>80</v>
      </c>
      <c r="H484" s="59">
        <v>75</v>
      </c>
      <c r="I484" s="59"/>
      <c r="J484" s="59"/>
      <c r="K484" s="59"/>
      <c r="L484" s="59"/>
      <c r="M484" s="59"/>
      <c r="N484" s="18"/>
      <c r="O484" s="60">
        <v>80</v>
      </c>
      <c r="P484" s="175">
        <f t="shared" si="66"/>
        <v>80</v>
      </c>
      <c r="Q484" s="18"/>
      <c r="R484" s="18"/>
      <c r="S484" s="18"/>
      <c r="T484" s="18"/>
      <c r="U484" s="61">
        <f t="shared" si="67"/>
        <v>78.75</v>
      </c>
      <c r="V484" s="18" t="str">
        <f t="shared" si="34"/>
        <v xml:space="preserve"> Menyanyikan lagu populer  populer secara  solo dengan intonasi dan artikulasi . </v>
      </c>
      <c r="W484" s="18" t="str">
        <f t="shared" si="35"/>
        <v xml:space="preserve"> Memainkan alat musik  dalam ansambel secara berkelompok . </v>
      </c>
      <c r="X484" s="62" t="str">
        <f t="shared" si="36"/>
        <v/>
      </c>
      <c r="Y484" s="18" t="str">
        <f t="shared" si="37"/>
        <v/>
      </c>
      <c r="Z484" s="18" t="str">
        <f t="shared" si="38"/>
        <v/>
      </c>
      <c r="AA484" s="18" t="str">
        <f t="shared" si="39"/>
        <v/>
      </c>
      <c r="AB484" s="18" t="str">
        <f t="shared" si="40"/>
        <v/>
      </c>
      <c r="AC484" s="18" t="str">
        <f t="shared" si="41"/>
        <v/>
      </c>
      <c r="AD484" s="18"/>
      <c r="AE484" s="18"/>
      <c r="AF484" s="18"/>
      <c r="AG484" s="18"/>
      <c r="AH484" s="30" t="str">
        <f t="shared" si="42"/>
        <v/>
      </c>
      <c r="AI484" s="18" t="str">
        <f t="shared" si="43"/>
        <v/>
      </c>
      <c r="AJ484" s="18" t="str">
        <f t="shared" si="44"/>
        <v/>
      </c>
      <c r="AK484" s="18" t="str">
        <f t="shared" si="45"/>
        <v xml:space="preserve"> Menyanyikan lagu populer  dalam bentuk sajian vokal group . </v>
      </c>
      <c r="AL484" s="18" t="str">
        <f t="shared" si="46"/>
        <v/>
      </c>
      <c r="AM484" s="18" t="str">
        <f t="shared" si="47"/>
        <v/>
      </c>
      <c r="AN484" s="18" t="str">
        <f t="shared" si="48"/>
        <v/>
      </c>
      <c r="AO484" s="18" t="str">
        <f t="shared" si="49"/>
        <v/>
      </c>
      <c r="AP484" s="18" t="str">
        <f t="shared" si="50"/>
        <v/>
      </c>
      <c r="AS484" s="63">
        <f t="shared" si="51"/>
        <v>78.75</v>
      </c>
      <c r="AT484" s="23" t="str">
        <f t="shared" si="52"/>
        <v xml:space="preserve">Mencapai kompetensi dengan sangat baik dalam  Menyanyikan lagu populer  populer secara  solo dengan intonasi dan artikulasi .  Memainkan alat musik  dalam ansambel secara berkelompok . </v>
      </c>
      <c r="AU484" s="23" t="str">
        <f t="shared" si="53"/>
        <v xml:space="preserve">Perlu peningkatan dalam hal  Menyanyikan lagu populer  dalam bentuk sajian vokal group . </v>
      </c>
      <c r="AV484" s="23" t="str">
        <f t="shared" si="54"/>
        <v xml:space="preserve">Mencapai kompetensi dengan sangat baik dalam  Menyanyikan lagu populer  populer secara  solo dengan intonasi dan artikulasi .  Memainkan alat musik  dalam ansambel secara berkelompok . </v>
      </c>
      <c r="AW484" s="23" t="str">
        <f t="shared" si="55"/>
        <v xml:space="preserve">Perlu peningkatan dalam hal  Menyanyikan lagu populer  dalam bentuk sajian vokal group . </v>
      </c>
      <c r="BF484" s="197">
        <v>80</v>
      </c>
    </row>
    <row r="485" spans="1:58" ht="15.75" customHeight="1">
      <c r="A485" s="57">
        <v>479</v>
      </c>
      <c r="B485" s="18" t="s">
        <v>547</v>
      </c>
      <c r="C485" s="59">
        <v>6706</v>
      </c>
      <c r="D485" s="18">
        <f t="shared" si="65"/>
        <v>6706</v>
      </c>
      <c r="E485" s="59" t="s">
        <v>533</v>
      </c>
      <c r="F485" s="59">
        <v>80</v>
      </c>
      <c r="G485" s="59">
        <v>80</v>
      </c>
      <c r="H485" s="59">
        <v>75</v>
      </c>
      <c r="I485" s="59"/>
      <c r="J485" s="59"/>
      <c r="K485" s="59"/>
      <c r="L485" s="59"/>
      <c r="M485" s="59"/>
      <c r="N485" s="18"/>
      <c r="O485" s="60">
        <v>61</v>
      </c>
      <c r="P485" s="175">
        <f t="shared" si="66"/>
        <v>80</v>
      </c>
      <c r="Q485" s="18"/>
      <c r="R485" s="18"/>
      <c r="S485" s="18"/>
      <c r="T485" s="18"/>
      <c r="U485" s="61">
        <f t="shared" si="67"/>
        <v>74</v>
      </c>
      <c r="V485" s="18" t="str">
        <f t="shared" si="34"/>
        <v xml:space="preserve"> Menyanyikan lagu populer  populer secara  solo dengan intonasi dan artikulasi . </v>
      </c>
      <c r="W485" s="18" t="str">
        <f t="shared" si="35"/>
        <v xml:space="preserve"> Memainkan alat musik  dalam ansambel secara berkelompok . </v>
      </c>
      <c r="X485" s="62" t="str">
        <f t="shared" si="36"/>
        <v/>
      </c>
      <c r="Y485" s="18" t="str">
        <f t="shared" si="37"/>
        <v/>
      </c>
      <c r="Z485" s="18" t="str">
        <f t="shared" si="38"/>
        <v/>
      </c>
      <c r="AA485" s="18" t="str">
        <f t="shared" si="39"/>
        <v/>
      </c>
      <c r="AB485" s="18" t="str">
        <f t="shared" si="40"/>
        <v/>
      </c>
      <c r="AC485" s="18" t="str">
        <f t="shared" si="41"/>
        <v/>
      </c>
      <c r="AD485" s="18"/>
      <c r="AE485" s="18"/>
      <c r="AF485" s="18"/>
      <c r="AG485" s="18"/>
      <c r="AH485" s="30" t="str">
        <f t="shared" si="42"/>
        <v/>
      </c>
      <c r="AI485" s="18" t="str">
        <f t="shared" si="43"/>
        <v/>
      </c>
      <c r="AJ485" s="18" t="str">
        <f t="shared" si="44"/>
        <v/>
      </c>
      <c r="AK485" s="18" t="str">
        <f t="shared" si="45"/>
        <v xml:space="preserve"> Menyanyikan lagu populer  dalam bentuk sajian vokal group . </v>
      </c>
      <c r="AL485" s="18" t="str">
        <f t="shared" si="46"/>
        <v/>
      </c>
      <c r="AM485" s="18" t="str">
        <f t="shared" si="47"/>
        <v/>
      </c>
      <c r="AN485" s="18" t="str">
        <f t="shared" si="48"/>
        <v/>
      </c>
      <c r="AO485" s="18" t="str">
        <f t="shared" si="49"/>
        <v/>
      </c>
      <c r="AP485" s="18" t="str">
        <f t="shared" si="50"/>
        <v/>
      </c>
      <c r="AS485" s="63">
        <f t="shared" si="51"/>
        <v>74</v>
      </c>
      <c r="AT485" s="23" t="str">
        <f t="shared" si="52"/>
        <v xml:space="preserve">Mencapai kompetensi dengan sangat baik dalam  Menyanyikan lagu populer  populer secara  solo dengan intonasi dan artikulasi .  Memainkan alat musik  dalam ansambel secara berkelompok . </v>
      </c>
      <c r="AU485" s="23" t="str">
        <f t="shared" si="53"/>
        <v xml:space="preserve">Perlu peningkatan dalam hal  Menyanyikan lagu populer  dalam bentuk sajian vokal group . </v>
      </c>
      <c r="AV485" s="23" t="str">
        <f t="shared" si="54"/>
        <v xml:space="preserve">Mencapai kompetensi dengan sangat baik dalam  Menyanyikan lagu populer  populer secara  solo dengan intonasi dan artikulasi .  Memainkan alat musik  dalam ansambel secara berkelompok . </v>
      </c>
      <c r="AW485" s="23" t="str">
        <f t="shared" si="55"/>
        <v xml:space="preserve">Perlu peningkatan dalam hal  Menyanyikan lagu populer  dalam bentuk sajian vokal group . </v>
      </c>
      <c r="BF485" s="197">
        <v>77</v>
      </c>
    </row>
    <row r="486" spans="1:58" ht="15.75" customHeight="1">
      <c r="A486" s="57">
        <v>480</v>
      </c>
      <c r="B486" s="18" t="s">
        <v>548</v>
      </c>
      <c r="C486" s="59">
        <v>6588</v>
      </c>
      <c r="D486" s="18">
        <f t="shared" si="65"/>
        <v>6588</v>
      </c>
      <c r="E486" s="59" t="s">
        <v>533</v>
      </c>
      <c r="F486" s="59">
        <v>80</v>
      </c>
      <c r="G486" s="59">
        <v>90</v>
      </c>
      <c r="H486" s="59">
        <v>80</v>
      </c>
      <c r="I486" s="59"/>
      <c r="J486" s="59"/>
      <c r="K486" s="59"/>
      <c r="L486" s="59"/>
      <c r="M486" s="59"/>
      <c r="N486" s="18"/>
      <c r="O486" s="60">
        <v>68</v>
      </c>
      <c r="P486" s="175">
        <f t="shared" si="66"/>
        <v>80</v>
      </c>
      <c r="Q486" s="18"/>
      <c r="R486" s="18"/>
      <c r="S486" s="18"/>
      <c r="T486" s="18"/>
      <c r="U486" s="61">
        <f t="shared" si="67"/>
        <v>79.5</v>
      </c>
      <c r="V486" s="18" t="str">
        <f t="shared" si="34"/>
        <v xml:space="preserve"> Menyanyikan lagu populer  populer secara  solo dengan intonasi dan artikulasi . </v>
      </c>
      <c r="W486" s="18" t="str">
        <f t="shared" si="35"/>
        <v xml:space="preserve"> Memainkan alat musik  dalam ansambel secara berkelompok . </v>
      </c>
      <c r="X486" s="62" t="str">
        <f t="shared" si="36"/>
        <v xml:space="preserve"> Menyanyikan lagu populer  dalam bentuk sajian vokal group . </v>
      </c>
      <c r="Y486" s="18" t="str">
        <f t="shared" si="37"/>
        <v/>
      </c>
      <c r="Z486" s="18" t="str">
        <f t="shared" si="38"/>
        <v/>
      </c>
      <c r="AA486" s="18" t="str">
        <f t="shared" si="39"/>
        <v/>
      </c>
      <c r="AB486" s="18" t="str">
        <f t="shared" si="40"/>
        <v/>
      </c>
      <c r="AC486" s="18" t="str">
        <f t="shared" si="41"/>
        <v/>
      </c>
      <c r="AD486" s="18"/>
      <c r="AE486" s="18"/>
      <c r="AF486" s="18"/>
      <c r="AG486" s="18"/>
      <c r="AH486" s="30" t="str">
        <f t="shared" si="42"/>
        <v/>
      </c>
      <c r="AI486" s="18" t="str">
        <f t="shared" si="43"/>
        <v/>
      </c>
      <c r="AJ486" s="18" t="str">
        <f t="shared" si="44"/>
        <v/>
      </c>
      <c r="AK486" s="18" t="str">
        <f t="shared" si="45"/>
        <v/>
      </c>
      <c r="AL486" s="18" t="str">
        <f t="shared" si="46"/>
        <v/>
      </c>
      <c r="AM486" s="18" t="str">
        <f t="shared" si="47"/>
        <v/>
      </c>
      <c r="AN486" s="18" t="str">
        <f t="shared" si="48"/>
        <v/>
      </c>
      <c r="AO486" s="18" t="str">
        <f t="shared" si="49"/>
        <v/>
      </c>
      <c r="AP486" s="18" t="str">
        <f t="shared" si="50"/>
        <v/>
      </c>
      <c r="AS486" s="63">
        <f t="shared" si="51"/>
        <v>79.5</v>
      </c>
      <c r="AT486"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486" s="23" t="str">
        <f t="shared" si="53"/>
        <v xml:space="preserve">Perlu peningkatan dalam hal </v>
      </c>
      <c r="AV486"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486" s="23" t="str">
        <f t="shared" si="55"/>
        <v/>
      </c>
      <c r="BF486" s="197">
        <v>80</v>
      </c>
    </row>
    <row r="487" spans="1:58" ht="15.75" customHeight="1">
      <c r="A487" s="57">
        <v>481</v>
      </c>
      <c r="B487" s="18" t="s">
        <v>549</v>
      </c>
      <c r="C487" s="59">
        <v>6589</v>
      </c>
      <c r="D487" s="18">
        <f t="shared" si="65"/>
        <v>6589</v>
      </c>
      <c r="E487" s="59" t="s">
        <v>533</v>
      </c>
      <c r="F487" s="59">
        <v>80</v>
      </c>
      <c r="G487" s="59">
        <v>90</v>
      </c>
      <c r="H487" s="59">
        <v>90</v>
      </c>
      <c r="I487" s="59"/>
      <c r="J487" s="59"/>
      <c r="K487" s="59"/>
      <c r="L487" s="59"/>
      <c r="M487" s="59"/>
      <c r="N487" s="18"/>
      <c r="O487" s="60">
        <v>92</v>
      </c>
      <c r="P487" s="175">
        <f t="shared" si="66"/>
        <v>80</v>
      </c>
      <c r="Q487" s="18"/>
      <c r="R487" s="18"/>
      <c r="S487" s="18"/>
      <c r="T487" s="18"/>
      <c r="U487" s="61">
        <f t="shared" si="67"/>
        <v>88</v>
      </c>
      <c r="V487" s="18" t="str">
        <f t="shared" si="34"/>
        <v xml:space="preserve"> Menyanyikan lagu populer  populer secara  solo dengan intonasi dan artikulasi . </v>
      </c>
      <c r="W487" s="18" t="str">
        <f t="shared" si="35"/>
        <v xml:space="preserve"> Memainkan alat musik  dalam ansambel secara berkelompok . </v>
      </c>
      <c r="X487" s="62" t="str">
        <f t="shared" si="36"/>
        <v xml:space="preserve"> Menyanyikan lagu populer  dalam bentuk sajian vokal group . </v>
      </c>
      <c r="Y487" s="18" t="str">
        <f t="shared" si="37"/>
        <v/>
      </c>
      <c r="Z487" s="18" t="str">
        <f t="shared" si="38"/>
        <v/>
      </c>
      <c r="AA487" s="18" t="str">
        <f t="shared" si="39"/>
        <v/>
      </c>
      <c r="AB487" s="18" t="str">
        <f t="shared" si="40"/>
        <v/>
      </c>
      <c r="AC487" s="18" t="str">
        <f t="shared" si="41"/>
        <v/>
      </c>
      <c r="AD487" s="18"/>
      <c r="AE487" s="18"/>
      <c r="AF487" s="18"/>
      <c r="AG487" s="18"/>
      <c r="AH487" s="30" t="str">
        <f t="shared" si="42"/>
        <v/>
      </c>
      <c r="AI487" s="18" t="str">
        <f t="shared" si="43"/>
        <v/>
      </c>
      <c r="AJ487" s="18" t="str">
        <f t="shared" si="44"/>
        <v/>
      </c>
      <c r="AK487" s="18" t="str">
        <f t="shared" si="45"/>
        <v/>
      </c>
      <c r="AL487" s="18" t="str">
        <f t="shared" si="46"/>
        <v/>
      </c>
      <c r="AM487" s="18" t="str">
        <f t="shared" si="47"/>
        <v/>
      </c>
      <c r="AN487" s="18" t="str">
        <f t="shared" si="48"/>
        <v/>
      </c>
      <c r="AO487" s="18" t="str">
        <f t="shared" si="49"/>
        <v/>
      </c>
      <c r="AP487" s="18" t="str">
        <f t="shared" si="50"/>
        <v/>
      </c>
      <c r="AS487" s="63">
        <f t="shared" si="51"/>
        <v>88</v>
      </c>
      <c r="AT487"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487" s="23" t="str">
        <f t="shared" si="53"/>
        <v xml:space="preserve">Perlu peningkatan dalam hal </v>
      </c>
      <c r="AV487"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487" s="23" t="str">
        <f t="shared" si="55"/>
        <v/>
      </c>
      <c r="BF487" s="197">
        <v>84</v>
      </c>
    </row>
    <row r="488" spans="1:58" ht="15.75" customHeight="1">
      <c r="A488" s="57">
        <v>482</v>
      </c>
      <c r="B488" s="18" t="s">
        <v>550</v>
      </c>
      <c r="C488" s="59">
        <v>6590</v>
      </c>
      <c r="D488" s="18">
        <f t="shared" si="65"/>
        <v>6590</v>
      </c>
      <c r="E488" s="59" t="s">
        <v>533</v>
      </c>
      <c r="F488" s="59">
        <v>80</v>
      </c>
      <c r="G488" s="59">
        <v>90</v>
      </c>
      <c r="H488" s="59">
        <v>80</v>
      </c>
      <c r="I488" s="59"/>
      <c r="J488" s="59"/>
      <c r="K488" s="59"/>
      <c r="L488" s="59"/>
      <c r="M488" s="59"/>
      <c r="N488" s="18"/>
      <c r="O488" s="60">
        <v>52</v>
      </c>
      <c r="P488" s="175">
        <f t="shared" si="66"/>
        <v>80</v>
      </c>
      <c r="Q488" s="18"/>
      <c r="R488" s="18"/>
      <c r="S488" s="18"/>
      <c r="T488" s="18"/>
      <c r="U488" s="61">
        <f t="shared" si="67"/>
        <v>75.5</v>
      </c>
      <c r="V488" s="18" t="str">
        <f t="shared" si="34"/>
        <v xml:space="preserve"> Menyanyikan lagu populer  populer secara  solo dengan intonasi dan artikulasi . </v>
      </c>
      <c r="W488" s="18" t="str">
        <f t="shared" si="35"/>
        <v xml:space="preserve"> Memainkan alat musik  dalam ansambel secara berkelompok . </v>
      </c>
      <c r="X488" s="62" t="str">
        <f t="shared" si="36"/>
        <v xml:space="preserve"> Menyanyikan lagu populer  dalam bentuk sajian vokal group . </v>
      </c>
      <c r="Y488" s="18" t="str">
        <f t="shared" si="37"/>
        <v/>
      </c>
      <c r="Z488" s="18" t="str">
        <f t="shared" si="38"/>
        <v/>
      </c>
      <c r="AA488" s="18" t="str">
        <f t="shared" si="39"/>
        <v/>
      </c>
      <c r="AB488" s="18" t="str">
        <f t="shared" si="40"/>
        <v/>
      </c>
      <c r="AC488" s="18" t="str">
        <f t="shared" si="41"/>
        <v/>
      </c>
      <c r="AD488" s="18"/>
      <c r="AE488" s="18"/>
      <c r="AF488" s="18"/>
      <c r="AG488" s="18"/>
      <c r="AH488" s="30" t="str">
        <f t="shared" si="42"/>
        <v/>
      </c>
      <c r="AI488" s="18" t="str">
        <f t="shared" si="43"/>
        <v/>
      </c>
      <c r="AJ488" s="18" t="str">
        <f t="shared" si="44"/>
        <v/>
      </c>
      <c r="AK488" s="18" t="str">
        <f t="shared" si="45"/>
        <v/>
      </c>
      <c r="AL488" s="18" t="str">
        <f t="shared" si="46"/>
        <v/>
      </c>
      <c r="AM488" s="18" t="str">
        <f t="shared" si="47"/>
        <v/>
      </c>
      <c r="AN488" s="18" t="str">
        <f t="shared" si="48"/>
        <v/>
      </c>
      <c r="AO488" s="18" t="str">
        <f t="shared" si="49"/>
        <v/>
      </c>
      <c r="AP488" s="18" t="str">
        <f t="shared" si="50"/>
        <v/>
      </c>
      <c r="AS488" s="63">
        <f t="shared" si="51"/>
        <v>75.5</v>
      </c>
      <c r="AT488"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488" s="23" t="str">
        <f t="shared" si="53"/>
        <v xml:space="preserve">Perlu peningkatan dalam hal </v>
      </c>
      <c r="AV488"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488" s="23" t="str">
        <f t="shared" si="55"/>
        <v/>
      </c>
      <c r="BF488" s="197">
        <v>78</v>
      </c>
    </row>
    <row r="489" spans="1:58" ht="15.75" customHeight="1">
      <c r="A489" s="57">
        <v>483</v>
      </c>
      <c r="B489" s="18" t="s">
        <v>551</v>
      </c>
      <c r="C489" s="59">
        <v>6591</v>
      </c>
      <c r="D489" s="18">
        <f t="shared" si="65"/>
        <v>6591</v>
      </c>
      <c r="E489" s="59" t="s">
        <v>533</v>
      </c>
      <c r="F489" s="59">
        <v>70</v>
      </c>
      <c r="G489" s="59">
        <v>80</v>
      </c>
      <c r="H489" s="59">
        <v>75</v>
      </c>
      <c r="I489" s="59"/>
      <c r="J489" s="59"/>
      <c r="K489" s="59"/>
      <c r="L489" s="59"/>
      <c r="M489" s="59"/>
      <c r="N489" s="18"/>
      <c r="O489" s="60">
        <v>71</v>
      </c>
      <c r="P489" s="175">
        <f t="shared" si="66"/>
        <v>80</v>
      </c>
      <c r="Q489" s="18"/>
      <c r="R489" s="18"/>
      <c r="S489" s="18"/>
      <c r="T489" s="18"/>
      <c r="U489" s="61">
        <f t="shared" si="67"/>
        <v>74</v>
      </c>
      <c r="V489" s="18" t="str">
        <f t="shared" si="34"/>
        <v/>
      </c>
      <c r="W489" s="18" t="str">
        <f t="shared" si="35"/>
        <v xml:space="preserve"> Memainkan alat musik  dalam ansambel secara berkelompok . </v>
      </c>
      <c r="X489" s="62" t="str">
        <f t="shared" si="36"/>
        <v/>
      </c>
      <c r="Y489" s="18" t="str">
        <f t="shared" si="37"/>
        <v/>
      </c>
      <c r="Z489" s="18" t="str">
        <f t="shared" si="38"/>
        <v/>
      </c>
      <c r="AA489" s="18" t="str">
        <f t="shared" si="39"/>
        <v/>
      </c>
      <c r="AB489" s="18" t="str">
        <f t="shared" si="40"/>
        <v/>
      </c>
      <c r="AC489" s="18" t="str">
        <f t="shared" si="41"/>
        <v/>
      </c>
      <c r="AD489" s="18"/>
      <c r="AE489" s="18"/>
      <c r="AF489" s="18"/>
      <c r="AG489" s="18"/>
      <c r="AH489" s="30" t="str">
        <f t="shared" si="42"/>
        <v/>
      </c>
      <c r="AI489" s="18" t="str">
        <f t="shared" si="43"/>
        <v xml:space="preserve"> Menyanyikan lagu populer  populer secara  solo dengan intonasi dan artikulasi . </v>
      </c>
      <c r="AJ489" s="18" t="str">
        <f t="shared" si="44"/>
        <v/>
      </c>
      <c r="AK489" s="18" t="str">
        <f t="shared" si="45"/>
        <v xml:space="preserve"> Menyanyikan lagu populer  dalam bentuk sajian vokal group . </v>
      </c>
      <c r="AL489" s="18" t="str">
        <f t="shared" si="46"/>
        <v/>
      </c>
      <c r="AM489" s="18" t="str">
        <f t="shared" si="47"/>
        <v/>
      </c>
      <c r="AN489" s="18" t="str">
        <f t="shared" si="48"/>
        <v/>
      </c>
      <c r="AO489" s="18" t="str">
        <f t="shared" si="49"/>
        <v/>
      </c>
      <c r="AP489" s="18" t="str">
        <f t="shared" si="50"/>
        <v/>
      </c>
      <c r="AS489" s="63">
        <f t="shared" si="51"/>
        <v>74</v>
      </c>
      <c r="AT489" s="23" t="str">
        <f t="shared" si="52"/>
        <v xml:space="preserve">Mencapai kompetensi dengan sangat baik dalam  Memainkan alat musik  dalam ansambel secara berkelompok . </v>
      </c>
      <c r="AU489" s="23" t="str">
        <f t="shared" si="53"/>
        <v xml:space="preserve">Perlu peningkatan dalam hal  Menyanyikan lagu populer  populer secara  solo dengan intonasi dan artikulasi .  Menyanyikan lagu populer  dalam bentuk sajian vokal group . </v>
      </c>
      <c r="AV489" s="23" t="str">
        <f t="shared" si="54"/>
        <v xml:space="preserve">Mencapai kompetensi dengan sangat baik dalam  Memainkan alat musik  dalam ansambel secara berkelompok . </v>
      </c>
      <c r="AW489" s="23" t="str">
        <f t="shared" si="55"/>
        <v xml:space="preserve">Perlu peningkatan dalam hal  Menyanyikan lagu populer  populer secara  solo dengan intonasi dan artikulasi .  Menyanyikan lagu populer  dalam bentuk sajian vokal group . </v>
      </c>
      <c r="BF489" s="197">
        <v>76</v>
      </c>
    </row>
    <row r="490" spans="1:58" ht="15.75" customHeight="1">
      <c r="A490" s="57">
        <v>484</v>
      </c>
      <c r="B490" s="18" t="s">
        <v>584</v>
      </c>
      <c r="C490" s="59">
        <v>6592</v>
      </c>
      <c r="D490" s="18">
        <f t="shared" si="65"/>
        <v>6592</v>
      </c>
      <c r="E490" s="59" t="s">
        <v>533</v>
      </c>
      <c r="F490" s="59">
        <v>90</v>
      </c>
      <c r="G490" s="59">
        <v>90</v>
      </c>
      <c r="H490" s="59">
        <v>80</v>
      </c>
      <c r="I490" s="59"/>
      <c r="J490" s="59"/>
      <c r="K490" s="59"/>
      <c r="L490" s="59"/>
      <c r="M490" s="59"/>
      <c r="N490" s="18"/>
      <c r="O490" s="60">
        <v>72</v>
      </c>
      <c r="P490" s="175">
        <f t="shared" si="66"/>
        <v>80</v>
      </c>
      <c r="Q490" s="18"/>
      <c r="R490" s="18"/>
      <c r="S490" s="18"/>
      <c r="T490" s="18"/>
      <c r="U490" s="61">
        <f t="shared" si="67"/>
        <v>83</v>
      </c>
      <c r="V490" s="18" t="str">
        <f t="shared" si="34"/>
        <v xml:space="preserve"> Menyanyikan lagu populer  populer secara  solo dengan intonasi dan artikulasi . </v>
      </c>
      <c r="W490" s="18" t="str">
        <f t="shared" si="35"/>
        <v xml:space="preserve"> Memainkan alat musik  dalam ansambel secara berkelompok . </v>
      </c>
      <c r="X490" s="62" t="str">
        <f t="shared" si="36"/>
        <v xml:space="preserve"> Menyanyikan lagu populer  dalam bentuk sajian vokal group . </v>
      </c>
      <c r="Y490" s="18" t="str">
        <f t="shared" si="37"/>
        <v/>
      </c>
      <c r="Z490" s="18" t="str">
        <f t="shared" si="38"/>
        <v/>
      </c>
      <c r="AA490" s="18" t="str">
        <f t="shared" si="39"/>
        <v/>
      </c>
      <c r="AB490" s="18" t="str">
        <f t="shared" si="40"/>
        <v/>
      </c>
      <c r="AC490" s="18" t="str">
        <f t="shared" si="41"/>
        <v/>
      </c>
      <c r="AD490" s="18"/>
      <c r="AE490" s="18"/>
      <c r="AF490" s="18"/>
      <c r="AG490" s="18"/>
      <c r="AH490" s="30" t="str">
        <f t="shared" si="42"/>
        <v/>
      </c>
      <c r="AI490" s="18" t="str">
        <f t="shared" si="43"/>
        <v/>
      </c>
      <c r="AJ490" s="18" t="str">
        <f t="shared" si="44"/>
        <v/>
      </c>
      <c r="AK490" s="18" t="str">
        <f t="shared" si="45"/>
        <v/>
      </c>
      <c r="AL490" s="18" t="str">
        <f t="shared" si="46"/>
        <v/>
      </c>
      <c r="AM490" s="18" t="str">
        <f t="shared" si="47"/>
        <v/>
      </c>
      <c r="AN490" s="18" t="str">
        <f t="shared" si="48"/>
        <v/>
      </c>
      <c r="AO490" s="18" t="str">
        <f t="shared" si="49"/>
        <v/>
      </c>
      <c r="AP490" s="18" t="str">
        <f t="shared" si="50"/>
        <v/>
      </c>
      <c r="AS490" s="63">
        <f t="shared" si="51"/>
        <v>83</v>
      </c>
      <c r="AT490"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490" s="23" t="str">
        <f t="shared" si="53"/>
        <v xml:space="preserve">Perlu peningkatan dalam hal </v>
      </c>
      <c r="AV490"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490" s="23" t="str">
        <f t="shared" si="55"/>
        <v/>
      </c>
      <c r="BF490" s="197">
        <v>78</v>
      </c>
    </row>
    <row r="491" spans="1:58" ht="15.75" customHeight="1">
      <c r="A491" s="57">
        <v>485</v>
      </c>
      <c r="B491" s="18" t="s">
        <v>552</v>
      </c>
      <c r="C491" s="59">
        <v>6593</v>
      </c>
      <c r="D491" s="18">
        <f t="shared" si="65"/>
        <v>6593</v>
      </c>
      <c r="E491" s="59" t="s">
        <v>533</v>
      </c>
      <c r="F491" s="59">
        <v>90</v>
      </c>
      <c r="G491" s="59">
        <v>90</v>
      </c>
      <c r="H491" s="59">
        <v>80</v>
      </c>
      <c r="I491" s="59"/>
      <c r="J491" s="59"/>
      <c r="K491" s="59"/>
      <c r="L491" s="59"/>
      <c r="M491" s="59"/>
      <c r="N491" s="18"/>
      <c r="O491" s="60">
        <v>90</v>
      </c>
      <c r="P491" s="175">
        <f t="shared" si="66"/>
        <v>80</v>
      </c>
      <c r="Q491" s="18"/>
      <c r="R491" s="18"/>
      <c r="S491" s="18"/>
      <c r="T491" s="18"/>
      <c r="U491" s="61">
        <f t="shared" si="67"/>
        <v>87.5</v>
      </c>
      <c r="V491" s="18" t="str">
        <f t="shared" si="34"/>
        <v xml:space="preserve"> Menyanyikan lagu populer  populer secara  solo dengan intonasi dan artikulasi . </v>
      </c>
      <c r="W491" s="18" t="str">
        <f t="shared" si="35"/>
        <v xml:space="preserve"> Memainkan alat musik  dalam ansambel secara berkelompok . </v>
      </c>
      <c r="X491" s="62" t="str">
        <f t="shared" si="36"/>
        <v xml:space="preserve"> Menyanyikan lagu populer  dalam bentuk sajian vokal group . </v>
      </c>
      <c r="Y491" s="18" t="str">
        <f t="shared" si="37"/>
        <v/>
      </c>
      <c r="Z491" s="18" t="str">
        <f t="shared" si="38"/>
        <v/>
      </c>
      <c r="AA491" s="18" t="str">
        <f t="shared" si="39"/>
        <v/>
      </c>
      <c r="AB491" s="18" t="str">
        <f t="shared" si="40"/>
        <v/>
      </c>
      <c r="AC491" s="18" t="str">
        <f t="shared" si="41"/>
        <v/>
      </c>
      <c r="AD491" s="18"/>
      <c r="AE491" s="18"/>
      <c r="AF491" s="18"/>
      <c r="AG491" s="18"/>
      <c r="AH491" s="30" t="str">
        <f t="shared" si="42"/>
        <v/>
      </c>
      <c r="AI491" s="18" t="str">
        <f t="shared" si="43"/>
        <v/>
      </c>
      <c r="AJ491" s="18" t="str">
        <f t="shared" si="44"/>
        <v/>
      </c>
      <c r="AK491" s="18" t="str">
        <f t="shared" si="45"/>
        <v/>
      </c>
      <c r="AL491" s="18" t="str">
        <f t="shared" si="46"/>
        <v/>
      </c>
      <c r="AM491" s="18" t="str">
        <f t="shared" si="47"/>
        <v/>
      </c>
      <c r="AN491" s="18" t="str">
        <f t="shared" si="48"/>
        <v/>
      </c>
      <c r="AO491" s="18" t="str">
        <f t="shared" si="49"/>
        <v/>
      </c>
      <c r="AP491" s="18" t="str">
        <f t="shared" si="50"/>
        <v/>
      </c>
      <c r="AS491" s="63">
        <f t="shared" si="51"/>
        <v>87.5</v>
      </c>
      <c r="AT491"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491" s="23" t="str">
        <f t="shared" si="53"/>
        <v xml:space="preserve">Perlu peningkatan dalam hal </v>
      </c>
      <c r="AV491"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491" s="23" t="str">
        <f t="shared" si="55"/>
        <v/>
      </c>
      <c r="BF491" s="197">
        <v>85</v>
      </c>
    </row>
    <row r="492" spans="1:58" ht="15.75" customHeight="1">
      <c r="A492" s="57">
        <v>486</v>
      </c>
      <c r="B492" s="18" t="s">
        <v>554</v>
      </c>
      <c r="C492" s="59">
        <v>6594</v>
      </c>
      <c r="D492" s="18">
        <f t="shared" si="65"/>
        <v>6594</v>
      </c>
      <c r="E492" s="59" t="s">
        <v>533</v>
      </c>
      <c r="F492" s="59">
        <v>90</v>
      </c>
      <c r="G492" s="59">
        <v>80</v>
      </c>
      <c r="H492" s="59">
        <v>75</v>
      </c>
      <c r="I492" s="59"/>
      <c r="J492" s="59"/>
      <c r="K492" s="59"/>
      <c r="L492" s="59"/>
      <c r="M492" s="59"/>
      <c r="N492" s="18"/>
      <c r="O492" s="60">
        <v>65</v>
      </c>
      <c r="P492" s="175">
        <f t="shared" si="66"/>
        <v>80</v>
      </c>
      <c r="Q492" s="18"/>
      <c r="R492" s="18"/>
      <c r="S492" s="18"/>
      <c r="T492" s="18"/>
      <c r="U492" s="61">
        <f t="shared" si="67"/>
        <v>77.5</v>
      </c>
      <c r="V492" s="18" t="str">
        <f t="shared" si="34"/>
        <v xml:space="preserve"> Menyanyikan lagu populer  populer secara  solo dengan intonasi dan artikulasi . </v>
      </c>
      <c r="W492" s="18" t="str">
        <f t="shared" si="35"/>
        <v xml:space="preserve"> Memainkan alat musik  dalam ansambel secara berkelompok . </v>
      </c>
      <c r="X492" s="62" t="str">
        <f t="shared" si="36"/>
        <v/>
      </c>
      <c r="Y492" s="18" t="str">
        <f t="shared" si="37"/>
        <v/>
      </c>
      <c r="Z492" s="18" t="str">
        <f t="shared" si="38"/>
        <v/>
      </c>
      <c r="AA492" s="18" t="str">
        <f t="shared" si="39"/>
        <v/>
      </c>
      <c r="AB492" s="18" t="str">
        <f t="shared" si="40"/>
        <v/>
      </c>
      <c r="AC492" s="18" t="str">
        <f t="shared" si="41"/>
        <v/>
      </c>
      <c r="AD492" s="18"/>
      <c r="AE492" s="18"/>
      <c r="AF492" s="18"/>
      <c r="AG492" s="18"/>
      <c r="AH492" s="30" t="str">
        <f t="shared" si="42"/>
        <v/>
      </c>
      <c r="AI492" s="18" t="str">
        <f t="shared" si="43"/>
        <v/>
      </c>
      <c r="AJ492" s="18" t="str">
        <f t="shared" si="44"/>
        <v/>
      </c>
      <c r="AK492" s="18" t="str">
        <f t="shared" si="45"/>
        <v xml:space="preserve"> Menyanyikan lagu populer  dalam bentuk sajian vokal group . </v>
      </c>
      <c r="AL492" s="18" t="str">
        <f t="shared" si="46"/>
        <v/>
      </c>
      <c r="AM492" s="18" t="str">
        <f t="shared" si="47"/>
        <v/>
      </c>
      <c r="AN492" s="18" t="str">
        <f t="shared" si="48"/>
        <v/>
      </c>
      <c r="AO492" s="18" t="str">
        <f t="shared" si="49"/>
        <v/>
      </c>
      <c r="AP492" s="18" t="str">
        <f t="shared" si="50"/>
        <v/>
      </c>
      <c r="AS492" s="63">
        <f t="shared" si="51"/>
        <v>77.5</v>
      </c>
      <c r="AT492" s="23" t="str">
        <f t="shared" si="52"/>
        <v xml:space="preserve">Mencapai kompetensi dengan sangat baik dalam  Menyanyikan lagu populer  populer secara  solo dengan intonasi dan artikulasi .  Memainkan alat musik  dalam ansambel secara berkelompok . </v>
      </c>
      <c r="AU492" s="23" t="str">
        <f t="shared" si="53"/>
        <v xml:space="preserve">Perlu peningkatan dalam hal  Menyanyikan lagu populer  dalam bentuk sajian vokal group . </v>
      </c>
      <c r="AV492" s="23" t="str">
        <f t="shared" si="54"/>
        <v xml:space="preserve">Mencapai kompetensi dengan sangat baik dalam  Menyanyikan lagu populer  populer secara  solo dengan intonasi dan artikulasi .  Memainkan alat musik  dalam ansambel secara berkelompok . </v>
      </c>
      <c r="AW492" s="23" t="str">
        <f t="shared" si="55"/>
        <v xml:space="preserve">Perlu peningkatan dalam hal  Menyanyikan lagu populer  dalam bentuk sajian vokal group . </v>
      </c>
      <c r="BF492" s="197">
        <v>78</v>
      </c>
    </row>
    <row r="493" spans="1:58" ht="15.75" customHeight="1">
      <c r="A493" s="57">
        <v>487</v>
      </c>
      <c r="B493" s="18" t="s">
        <v>555</v>
      </c>
      <c r="C493" s="59">
        <v>6595</v>
      </c>
      <c r="D493" s="18">
        <f t="shared" si="65"/>
        <v>6595</v>
      </c>
      <c r="E493" s="59" t="s">
        <v>533</v>
      </c>
      <c r="F493" s="59">
        <v>90</v>
      </c>
      <c r="G493" s="59">
        <v>80</v>
      </c>
      <c r="H493" s="59">
        <v>80</v>
      </c>
      <c r="I493" s="59"/>
      <c r="J493" s="59"/>
      <c r="K493" s="59"/>
      <c r="L493" s="59"/>
      <c r="M493" s="59"/>
      <c r="N493" s="18"/>
      <c r="O493" s="60">
        <v>76</v>
      </c>
      <c r="P493" s="175">
        <f t="shared" si="66"/>
        <v>80</v>
      </c>
      <c r="Q493" s="18"/>
      <c r="R493" s="18"/>
      <c r="S493" s="18"/>
      <c r="T493" s="18"/>
      <c r="U493" s="61">
        <f t="shared" si="67"/>
        <v>81.5</v>
      </c>
      <c r="V493" s="18" t="str">
        <f t="shared" si="34"/>
        <v xml:space="preserve"> Menyanyikan lagu populer  populer secara  solo dengan intonasi dan artikulasi . </v>
      </c>
      <c r="W493" s="18" t="str">
        <f t="shared" si="35"/>
        <v xml:space="preserve"> Memainkan alat musik  dalam ansambel secara berkelompok . </v>
      </c>
      <c r="X493" s="62" t="str">
        <f t="shared" si="36"/>
        <v xml:space="preserve"> Menyanyikan lagu populer  dalam bentuk sajian vokal group . </v>
      </c>
      <c r="Y493" s="18" t="str">
        <f t="shared" si="37"/>
        <v/>
      </c>
      <c r="Z493" s="18" t="str">
        <f t="shared" si="38"/>
        <v/>
      </c>
      <c r="AA493" s="18" t="str">
        <f t="shared" si="39"/>
        <v/>
      </c>
      <c r="AB493" s="18" t="str">
        <f t="shared" si="40"/>
        <v/>
      </c>
      <c r="AC493" s="18" t="str">
        <f t="shared" si="41"/>
        <v/>
      </c>
      <c r="AD493" s="18"/>
      <c r="AE493" s="18"/>
      <c r="AF493" s="18"/>
      <c r="AG493" s="18"/>
      <c r="AH493" s="30" t="str">
        <f t="shared" si="42"/>
        <v/>
      </c>
      <c r="AI493" s="18" t="str">
        <f t="shared" si="43"/>
        <v/>
      </c>
      <c r="AJ493" s="18" t="str">
        <f t="shared" si="44"/>
        <v/>
      </c>
      <c r="AK493" s="18" t="str">
        <f t="shared" si="45"/>
        <v/>
      </c>
      <c r="AL493" s="18" t="str">
        <f t="shared" si="46"/>
        <v/>
      </c>
      <c r="AM493" s="18" t="str">
        <f t="shared" si="47"/>
        <v/>
      </c>
      <c r="AN493" s="18" t="str">
        <f t="shared" si="48"/>
        <v/>
      </c>
      <c r="AO493" s="18" t="str">
        <f t="shared" si="49"/>
        <v/>
      </c>
      <c r="AP493" s="18" t="str">
        <f t="shared" si="50"/>
        <v/>
      </c>
      <c r="AS493" s="63">
        <f t="shared" si="51"/>
        <v>81.5</v>
      </c>
      <c r="AT493"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493" s="23" t="str">
        <f t="shared" si="53"/>
        <v xml:space="preserve">Perlu peningkatan dalam hal </v>
      </c>
      <c r="AV493"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493" s="23" t="str">
        <f t="shared" si="55"/>
        <v/>
      </c>
      <c r="BF493" s="197">
        <v>82</v>
      </c>
    </row>
    <row r="494" spans="1:58" ht="15.75" customHeight="1">
      <c r="A494" s="57">
        <v>488</v>
      </c>
      <c r="B494" s="18" t="s">
        <v>556</v>
      </c>
      <c r="C494" s="59">
        <v>6596</v>
      </c>
      <c r="D494" s="18">
        <f t="shared" si="65"/>
        <v>6596</v>
      </c>
      <c r="E494" s="59" t="s">
        <v>533</v>
      </c>
      <c r="F494" s="59">
        <v>80</v>
      </c>
      <c r="G494" s="59">
        <v>80</v>
      </c>
      <c r="H494" s="59">
        <v>75</v>
      </c>
      <c r="I494" s="59"/>
      <c r="J494" s="59"/>
      <c r="K494" s="59"/>
      <c r="L494" s="59"/>
      <c r="M494" s="59"/>
      <c r="N494" s="18"/>
      <c r="O494" s="60">
        <v>66</v>
      </c>
      <c r="P494" s="175">
        <f t="shared" si="66"/>
        <v>80</v>
      </c>
      <c r="Q494" s="18"/>
      <c r="R494" s="18"/>
      <c r="S494" s="18"/>
      <c r="T494" s="18"/>
      <c r="U494" s="61">
        <f t="shared" si="67"/>
        <v>75.25</v>
      </c>
      <c r="V494" s="18" t="str">
        <f t="shared" si="34"/>
        <v xml:space="preserve"> Menyanyikan lagu populer  populer secara  solo dengan intonasi dan artikulasi . </v>
      </c>
      <c r="W494" s="18" t="str">
        <f t="shared" si="35"/>
        <v xml:space="preserve"> Memainkan alat musik  dalam ansambel secara berkelompok . </v>
      </c>
      <c r="X494" s="62" t="str">
        <f t="shared" si="36"/>
        <v/>
      </c>
      <c r="Y494" s="18" t="str">
        <f t="shared" si="37"/>
        <v/>
      </c>
      <c r="Z494" s="18" t="str">
        <f t="shared" si="38"/>
        <v/>
      </c>
      <c r="AA494" s="18" t="str">
        <f t="shared" si="39"/>
        <v/>
      </c>
      <c r="AB494" s="18" t="str">
        <f t="shared" si="40"/>
        <v/>
      </c>
      <c r="AC494" s="18" t="str">
        <f t="shared" si="41"/>
        <v/>
      </c>
      <c r="AD494" s="18"/>
      <c r="AE494" s="18"/>
      <c r="AF494" s="18"/>
      <c r="AG494" s="18"/>
      <c r="AH494" s="30" t="str">
        <f t="shared" si="42"/>
        <v/>
      </c>
      <c r="AI494" s="18" t="str">
        <f t="shared" si="43"/>
        <v/>
      </c>
      <c r="AJ494" s="18" t="str">
        <f t="shared" si="44"/>
        <v/>
      </c>
      <c r="AK494" s="18" t="str">
        <f t="shared" si="45"/>
        <v xml:space="preserve"> Menyanyikan lagu populer  dalam bentuk sajian vokal group . </v>
      </c>
      <c r="AL494" s="18" t="str">
        <f t="shared" si="46"/>
        <v/>
      </c>
      <c r="AM494" s="18" t="str">
        <f t="shared" si="47"/>
        <v/>
      </c>
      <c r="AN494" s="18" t="str">
        <f t="shared" si="48"/>
        <v/>
      </c>
      <c r="AO494" s="18" t="str">
        <f t="shared" si="49"/>
        <v/>
      </c>
      <c r="AP494" s="18" t="str">
        <f t="shared" si="50"/>
        <v/>
      </c>
      <c r="AS494" s="63">
        <f t="shared" si="51"/>
        <v>75.25</v>
      </c>
      <c r="AT494" s="23" t="str">
        <f t="shared" si="52"/>
        <v xml:space="preserve">Mencapai kompetensi dengan sangat baik dalam  Menyanyikan lagu populer  populer secara  solo dengan intonasi dan artikulasi .  Memainkan alat musik  dalam ansambel secara berkelompok . </v>
      </c>
      <c r="AU494" s="23" t="str">
        <f t="shared" si="53"/>
        <v xml:space="preserve">Perlu peningkatan dalam hal  Menyanyikan lagu populer  dalam bentuk sajian vokal group . </v>
      </c>
      <c r="AV494" s="23" t="str">
        <f t="shared" si="54"/>
        <v xml:space="preserve">Mencapai kompetensi dengan sangat baik dalam  Menyanyikan lagu populer  populer secara  solo dengan intonasi dan artikulasi .  Memainkan alat musik  dalam ansambel secara berkelompok . </v>
      </c>
      <c r="AW494" s="23" t="str">
        <f t="shared" si="55"/>
        <v xml:space="preserve">Perlu peningkatan dalam hal  Menyanyikan lagu populer  dalam bentuk sajian vokal group . </v>
      </c>
      <c r="BF494" s="197">
        <v>78</v>
      </c>
    </row>
    <row r="495" spans="1:58" ht="15.75" customHeight="1">
      <c r="A495" s="57">
        <v>489</v>
      </c>
      <c r="B495" s="18" t="s">
        <v>557</v>
      </c>
      <c r="C495" s="59">
        <v>6597</v>
      </c>
      <c r="D495" s="18">
        <f t="shared" si="65"/>
        <v>6597</v>
      </c>
      <c r="E495" s="59" t="s">
        <v>533</v>
      </c>
      <c r="F495" s="59">
        <v>80</v>
      </c>
      <c r="G495" s="59">
        <v>90</v>
      </c>
      <c r="H495" s="59">
        <v>90</v>
      </c>
      <c r="I495" s="59"/>
      <c r="J495" s="59"/>
      <c r="K495" s="59"/>
      <c r="L495" s="59"/>
      <c r="M495" s="59"/>
      <c r="N495" s="18"/>
      <c r="O495" s="60">
        <v>57</v>
      </c>
      <c r="P495" s="175">
        <f t="shared" si="66"/>
        <v>80</v>
      </c>
      <c r="Q495" s="18"/>
      <c r="R495" s="18"/>
      <c r="S495" s="18"/>
      <c r="T495" s="18"/>
      <c r="U495" s="61">
        <f t="shared" si="67"/>
        <v>79.25</v>
      </c>
      <c r="V495" s="18" t="str">
        <f t="shared" si="34"/>
        <v xml:space="preserve"> Menyanyikan lagu populer  populer secara  solo dengan intonasi dan artikulasi . </v>
      </c>
      <c r="W495" s="18" t="str">
        <f t="shared" si="35"/>
        <v xml:space="preserve"> Memainkan alat musik  dalam ansambel secara berkelompok . </v>
      </c>
      <c r="X495" s="62" t="str">
        <f t="shared" si="36"/>
        <v xml:space="preserve"> Menyanyikan lagu populer  dalam bentuk sajian vokal group . </v>
      </c>
      <c r="Y495" s="18" t="str">
        <f t="shared" si="37"/>
        <v/>
      </c>
      <c r="Z495" s="18" t="str">
        <f t="shared" si="38"/>
        <v/>
      </c>
      <c r="AA495" s="18" t="str">
        <f t="shared" si="39"/>
        <v/>
      </c>
      <c r="AB495" s="18" t="str">
        <f t="shared" si="40"/>
        <v/>
      </c>
      <c r="AC495" s="18" t="str">
        <f t="shared" si="41"/>
        <v/>
      </c>
      <c r="AD495" s="18"/>
      <c r="AE495" s="18"/>
      <c r="AF495" s="18"/>
      <c r="AG495" s="18"/>
      <c r="AH495" s="30" t="str">
        <f t="shared" si="42"/>
        <v/>
      </c>
      <c r="AI495" s="18" t="str">
        <f t="shared" si="43"/>
        <v/>
      </c>
      <c r="AJ495" s="18" t="str">
        <f t="shared" si="44"/>
        <v/>
      </c>
      <c r="AK495" s="18" t="str">
        <f t="shared" si="45"/>
        <v/>
      </c>
      <c r="AL495" s="18" t="str">
        <f t="shared" si="46"/>
        <v/>
      </c>
      <c r="AM495" s="18" t="str">
        <f t="shared" si="47"/>
        <v/>
      </c>
      <c r="AN495" s="18" t="str">
        <f t="shared" si="48"/>
        <v/>
      </c>
      <c r="AO495" s="18" t="str">
        <f t="shared" si="49"/>
        <v/>
      </c>
      <c r="AP495" s="18" t="str">
        <f t="shared" si="50"/>
        <v/>
      </c>
      <c r="AS495" s="63">
        <f t="shared" si="51"/>
        <v>79.25</v>
      </c>
      <c r="AT495"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495" s="23" t="str">
        <f t="shared" si="53"/>
        <v xml:space="preserve">Perlu peningkatan dalam hal </v>
      </c>
      <c r="AV495"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495" s="23" t="str">
        <f t="shared" si="55"/>
        <v/>
      </c>
      <c r="BF495" s="197">
        <v>78</v>
      </c>
    </row>
    <row r="496" spans="1:58" ht="15.75" customHeight="1">
      <c r="A496" s="57">
        <v>490</v>
      </c>
      <c r="B496" s="18" t="s">
        <v>558</v>
      </c>
      <c r="C496" s="59">
        <v>6598</v>
      </c>
      <c r="D496" s="18">
        <f t="shared" si="65"/>
        <v>6598</v>
      </c>
      <c r="E496" s="59" t="s">
        <v>533</v>
      </c>
      <c r="F496" s="59">
        <v>80</v>
      </c>
      <c r="G496" s="59">
        <v>90</v>
      </c>
      <c r="H496" s="59">
        <v>80</v>
      </c>
      <c r="I496" s="59"/>
      <c r="J496" s="59"/>
      <c r="K496" s="59"/>
      <c r="L496" s="59"/>
      <c r="M496" s="59"/>
      <c r="N496" s="18"/>
      <c r="O496" s="60">
        <v>72</v>
      </c>
      <c r="P496" s="175">
        <f t="shared" si="66"/>
        <v>80</v>
      </c>
      <c r="Q496" s="18"/>
      <c r="R496" s="18"/>
      <c r="S496" s="18"/>
      <c r="T496" s="18"/>
      <c r="U496" s="61">
        <f t="shared" si="67"/>
        <v>80.5</v>
      </c>
      <c r="V496" s="18" t="str">
        <f t="shared" si="34"/>
        <v xml:space="preserve"> Menyanyikan lagu populer  populer secara  solo dengan intonasi dan artikulasi . </v>
      </c>
      <c r="W496" s="18" t="str">
        <f t="shared" si="35"/>
        <v xml:space="preserve"> Memainkan alat musik  dalam ansambel secara berkelompok . </v>
      </c>
      <c r="X496" s="62" t="str">
        <f t="shared" si="36"/>
        <v xml:space="preserve"> Menyanyikan lagu populer  dalam bentuk sajian vokal group . </v>
      </c>
      <c r="Y496" s="18" t="str">
        <f t="shared" si="37"/>
        <v/>
      </c>
      <c r="Z496" s="18" t="str">
        <f t="shared" si="38"/>
        <v/>
      </c>
      <c r="AA496" s="18" t="str">
        <f t="shared" si="39"/>
        <v/>
      </c>
      <c r="AB496" s="18" t="str">
        <f t="shared" si="40"/>
        <v/>
      </c>
      <c r="AC496" s="18" t="str">
        <f t="shared" si="41"/>
        <v/>
      </c>
      <c r="AD496" s="18"/>
      <c r="AE496" s="18"/>
      <c r="AF496" s="18"/>
      <c r="AG496" s="18"/>
      <c r="AH496" s="30" t="str">
        <f t="shared" si="42"/>
        <v/>
      </c>
      <c r="AI496" s="18" t="str">
        <f t="shared" si="43"/>
        <v/>
      </c>
      <c r="AJ496" s="18" t="str">
        <f t="shared" si="44"/>
        <v/>
      </c>
      <c r="AK496" s="18" t="str">
        <f t="shared" si="45"/>
        <v/>
      </c>
      <c r="AL496" s="18" t="str">
        <f t="shared" si="46"/>
        <v/>
      </c>
      <c r="AM496" s="18" t="str">
        <f t="shared" si="47"/>
        <v/>
      </c>
      <c r="AN496" s="18" t="str">
        <f t="shared" si="48"/>
        <v/>
      </c>
      <c r="AO496" s="18" t="str">
        <f t="shared" si="49"/>
        <v/>
      </c>
      <c r="AP496" s="18" t="str">
        <f t="shared" si="50"/>
        <v/>
      </c>
      <c r="AS496" s="63">
        <f t="shared" si="51"/>
        <v>80.5</v>
      </c>
      <c r="AT496"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496" s="23" t="str">
        <f t="shared" si="53"/>
        <v xml:space="preserve">Perlu peningkatan dalam hal </v>
      </c>
      <c r="AV496"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496" s="23" t="str">
        <f t="shared" si="55"/>
        <v/>
      </c>
      <c r="BF496" s="197">
        <v>78</v>
      </c>
    </row>
    <row r="497" spans="1:58" ht="15.75" customHeight="1">
      <c r="A497" s="57">
        <v>491</v>
      </c>
      <c r="B497" s="18" t="s">
        <v>559</v>
      </c>
      <c r="C497" s="59">
        <v>6599</v>
      </c>
      <c r="D497" s="18">
        <f t="shared" si="65"/>
        <v>6599</v>
      </c>
      <c r="E497" s="59" t="s">
        <v>533</v>
      </c>
      <c r="F497" s="59">
        <v>70</v>
      </c>
      <c r="G497" s="59">
        <v>80</v>
      </c>
      <c r="H497" s="59">
        <v>75</v>
      </c>
      <c r="I497" s="59"/>
      <c r="J497" s="59"/>
      <c r="K497" s="59"/>
      <c r="L497" s="59"/>
      <c r="M497" s="59"/>
      <c r="N497" s="18"/>
      <c r="O497" s="60">
        <v>58</v>
      </c>
      <c r="P497" s="175">
        <f t="shared" si="66"/>
        <v>80</v>
      </c>
      <c r="Q497" s="18"/>
      <c r="R497" s="18"/>
      <c r="S497" s="18"/>
      <c r="T497" s="18"/>
      <c r="U497" s="61">
        <f t="shared" si="67"/>
        <v>70.75</v>
      </c>
      <c r="V497" s="18" t="str">
        <f t="shared" si="34"/>
        <v/>
      </c>
      <c r="W497" s="18" t="str">
        <f t="shared" si="35"/>
        <v xml:space="preserve"> Memainkan alat musik  dalam ansambel secara berkelompok . </v>
      </c>
      <c r="X497" s="62" t="str">
        <f t="shared" si="36"/>
        <v/>
      </c>
      <c r="Y497" s="18" t="str">
        <f t="shared" si="37"/>
        <v/>
      </c>
      <c r="Z497" s="18" t="str">
        <f t="shared" si="38"/>
        <v/>
      </c>
      <c r="AA497" s="18" t="str">
        <f t="shared" si="39"/>
        <v/>
      </c>
      <c r="AB497" s="18" t="str">
        <f t="shared" si="40"/>
        <v/>
      </c>
      <c r="AC497" s="18" t="str">
        <f t="shared" si="41"/>
        <v/>
      </c>
      <c r="AD497" s="18"/>
      <c r="AE497" s="18"/>
      <c r="AF497" s="18"/>
      <c r="AG497" s="18"/>
      <c r="AH497" s="30" t="str">
        <f t="shared" si="42"/>
        <v/>
      </c>
      <c r="AI497" s="18" t="str">
        <f t="shared" si="43"/>
        <v xml:space="preserve"> Menyanyikan lagu populer  populer secara  solo dengan intonasi dan artikulasi . </v>
      </c>
      <c r="AJ497" s="18" t="str">
        <f t="shared" si="44"/>
        <v/>
      </c>
      <c r="AK497" s="18" t="str">
        <f t="shared" si="45"/>
        <v xml:space="preserve"> Menyanyikan lagu populer  dalam bentuk sajian vokal group . </v>
      </c>
      <c r="AL497" s="18" t="str">
        <f t="shared" si="46"/>
        <v/>
      </c>
      <c r="AM497" s="18" t="str">
        <f t="shared" si="47"/>
        <v/>
      </c>
      <c r="AN497" s="18" t="str">
        <f t="shared" si="48"/>
        <v/>
      </c>
      <c r="AO497" s="18" t="str">
        <f t="shared" si="49"/>
        <v/>
      </c>
      <c r="AP497" s="18" t="str">
        <f t="shared" si="50"/>
        <v/>
      </c>
      <c r="AS497" s="63">
        <f t="shared" si="51"/>
        <v>70.75</v>
      </c>
      <c r="AT497" s="23" t="str">
        <f t="shared" si="52"/>
        <v xml:space="preserve">Mencapai kompetensi dengan sangat baik dalam  Memainkan alat musik  dalam ansambel secara berkelompok . </v>
      </c>
      <c r="AU497" s="23" t="str">
        <f t="shared" si="53"/>
        <v xml:space="preserve">Perlu peningkatan dalam hal  Menyanyikan lagu populer  populer secara  solo dengan intonasi dan artikulasi .  Menyanyikan lagu populer  dalam bentuk sajian vokal group . </v>
      </c>
      <c r="AV497" s="23" t="str">
        <f t="shared" si="54"/>
        <v xml:space="preserve">Mencapai kompetensi dengan sangat baik dalam  Memainkan alat musik  dalam ansambel secara berkelompok . </v>
      </c>
      <c r="AW497" s="23" t="str">
        <f t="shared" si="55"/>
        <v xml:space="preserve">Perlu peningkatan dalam hal  Menyanyikan lagu populer  populer secara  solo dengan intonasi dan artikulasi .  Menyanyikan lagu populer  dalam bentuk sajian vokal group . </v>
      </c>
      <c r="BF497" s="197">
        <v>78</v>
      </c>
    </row>
    <row r="498" spans="1:58" ht="15.75" customHeight="1">
      <c r="A498" s="57">
        <v>492</v>
      </c>
      <c r="B498" s="18" t="s">
        <v>560</v>
      </c>
      <c r="C498" s="59">
        <v>6600</v>
      </c>
      <c r="D498" s="18">
        <f t="shared" si="65"/>
        <v>6600</v>
      </c>
      <c r="E498" s="59" t="s">
        <v>533</v>
      </c>
      <c r="F498" s="59">
        <v>90</v>
      </c>
      <c r="G498" s="59">
        <v>90</v>
      </c>
      <c r="H498" s="59">
        <v>90</v>
      </c>
      <c r="I498" s="59"/>
      <c r="J498" s="59"/>
      <c r="K498" s="59"/>
      <c r="L498" s="59"/>
      <c r="M498" s="59"/>
      <c r="N498" s="18"/>
      <c r="O498" s="60">
        <v>78</v>
      </c>
      <c r="P498" s="175">
        <f t="shared" si="66"/>
        <v>80</v>
      </c>
      <c r="Q498" s="18"/>
      <c r="R498" s="18"/>
      <c r="S498" s="18"/>
      <c r="T498" s="18"/>
      <c r="U498" s="61">
        <f t="shared" si="67"/>
        <v>87</v>
      </c>
      <c r="V498" s="18" t="str">
        <f t="shared" si="34"/>
        <v xml:space="preserve"> Menyanyikan lagu populer  populer secara  solo dengan intonasi dan artikulasi . </v>
      </c>
      <c r="W498" s="18" t="str">
        <f t="shared" si="35"/>
        <v xml:space="preserve"> Memainkan alat musik  dalam ansambel secara berkelompok . </v>
      </c>
      <c r="X498" s="62" t="str">
        <f t="shared" si="36"/>
        <v xml:space="preserve"> Menyanyikan lagu populer  dalam bentuk sajian vokal group . </v>
      </c>
      <c r="Y498" s="18" t="str">
        <f t="shared" si="37"/>
        <v/>
      </c>
      <c r="Z498" s="18" t="str">
        <f t="shared" si="38"/>
        <v/>
      </c>
      <c r="AA498" s="18" t="str">
        <f t="shared" si="39"/>
        <v/>
      </c>
      <c r="AB498" s="18" t="str">
        <f t="shared" si="40"/>
        <v/>
      </c>
      <c r="AC498" s="18" t="str">
        <f t="shared" si="41"/>
        <v/>
      </c>
      <c r="AD498" s="18"/>
      <c r="AE498" s="18"/>
      <c r="AF498" s="18"/>
      <c r="AG498" s="18"/>
      <c r="AH498" s="30" t="str">
        <f t="shared" si="42"/>
        <v/>
      </c>
      <c r="AI498" s="18" t="str">
        <f t="shared" si="43"/>
        <v/>
      </c>
      <c r="AJ498" s="18" t="str">
        <f t="shared" si="44"/>
        <v/>
      </c>
      <c r="AK498" s="18" t="str">
        <f t="shared" si="45"/>
        <v/>
      </c>
      <c r="AL498" s="18" t="str">
        <f t="shared" si="46"/>
        <v/>
      </c>
      <c r="AM498" s="18" t="str">
        <f t="shared" si="47"/>
        <v/>
      </c>
      <c r="AN498" s="18" t="str">
        <f t="shared" si="48"/>
        <v/>
      </c>
      <c r="AO498" s="18" t="str">
        <f t="shared" si="49"/>
        <v/>
      </c>
      <c r="AP498" s="18" t="str">
        <f t="shared" si="50"/>
        <v/>
      </c>
      <c r="AS498" s="63">
        <f t="shared" si="51"/>
        <v>87</v>
      </c>
      <c r="AT498"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498" s="23" t="str">
        <f t="shared" si="53"/>
        <v xml:space="preserve">Perlu peningkatan dalam hal </v>
      </c>
      <c r="AV498"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498" s="23" t="str">
        <f t="shared" si="55"/>
        <v/>
      </c>
      <c r="BF498" s="197">
        <v>82</v>
      </c>
    </row>
    <row r="499" spans="1:58" ht="15.75" customHeight="1">
      <c r="A499" s="57">
        <v>493</v>
      </c>
      <c r="B499" s="18" t="s">
        <v>561</v>
      </c>
      <c r="C499" s="59">
        <v>6601</v>
      </c>
      <c r="D499" s="18">
        <f t="shared" si="65"/>
        <v>6601</v>
      </c>
      <c r="E499" s="59" t="s">
        <v>533</v>
      </c>
      <c r="F499" s="59">
        <v>80</v>
      </c>
      <c r="G499" s="59">
        <v>90</v>
      </c>
      <c r="H499" s="59">
        <v>80</v>
      </c>
      <c r="I499" s="59"/>
      <c r="J499" s="59"/>
      <c r="K499" s="59"/>
      <c r="L499" s="59"/>
      <c r="M499" s="59"/>
      <c r="N499" s="18"/>
      <c r="O499" s="60">
        <v>74</v>
      </c>
      <c r="P499" s="175">
        <f t="shared" si="66"/>
        <v>80</v>
      </c>
      <c r="Q499" s="18"/>
      <c r="R499" s="18"/>
      <c r="S499" s="18"/>
      <c r="T499" s="18"/>
      <c r="U499" s="61">
        <f t="shared" si="67"/>
        <v>81</v>
      </c>
      <c r="V499" s="18" t="str">
        <f t="shared" si="34"/>
        <v xml:space="preserve"> Menyanyikan lagu populer  populer secara  solo dengan intonasi dan artikulasi . </v>
      </c>
      <c r="W499" s="18" t="str">
        <f t="shared" si="35"/>
        <v xml:space="preserve"> Memainkan alat musik  dalam ansambel secara berkelompok . </v>
      </c>
      <c r="X499" s="62" t="str">
        <f t="shared" si="36"/>
        <v xml:space="preserve"> Menyanyikan lagu populer  dalam bentuk sajian vokal group . </v>
      </c>
      <c r="Y499" s="18" t="str">
        <f t="shared" si="37"/>
        <v/>
      </c>
      <c r="Z499" s="18" t="str">
        <f t="shared" si="38"/>
        <v/>
      </c>
      <c r="AA499" s="18" t="str">
        <f t="shared" si="39"/>
        <v/>
      </c>
      <c r="AB499" s="18" t="str">
        <f t="shared" si="40"/>
        <v/>
      </c>
      <c r="AC499" s="18" t="str">
        <f t="shared" si="41"/>
        <v/>
      </c>
      <c r="AD499" s="18"/>
      <c r="AE499" s="18"/>
      <c r="AF499" s="18"/>
      <c r="AG499" s="18"/>
      <c r="AH499" s="30" t="str">
        <f t="shared" si="42"/>
        <v/>
      </c>
      <c r="AI499" s="18" t="str">
        <f t="shared" si="43"/>
        <v/>
      </c>
      <c r="AJ499" s="18" t="str">
        <f t="shared" si="44"/>
        <v/>
      </c>
      <c r="AK499" s="18" t="str">
        <f t="shared" si="45"/>
        <v/>
      </c>
      <c r="AL499" s="18" t="str">
        <f t="shared" si="46"/>
        <v/>
      </c>
      <c r="AM499" s="18" t="str">
        <f t="shared" si="47"/>
        <v/>
      </c>
      <c r="AN499" s="18" t="str">
        <f t="shared" si="48"/>
        <v/>
      </c>
      <c r="AO499" s="18" t="str">
        <f t="shared" si="49"/>
        <v/>
      </c>
      <c r="AP499" s="18" t="str">
        <f t="shared" si="50"/>
        <v/>
      </c>
      <c r="AS499" s="63">
        <f t="shared" si="51"/>
        <v>81</v>
      </c>
      <c r="AT499"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499" s="23" t="str">
        <f t="shared" si="53"/>
        <v xml:space="preserve">Perlu peningkatan dalam hal </v>
      </c>
      <c r="AV499"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499" s="23" t="str">
        <f t="shared" si="55"/>
        <v/>
      </c>
      <c r="BF499" s="197">
        <v>81</v>
      </c>
    </row>
    <row r="500" spans="1:58" ht="15.75" customHeight="1">
      <c r="A500" s="57">
        <v>494</v>
      </c>
      <c r="B500" s="18" t="s">
        <v>562</v>
      </c>
      <c r="C500" s="59">
        <v>6602</v>
      </c>
      <c r="D500" s="18">
        <f t="shared" si="65"/>
        <v>6602</v>
      </c>
      <c r="E500" s="59" t="s">
        <v>533</v>
      </c>
      <c r="F500" s="59">
        <v>90</v>
      </c>
      <c r="G500" s="59">
        <v>90</v>
      </c>
      <c r="H500" s="59">
        <v>80</v>
      </c>
      <c r="I500" s="59"/>
      <c r="J500" s="59"/>
      <c r="K500" s="59"/>
      <c r="L500" s="59"/>
      <c r="M500" s="59"/>
      <c r="N500" s="18"/>
      <c r="O500" s="60">
        <v>76</v>
      </c>
      <c r="P500" s="175">
        <f t="shared" si="66"/>
        <v>80</v>
      </c>
      <c r="Q500" s="18"/>
      <c r="R500" s="18"/>
      <c r="S500" s="18"/>
      <c r="T500" s="18"/>
      <c r="U500" s="61">
        <f t="shared" si="67"/>
        <v>84</v>
      </c>
      <c r="V500" s="18" t="str">
        <f t="shared" si="34"/>
        <v xml:space="preserve"> Menyanyikan lagu populer  populer secara  solo dengan intonasi dan artikulasi . </v>
      </c>
      <c r="W500" s="18" t="str">
        <f t="shared" si="35"/>
        <v xml:space="preserve"> Memainkan alat musik  dalam ansambel secara berkelompok . </v>
      </c>
      <c r="X500" s="62" t="str">
        <f t="shared" si="36"/>
        <v xml:space="preserve"> Menyanyikan lagu populer  dalam bentuk sajian vokal group . </v>
      </c>
      <c r="Y500" s="18" t="str">
        <f t="shared" si="37"/>
        <v/>
      </c>
      <c r="Z500" s="18" t="str">
        <f t="shared" si="38"/>
        <v/>
      </c>
      <c r="AA500" s="18" t="str">
        <f t="shared" si="39"/>
        <v/>
      </c>
      <c r="AB500" s="18" t="str">
        <f t="shared" si="40"/>
        <v/>
      </c>
      <c r="AC500" s="18" t="str">
        <f t="shared" si="41"/>
        <v/>
      </c>
      <c r="AD500" s="18"/>
      <c r="AE500" s="18"/>
      <c r="AF500" s="18"/>
      <c r="AG500" s="18"/>
      <c r="AH500" s="30" t="str">
        <f t="shared" si="42"/>
        <v/>
      </c>
      <c r="AI500" s="18" t="str">
        <f t="shared" si="43"/>
        <v/>
      </c>
      <c r="AJ500" s="18" t="str">
        <f t="shared" si="44"/>
        <v/>
      </c>
      <c r="AK500" s="18" t="str">
        <f t="shared" si="45"/>
        <v/>
      </c>
      <c r="AL500" s="18" t="str">
        <f t="shared" si="46"/>
        <v/>
      </c>
      <c r="AM500" s="18" t="str">
        <f t="shared" si="47"/>
        <v/>
      </c>
      <c r="AN500" s="18" t="str">
        <f t="shared" si="48"/>
        <v/>
      </c>
      <c r="AO500" s="18" t="str">
        <f t="shared" si="49"/>
        <v/>
      </c>
      <c r="AP500" s="18" t="str">
        <f t="shared" si="50"/>
        <v/>
      </c>
      <c r="AS500" s="63">
        <f t="shared" si="51"/>
        <v>84</v>
      </c>
      <c r="AT500"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500" s="23" t="str">
        <f t="shared" si="53"/>
        <v xml:space="preserve">Perlu peningkatan dalam hal </v>
      </c>
      <c r="AV500"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500" s="23" t="str">
        <f t="shared" si="55"/>
        <v/>
      </c>
      <c r="BF500" s="197">
        <v>81</v>
      </c>
    </row>
    <row r="501" spans="1:58" ht="15.75" customHeight="1">
      <c r="A501" s="57">
        <v>495</v>
      </c>
      <c r="B501" s="18" t="s">
        <v>564</v>
      </c>
      <c r="C501" s="59">
        <v>6604</v>
      </c>
      <c r="D501" s="18">
        <f t="shared" si="65"/>
        <v>6604</v>
      </c>
      <c r="E501" s="59" t="s">
        <v>533</v>
      </c>
      <c r="F501" s="59">
        <v>80</v>
      </c>
      <c r="G501" s="59">
        <v>80</v>
      </c>
      <c r="H501" s="59">
        <v>75</v>
      </c>
      <c r="I501" s="59"/>
      <c r="J501" s="59"/>
      <c r="K501" s="59"/>
      <c r="L501" s="59"/>
      <c r="M501" s="59"/>
      <c r="N501" s="18"/>
      <c r="O501" s="60">
        <v>71</v>
      </c>
      <c r="P501" s="175">
        <f t="shared" si="66"/>
        <v>80</v>
      </c>
      <c r="Q501" s="18"/>
      <c r="R501" s="18"/>
      <c r="S501" s="18"/>
      <c r="T501" s="18"/>
      <c r="U501" s="61">
        <f t="shared" si="67"/>
        <v>76.5</v>
      </c>
      <c r="V501" s="18" t="str">
        <f t="shared" si="34"/>
        <v xml:space="preserve"> Menyanyikan lagu populer  populer secara  solo dengan intonasi dan artikulasi . </v>
      </c>
      <c r="W501" s="18" t="str">
        <f t="shared" si="35"/>
        <v xml:space="preserve"> Memainkan alat musik  dalam ansambel secara berkelompok . </v>
      </c>
      <c r="X501" s="62" t="str">
        <f t="shared" si="36"/>
        <v/>
      </c>
      <c r="Y501" s="18" t="str">
        <f t="shared" si="37"/>
        <v/>
      </c>
      <c r="Z501" s="18" t="str">
        <f t="shared" si="38"/>
        <v/>
      </c>
      <c r="AA501" s="18" t="str">
        <f t="shared" si="39"/>
        <v/>
      </c>
      <c r="AB501" s="18" t="str">
        <f t="shared" si="40"/>
        <v/>
      </c>
      <c r="AC501" s="18" t="str">
        <f t="shared" si="41"/>
        <v/>
      </c>
      <c r="AD501" s="18"/>
      <c r="AE501" s="18"/>
      <c r="AF501" s="18"/>
      <c r="AG501" s="18"/>
      <c r="AH501" s="30" t="str">
        <f t="shared" si="42"/>
        <v/>
      </c>
      <c r="AI501" s="18" t="str">
        <f t="shared" si="43"/>
        <v/>
      </c>
      <c r="AJ501" s="18" t="str">
        <f t="shared" si="44"/>
        <v/>
      </c>
      <c r="AK501" s="18" t="str">
        <f t="shared" si="45"/>
        <v xml:space="preserve"> Menyanyikan lagu populer  dalam bentuk sajian vokal group . </v>
      </c>
      <c r="AL501" s="18" t="str">
        <f t="shared" si="46"/>
        <v/>
      </c>
      <c r="AM501" s="18" t="str">
        <f t="shared" si="47"/>
        <v/>
      </c>
      <c r="AN501" s="18" t="str">
        <f t="shared" si="48"/>
        <v/>
      </c>
      <c r="AO501" s="18" t="str">
        <f t="shared" si="49"/>
        <v/>
      </c>
      <c r="AP501" s="18" t="str">
        <f t="shared" si="50"/>
        <v/>
      </c>
      <c r="AS501" s="63">
        <f t="shared" si="51"/>
        <v>76.5</v>
      </c>
      <c r="AT501" s="23" t="str">
        <f t="shared" si="52"/>
        <v xml:space="preserve">Mencapai kompetensi dengan sangat baik dalam  Menyanyikan lagu populer  populer secara  solo dengan intonasi dan artikulasi .  Memainkan alat musik  dalam ansambel secara berkelompok . </v>
      </c>
      <c r="AU501" s="23" t="str">
        <f t="shared" si="53"/>
        <v xml:space="preserve">Perlu peningkatan dalam hal  Menyanyikan lagu populer  dalam bentuk sajian vokal group . </v>
      </c>
      <c r="AV501" s="23" t="str">
        <f t="shared" si="54"/>
        <v xml:space="preserve">Mencapai kompetensi dengan sangat baik dalam  Menyanyikan lagu populer  populer secara  solo dengan intonasi dan artikulasi .  Memainkan alat musik  dalam ansambel secara berkelompok . </v>
      </c>
      <c r="AW501" s="23" t="str">
        <f t="shared" si="55"/>
        <v xml:space="preserve">Perlu peningkatan dalam hal  Menyanyikan lagu populer  dalam bentuk sajian vokal group . </v>
      </c>
      <c r="BF501" s="197">
        <v>77</v>
      </c>
    </row>
    <row r="502" spans="1:58" ht="15.75" customHeight="1">
      <c r="A502" s="57">
        <v>496</v>
      </c>
      <c r="B502" s="18" t="s">
        <v>565</v>
      </c>
      <c r="C502" s="59">
        <v>6605</v>
      </c>
      <c r="D502" s="18">
        <f t="shared" si="65"/>
        <v>6605</v>
      </c>
      <c r="E502" s="59" t="s">
        <v>27</v>
      </c>
      <c r="F502" s="59">
        <v>70</v>
      </c>
      <c r="G502" s="59">
        <v>80</v>
      </c>
      <c r="H502" s="59">
        <v>80</v>
      </c>
      <c r="I502" s="59"/>
      <c r="J502" s="59"/>
      <c r="K502" s="59"/>
      <c r="L502" s="59"/>
      <c r="M502" s="59"/>
      <c r="N502" s="18"/>
      <c r="O502" s="60">
        <v>57</v>
      </c>
      <c r="P502" s="175">
        <f t="shared" si="66"/>
        <v>80</v>
      </c>
      <c r="Q502" s="18"/>
      <c r="R502" s="18"/>
      <c r="S502" s="18"/>
      <c r="T502" s="18"/>
      <c r="U502" s="61">
        <f t="shared" si="67"/>
        <v>71.75</v>
      </c>
      <c r="V502" s="18" t="str">
        <f t="shared" si="34"/>
        <v/>
      </c>
      <c r="W502" s="18" t="str">
        <f t="shared" si="35"/>
        <v xml:space="preserve"> Memainkan alat musik  dalam ansambel secara berkelompok . </v>
      </c>
      <c r="X502" s="62" t="str">
        <f t="shared" si="36"/>
        <v xml:space="preserve"> Menyanyikan lagu populer  dalam bentuk sajian vokal group . </v>
      </c>
      <c r="Y502" s="18" t="str">
        <f t="shared" si="37"/>
        <v/>
      </c>
      <c r="Z502" s="18" t="str">
        <f t="shared" si="38"/>
        <v/>
      </c>
      <c r="AA502" s="18" t="str">
        <f t="shared" si="39"/>
        <v/>
      </c>
      <c r="AB502" s="18" t="str">
        <f t="shared" si="40"/>
        <v/>
      </c>
      <c r="AC502" s="18" t="str">
        <f t="shared" si="41"/>
        <v/>
      </c>
      <c r="AD502" s="18"/>
      <c r="AE502" s="18"/>
      <c r="AF502" s="18"/>
      <c r="AG502" s="18"/>
      <c r="AH502" s="30" t="str">
        <f t="shared" si="42"/>
        <v/>
      </c>
      <c r="AI502" s="18" t="str">
        <f t="shared" si="43"/>
        <v xml:space="preserve"> Menyanyikan lagu populer  populer secara  solo dengan intonasi dan artikulasi . </v>
      </c>
      <c r="AJ502" s="18" t="str">
        <f t="shared" si="44"/>
        <v/>
      </c>
      <c r="AK502" s="18" t="str">
        <f t="shared" si="45"/>
        <v/>
      </c>
      <c r="AL502" s="18" t="str">
        <f t="shared" si="46"/>
        <v/>
      </c>
      <c r="AM502" s="18" t="str">
        <f t="shared" si="47"/>
        <v/>
      </c>
      <c r="AN502" s="18" t="str">
        <f t="shared" si="48"/>
        <v/>
      </c>
      <c r="AO502" s="18" t="str">
        <f t="shared" si="49"/>
        <v/>
      </c>
      <c r="AP502" s="18" t="str">
        <f t="shared" si="50"/>
        <v/>
      </c>
      <c r="AS502" s="63">
        <f t="shared" si="51"/>
        <v>71.75</v>
      </c>
      <c r="AT502" s="23" t="str">
        <f t="shared" si="52"/>
        <v xml:space="preserve">Mencapai kompetensi dengan sangat baik dalam  Memainkan alat musik  dalam ansambel secara berkelompok .  Menyanyikan lagu populer  dalam bentuk sajian vokal group . </v>
      </c>
      <c r="AU502" s="23" t="str">
        <f t="shared" si="53"/>
        <v xml:space="preserve">Perlu peningkatan dalam hal  Menyanyikan lagu populer  populer secara  solo dengan intonasi dan artikulasi . </v>
      </c>
      <c r="AV502" s="23" t="str">
        <f t="shared" si="54"/>
        <v xml:space="preserve">Mencapai kompetensi dengan sangat baik dalam  Memainkan alat musik  dalam ansambel secara berkelompok .  Menyanyikan lagu populer  dalam bentuk sajian vokal group . </v>
      </c>
      <c r="AW502" s="23" t="str">
        <f t="shared" si="55"/>
        <v xml:space="preserve">Perlu peningkatan dalam hal  Menyanyikan lagu populer  populer secara  solo dengan intonasi dan artikulasi . </v>
      </c>
      <c r="BF502" s="197">
        <v>75</v>
      </c>
    </row>
    <row r="503" spans="1:58" ht="15.75" customHeight="1">
      <c r="A503" s="57">
        <v>497</v>
      </c>
      <c r="B503" s="18" t="s">
        <v>567</v>
      </c>
      <c r="C503" s="59">
        <v>6606</v>
      </c>
      <c r="D503" s="18">
        <f t="shared" si="65"/>
        <v>6606</v>
      </c>
      <c r="E503" s="59" t="s">
        <v>27</v>
      </c>
      <c r="F503" s="59">
        <v>70</v>
      </c>
      <c r="G503" s="59">
        <v>80</v>
      </c>
      <c r="H503" s="59">
        <v>80</v>
      </c>
      <c r="I503" s="59"/>
      <c r="J503" s="59"/>
      <c r="K503" s="59"/>
      <c r="L503" s="59"/>
      <c r="M503" s="59"/>
      <c r="N503" s="18"/>
      <c r="O503" s="60">
        <v>71</v>
      </c>
      <c r="P503" s="175">
        <f t="shared" si="66"/>
        <v>80</v>
      </c>
      <c r="Q503" s="18"/>
      <c r="R503" s="18"/>
      <c r="S503" s="18"/>
      <c r="T503" s="18"/>
      <c r="U503" s="61">
        <f t="shared" si="67"/>
        <v>75.25</v>
      </c>
      <c r="V503" s="18" t="str">
        <f t="shared" si="34"/>
        <v/>
      </c>
      <c r="W503" s="18" t="str">
        <f t="shared" si="35"/>
        <v xml:space="preserve"> Memainkan alat musik  dalam ansambel secara berkelompok . </v>
      </c>
      <c r="X503" s="62" t="str">
        <f t="shared" si="36"/>
        <v xml:space="preserve"> Menyanyikan lagu populer  dalam bentuk sajian vokal group . </v>
      </c>
      <c r="Y503" s="18" t="str">
        <f t="shared" si="37"/>
        <v/>
      </c>
      <c r="Z503" s="18" t="str">
        <f t="shared" si="38"/>
        <v/>
      </c>
      <c r="AA503" s="18" t="str">
        <f t="shared" si="39"/>
        <v/>
      </c>
      <c r="AB503" s="18" t="str">
        <f t="shared" si="40"/>
        <v/>
      </c>
      <c r="AC503" s="18" t="str">
        <f t="shared" si="41"/>
        <v/>
      </c>
      <c r="AD503" s="18"/>
      <c r="AE503" s="18"/>
      <c r="AF503" s="18"/>
      <c r="AG503" s="18"/>
      <c r="AH503" s="30" t="str">
        <f t="shared" si="42"/>
        <v/>
      </c>
      <c r="AI503" s="18" t="str">
        <f t="shared" si="43"/>
        <v xml:space="preserve"> Menyanyikan lagu populer  populer secara  solo dengan intonasi dan artikulasi . </v>
      </c>
      <c r="AJ503" s="18" t="str">
        <f t="shared" si="44"/>
        <v/>
      </c>
      <c r="AK503" s="18" t="str">
        <f t="shared" si="45"/>
        <v/>
      </c>
      <c r="AL503" s="18" t="str">
        <f t="shared" si="46"/>
        <v/>
      </c>
      <c r="AM503" s="18" t="str">
        <f t="shared" si="47"/>
        <v/>
      </c>
      <c r="AN503" s="18" t="str">
        <f t="shared" si="48"/>
        <v/>
      </c>
      <c r="AO503" s="18" t="str">
        <f t="shared" si="49"/>
        <v/>
      </c>
      <c r="AP503" s="18" t="str">
        <f t="shared" si="50"/>
        <v/>
      </c>
      <c r="AS503" s="63">
        <f t="shared" si="51"/>
        <v>75.25</v>
      </c>
      <c r="AT503" s="23" t="str">
        <f t="shared" si="52"/>
        <v xml:space="preserve">Mencapai kompetensi dengan sangat baik dalam  Memainkan alat musik  dalam ansambel secara berkelompok .  Menyanyikan lagu populer  dalam bentuk sajian vokal group . </v>
      </c>
      <c r="AU503" s="23" t="str">
        <f t="shared" si="53"/>
        <v xml:space="preserve">Perlu peningkatan dalam hal  Menyanyikan lagu populer  populer secara  solo dengan intonasi dan artikulasi . </v>
      </c>
      <c r="AV503" s="23" t="str">
        <f t="shared" si="54"/>
        <v xml:space="preserve">Mencapai kompetensi dengan sangat baik dalam  Memainkan alat musik  dalam ansambel secara berkelompok .  Menyanyikan lagu populer  dalam bentuk sajian vokal group . </v>
      </c>
      <c r="AW503" s="23" t="str">
        <f t="shared" si="55"/>
        <v xml:space="preserve">Perlu peningkatan dalam hal  Menyanyikan lagu populer  populer secara  solo dengan intonasi dan artikulasi . </v>
      </c>
      <c r="BF503" s="197">
        <v>75</v>
      </c>
    </row>
    <row r="504" spans="1:58" ht="15.75" customHeight="1">
      <c r="A504" s="57">
        <v>498</v>
      </c>
      <c r="B504" s="18" t="s">
        <v>505</v>
      </c>
      <c r="C504" s="59">
        <v>6607</v>
      </c>
      <c r="D504" s="18">
        <f t="shared" si="65"/>
        <v>6607</v>
      </c>
      <c r="E504" s="59" t="s">
        <v>27</v>
      </c>
      <c r="F504" s="59">
        <v>80</v>
      </c>
      <c r="G504" s="59">
        <v>90</v>
      </c>
      <c r="H504" s="59">
        <v>90</v>
      </c>
      <c r="I504" s="59"/>
      <c r="J504" s="59"/>
      <c r="K504" s="59"/>
      <c r="L504" s="59"/>
      <c r="M504" s="59"/>
      <c r="N504" s="18"/>
      <c r="O504" s="60">
        <v>76</v>
      </c>
      <c r="P504" s="175">
        <f t="shared" si="66"/>
        <v>80</v>
      </c>
      <c r="Q504" s="18"/>
      <c r="R504" s="18"/>
      <c r="S504" s="18"/>
      <c r="T504" s="18"/>
      <c r="U504" s="61">
        <f t="shared" si="67"/>
        <v>84</v>
      </c>
      <c r="V504" s="18" t="str">
        <f t="shared" si="34"/>
        <v xml:space="preserve"> Menyanyikan lagu populer  populer secara  solo dengan intonasi dan artikulasi . </v>
      </c>
      <c r="W504" s="18" t="str">
        <f t="shared" si="35"/>
        <v xml:space="preserve"> Memainkan alat musik  dalam ansambel secara berkelompok . </v>
      </c>
      <c r="X504" s="62" t="str">
        <f t="shared" si="36"/>
        <v xml:space="preserve"> Menyanyikan lagu populer  dalam bentuk sajian vokal group . </v>
      </c>
      <c r="Y504" s="18" t="str">
        <f t="shared" si="37"/>
        <v/>
      </c>
      <c r="Z504" s="18" t="str">
        <f t="shared" si="38"/>
        <v/>
      </c>
      <c r="AA504" s="18" t="str">
        <f t="shared" si="39"/>
        <v/>
      </c>
      <c r="AB504" s="18" t="str">
        <f t="shared" si="40"/>
        <v/>
      </c>
      <c r="AC504" s="18" t="str">
        <f t="shared" si="41"/>
        <v/>
      </c>
      <c r="AD504" s="18"/>
      <c r="AE504" s="18"/>
      <c r="AF504" s="18"/>
      <c r="AG504" s="18"/>
      <c r="AH504" s="30" t="str">
        <f t="shared" si="42"/>
        <v/>
      </c>
      <c r="AI504" s="18" t="str">
        <f t="shared" si="43"/>
        <v/>
      </c>
      <c r="AJ504" s="18" t="str">
        <f t="shared" si="44"/>
        <v/>
      </c>
      <c r="AK504" s="18" t="str">
        <f t="shared" si="45"/>
        <v/>
      </c>
      <c r="AL504" s="18" t="str">
        <f t="shared" si="46"/>
        <v/>
      </c>
      <c r="AM504" s="18" t="str">
        <f t="shared" si="47"/>
        <v/>
      </c>
      <c r="AN504" s="18" t="str">
        <f t="shared" si="48"/>
        <v/>
      </c>
      <c r="AO504" s="18" t="str">
        <f t="shared" si="49"/>
        <v/>
      </c>
      <c r="AP504" s="18" t="str">
        <f t="shared" si="50"/>
        <v/>
      </c>
      <c r="AS504" s="63">
        <f t="shared" si="51"/>
        <v>84</v>
      </c>
      <c r="AT504"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504" s="23" t="str">
        <f t="shared" si="53"/>
        <v xml:space="preserve">Perlu peningkatan dalam hal </v>
      </c>
      <c r="AV504"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504" s="23" t="str">
        <f t="shared" si="55"/>
        <v/>
      </c>
      <c r="BF504" s="197">
        <v>78</v>
      </c>
    </row>
    <row r="505" spans="1:58" ht="15.75" customHeight="1">
      <c r="A505" s="57">
        <v>499</v>
      </c>
      <c r="B505" s="18" t="s">
        <v>1202</v>
      </c>
      <c r="C505" s="59">
        <v>6608</v>
      </c>
      <c r="D505" s="18">
        <f t="shared" si="65"/>
        <v>6608</v>
      </c>
      <c r="E505" s="59" t="s">
        <v>27</v>
      </c>
      <c r="F505" s="59">
        <v>90</v>
      </c>
      <c r="G505" s="59">
        <v>90</v>
      </c>
      <c r="H505" s="59">
        <v>90</v>
      </c>
      <c r="I505" s="59"/>
      <c r="J505" s="59"/>
      <c r="K505" s="59"/>
      <c r="L505" s="59"/>
      <c r="M505" s="59"/>
      <c r="N505" s="18"/>
      <c r="O505" s="60">
        <v>71</v>
      </c>
      <c r="P505" s="175">
        <f t="shared" si="66"/>
        <v>80</v>
      </c>
      <c r="Q505" s="18"/>
      <c r="R505" s="18"/>
      <c r="S505" s="18"/>
      <c r="T505" s="18"/>
      <c r="U505" s="61">
        <f t="shared" si="67"/>
        <v>85.25</v>
      </c>
      <c r="V505" s="18" t="str">
        <f t="shared" si="34"/>
        <v xml:space="preserve"> Menyanyikan lagu populer  populer secara  solo dengan intonasi dan artikulasi . </v>
      </c>
      <c r="W505" s="18" t="str">
        <f t="shared" si="35"/>
        <v xml:space="preserve"> Memainkan alat musik  dalam ansambel secara berkelompok . </v>
      </c>
      <c r="X505" s="62" t="str">
        <f t="shared" si="36"/>
        <v xml:space="preserve"> Menyanyikan lagu populer  dalam bentuk sajian vokal group . </v>
      </c>
      <c r="Y505" s="18" t="str">
        <f t="shared" si="37"/>
        <v/>
      </c>
      <c r="Z505" s="18" t="str">
        <f t="shared" si="38"/>
        <v/>
      </c>
      <c r="AA505" s="18" t="str">
        <f t="shared" si="39"/>
        <v/>
      </c>
      <c r="AB505" s="18" t="str">
        <f t="shared" si="40"/>
        <v/>
      </c>
      <c r="AC505" s="18" t="str">
        <f t="shared" si="41"/>
        <v/>
      </c>
      <c r="AD505" s="18"/>
      <c r="AE505" s="18"/>
      <c r="AF505" s="18"/>
      <c r="AG505" s="18"/>
      <c r="AH505" s="30" t="str">
        <f t="shared" si="42"/>
        <v/>
      </c>
      <c r="AI505" s="18" t="str">
        <f t="shared" si="43"/>
        <v/>
      </c>
      <c r="AJ505" s="18" t="str">
        <f t="shared" si="44"/>
        <v/>
      </c>
      <c r="AK505" s="18" t="str">
        <f t="shared" si="45"/>
        <v/>
      </c>
      <c r="AL505" s="18" t="str">
        <f t="shared" si="46"/>
        <v/>
      </c>
      <c r="AM505" s="18" t="str">
        <f t="shared" si="47"/>
        <v/>
      </c>
      <c r="AN505" s="18" t="str">
        <f t="shared" si="48"/>
        <v/>
      </c>
      <c r="AO505" s="18" t="str">
        <f t="shared" si="49"/>
        <v/>
      </c>
      <c r="AP505" s="18" t="str">
        <f t="shared" si="50"/>
        <v/>
      </c>
      <c r="AS505" s="63">
        <f t="shared" si="51"/>
        <v>85.25</v>
      </c>
      <c r="AT505"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505" s="23" t="str">
        <f t="shared" si="53"/>
        <v xml:space="preserve">Perlu peningkatan dalam hal </v>
      </c>
      <c r="AV505"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505" s="23" t="str">
        <f t="shared" si="55"/>
        <v/>
      </c>
      <c r="BF505" s="197">
        <v>80</v>
      </c>
    </row>
    <row r="506" spans="1:58" ht="15.75" customHeight="1">
      <c r="A506" s="57">
        <v>500</v>
      </c>
      <c r="B506" s="18" t="s">
        <v>570</v>
      </c>
      <c r="C506" s="59">
        <v>6609</v>
      </c>
      <c r="D506" s="18">
        <f t="shared" si="65"/>
        <v>6609</v>
      </c>
      <c r="E506" s="59" t="s">
        <v>27</v>
      </c>
      <c r="F506" s="59">
        <v>90</v>
      </c>
      <c r="G506" s="59">
        <v>75</v>
      </c>
      <c r="H506" s="59">
        <v>75</v>
      </c>
      <c r="I506" s="59"/>
      <c r="J506" s="59"/>
      <c r="K506" s="59"/>
      <c r="L506" s="59"/>
      <c r="M506" s="59"/>
      <c r="N506" s="18"/>
      <c r="O506" s="60">
        <v>55</v>
      </c>
      <c r="P506" s="175">
        <f t="shared" si="66"/>
        <v>80</v>
      </c>
      <c r="Q506" s="18"/>
      <c r="R506" s="18"/>
      <c r="S506" s="18"/>
      <c r="T506" s="18"/>
      <c r="U506" s="61">
        <f t="shared" si="67"/>
        <v>73.75</v>
      </c>
      <c r="V506" s="18" t="str">
        <f t="shared" si="34"/>
        <v xml:space="preserve"> Menyanyikan lagu populer  populer secara  solo dengan intonasi dan artikulasi . </v>
      </c>
      <c r="W506" s="18" t="str">
        <f t="shared" si="35"/>
        <v/>
      </c>
      <c r="X506" s="62" t="str">
        <f t="shared" si="36"/>
        <v/>
      </c>
      <c r="Y506" s="18" t="str">
        <f t="shared" si="37"/>
        <v/>
      </c>
      <c r="Z506" s="18" t="str">
        <f t="shared" si="38"/>
        <v/>
      </c>
      <c r="AA506" s="18" t="str">
        <f t="shared" si="39"/>
        <v/>
      </c>
      <c r="AB506" s="18" t="str">
        <f t="shared" si="40"/>
        <v/>
      </c>
      <c r="AC506" s="18" t="str">
        <f t="shared" si="41"/>
        <v/>
      </c>
      <c r="AD506" s="18"/>
      <c r="AE506" s="18"/>
      <c r="AF506" s="18"/>
      <c r="AG506" s="18"/>
      <c r="AH506" s="30" t="str">
        <f t="shared" si="42"/>
        <v/>
      </c>
      <c r="AI506" s="18" t="str">
        <f t="shared" si="43"/>
        <v/>
      </c>
      <c r="AJ506" s="18" t="str">
        <f t="shared" si="44"/>
        <v xml:space="preserve"> Memainkan alat musik  dalam ansambel secara berkelompok . </v>
      </c>
      <c r="AK506" s="18" t="str">
        <f t="shared" si="45"/>
        <v xml:space="preserve"> Menyanyikan lagu populer  dalam bentuk sajian vokal group . </v>
      </c>
      <c r="AL506" s="18" t="str">
        <f t="shared" si="46"/>
        <v/>
      </c>
      <c r="AM506" s="18" t="str">
        <f t="shared" si="47"/>
        <v/>
      </c>
      <c r="AN506" s="18" t="str">
        <f t="shared" si="48"/>
        <v/>
      </c>
      <c r="AO506" s="18" t="str">
        <f t="shared" si="49"/>
        <v/>
      </c>
      <c r="AP506" s="18" t="str">
        <f t="shared" si="50"/>
        <v/>
      </c>
      <c r="AS506" s="63">
        <f t="shared" si="51"/>
        <v>73.75</v>
      </c>
      <c r="AT506" s="23" t="str">
        <f t="shared" si="52"/>
        <v xml:space="preserve">Mencapai kompetensi dengan sangat baik dalam  Menyanyikan lagu populer  populer secara  solo dengan intonasi dan artikulasi . </v>
      </c>
      <c r="AU506" s="23" t="str">
        <f t="shared" si="53"/>
        <v xml:space="preserve">Perlu peningkatan dalam hal  Memainkan alat musik  dalam ansambel secara berkelompok .  Menyanyikan lagu populer  dalam bentuk sajian vokal group . </v>
      </c>
      <c r="AV506" s="23" t="str">
        <f t="shared" si="54"/>
        <v xml:space="preserve">Mencapai kompetensi dengan sangat baik dalam  Menyanyikan lagu populer  populer secara  solo dengan intonasi dan artikulasi . </v>
      </c>
      <c r="AW506" s="23" t="str">
        <f t="shared" si="55"/>
        <v xml:space="preserve">Perlu peningkatan dalam hal  Memainkan alat musik  dalam ansambel secara berkelompok .  Menyanyikan lagu populer  dalam bentuk sajian vokal group . </v>
      </c>
      <c r="BF506" s="197">
        <v>76</v>
      </c>
    </row>
    <row r="507" spans="1:58" ht="15.75" customHeight="1">
      <c r="A507" s="57">
        <v>501</v>
      </c>
      <c r="B507" s="18" t="s">
        <v>633</v>
      </c>
      <c r="C507" s="59">
        <v>6610</v>
      </c>
      <c r="D507" s="18">
        <f t="shared" si="65"/>
        <v>6610</v>
      </c>
      <c r="E507" s="59" t="s">
        <v>27</v>
      </c>
      <c r="F507" s="59">
        <v>80</v>
      </c>
      <c r="G507" s="59">
        <v>90</v>
      </c>
      <c r="H507" s="59">
        <v>90</v>
      </c>
      <c r="I507" s="59"/>
      <c r="J507" s="59"/>
      <c r="K507" s="59"/>
      <c r="L507" s="59"/>
      <c r="M507" s="59"/>
      <c r="N507" s="18"/>
      <c r="O507" s="60">
        <v>61</v>
      </c>
      <c r="P507" s="175">
        <f t="shared" si="66"/>
        <v>80</v>
      </c>
      <c r="Q507" s="18"/>
      <c r="R507" s="18"/>
      <c r="S507" s="18"/>
      <c r="T507" s="18"/>
      <c r="U507" s="61">
        <f t="shared" si="67"/>
        <v>80.25</v>
      </c>
      <c r="V507" s="18" t="str">
        <f t="shared" si="34"/>
        <v xml:space="preserve"> Menyanyikan lagu populer  populer secara  solo dengan intonasi dan artikulasi . </v>
      </c>
      <c r="W507" s="18" t="str">
        <f t="shared" si="35"/>
        <v xml:space="preserve"> Memainkan alat musik  dalam ansambel secara berkelompok . </v>
      </c>
      <c r="X507" s="62" t="str">
        <f t="shared" si="36"/>
        <v xml:space="preserve"> Menyanyikan lagu populer  dalam bentuk sajian vokal group . </v>
      </c>
      <c r="Y507" s="18" t="str">
        <f t="shared" si="37"/>
        <v/>
      </c>
      <c r="Z507" s="18" t="str">
        <f t="shared" si="38"/>
        <v/>
      </c>
      <c r="AA507" s="18" t="str">
        <f t="shared" si="39"/>
        <v/>
      </c>
      <c r="AB507" s="18" t="str">
        <f t="shared" si="40"/>
        <v/>
      </c>
      <c r="AC507" s="18" t="str">
        <f t="shared" si="41"/>
        <v/>
      </c>
      <c r="AD507" s="18"/>
      <c r="AE507" s="18"/>
      <c r="AF507" s="18"/>
      <c r="AG507" s="18"/>
      <c r="AH507" s="30" t="str">
        <f t="shared" si="42"/>
        <v/>
      </c>
      <c r="AI507" s="18" t="str">
        <f t="shared" si="43"/>
        <v/>
      </c>
      <c r="AJ507" s="18" t="str">
        <f t="shared" si="44"/>
        <v/>
      </c>
      <c r="AK507" s="18" t="str">
        <f t="shared" si="45"/>
        <v/>
      </c>
      <c r="AL507" s="18" t="str">
        <f t="shared" si="46"/>
        <v/>
      </c>
      <c r="AM507" s="18" t="str">
        <f t="shared" si="47"/>
        <v/>
      </c>
      <c r="AN507" s="18" t="str">
        <f t="shared" si="48"/>
        <v/>
      </c>
      <c r="AO507" s="18" t="str">
        <f t="shared" si="49"/>
        <v/>
      </c>
      <c r="AP507" s="18" t="str">
        <f t="shared" si="50"/>
        <v/>
      </c>
      <c r="AS507" s="63">
        <f t="shared" si="51"/>
        <v>80.25</v>
      </c>
      <c r="AT507"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507" s="23" t="str">
        <f t="shared" si="53"/>
        <v xml:space="preserve">Perlu peningkatan dalam hal </v>
      </c>
      <c r="AV507"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507" s="23" t="str">
        <f t="shared" si="55"/>
        <v/>
      </c>
      <c r="BF507" s="197">
        <v>78</v>
      </c>
    </row>
    <row r="508" spans="1:58" ht="15.75" customHeight="1">
      <c r="A508" s="57">
        <v>502</v>
      </c>
      <c r="B508" s="18" t="s">
        <v>571</v>
      </c>
      <c r="C508" s="59">
        <v>6612</v>
      </c>
      <c r="D508" s="18">
        <f t="shared" si="65"/>
        <v>6612</v>
      </c>
      <c r="E508" s="59" t="s">
        <v>27</v>
      </c>
      <c r="F508" s="59">
        <v>75</v>
      </c>
      <c r="G508" s="59">
        <v>75</v>
      </c>
      <c r="H508" s="59">
        <v>75</v>
      </c>
      <c r="I508" s="59"/>
      <c r="J508" s="59"/>
      <c r="K508" s="59"/>
      <c r="L508" s="59"/>
      <c r="M508" s="59"/>
      <c r="N508" s="18"/>
      <c r="O508" s="60">
        <v>60</v>
      </c>
      <c r="P508" s="175">
        <f t="shared" si="66"/>
        <v>80</v>
      </c>
      <c r="Q508" s="18"/>
      <c r="R508" s="18"/>
      <c r="S508" s="18"/>
      <c r="T508" s="18"/>
      <c r="U508" s="61">
        <f t="shared" si="67"/>
        <v>71.25</v>
      </c>
      <c r="V508" s="18" t="str">
        <f t="shared" si="34"/>
        <v/>
      </c>
      <c r="W508" s="18" t="str">
        <f t="shared" si="35"/>
        <v/>
      </c>
      <c r="X508" s="62" t="str">
        <f t="shared" si="36"/>
        <v/>
      </c>
      <c r="Y508" s="18" t="str">
        <f t="shared" si="37"/>
        <v/>
      </c>
      <c r="Z508" s="18" t="str">
        <f t="shared" si="38"/>
        <v/>
      </c>
      <c r="AA508" s="18" t="str">
        <f t="shared" si="39"/>
        <v/>
      </c>
      <c r="AB508" s="18" t="str">
        <f t="shared" si="40"/>
        <v/>
      </c>
      <c r="AC508" s="18" t="str">
        <f t="shared" si="41"/>
        <v/>
      </c>
      <c r="AD508" s="18"/>
      <c r="AE508" s="18"/>
      <c r="AF508" s="18"/>
      <c r="AG508" s="18"/>
      <c r="AH508" s="30" t="str">
        <f t="shared" si="42"/>
        <v/>
      </c>
      <c r="AI508" s="18" t="str">
        <f t="shared" si="43"/>
        <v xml:space="preserve"> Menyanyikan lagu populer  populer secara  solo dengan intonasi dan artikulasi . </v>
      </c>
      <c r="AJ508" s="18" t="str">
        <f t="shared" si="44"/>
        <v xml:space="preserve"> Memainkan alat musik  dalam ansambel secara berkelompok . </v>
      </c>
      <c r="AK508" s="18" t="str">
        <f t="shared" si="45"/>
        <v xml:space="preserve"> Menyanyikan lagu populer  dalam bentuk sajian vokal group . </v>
      </c>
      <c r="AL508" s="18" t="str">
        <f t="shared" si="46"/>
        <v/>
      </c>
      <c r="AM508" s="18" t="str">
        <f t="shared" si="47"/>
        <v/>
      </c>
      <c r="AN508" s="18" t="str">
        <f t="shared" si="48"/>
        <v/>
      </c>
      <c r="AO508" s="18" t="str">
        <f t="shared" si="49"/>
        <v/>
      </c>
      <c r="AP508" s="18" t="str">
        <f t="shared" si="50"/>
        <v/>
      </c>
      <c r="AS508" s="63">
        <f t="shared" si="51"/>
        <v>71.25</v>
      </c>
      <c r="AT508" s="23" t="str">
        <f t="shared" si="52"/>
        <v xml:space="preserve">Mencapai kompetensi dengan sangat baik dalam </v>
      </c>
      <c r="AU508" s="23" t="str">
        <f t="shared" si="53"/>
        <v xml:space="preserve">Perlu peningkatan dalam hal  Menyanyikan lagu populer  populer secara  solo dengan intonasi dan artikulasi .  Memainkan alat musik  dalam ansambel secara berkelompok .  Menyanyikan lagu populer  dalam bentuk sajian vokal group . </v>
      </c>
      <c r="AV508" s="23" t="str">
        <f t="shared" si="54"/>
        <v/>
      </c>
      <c r="AW508" s="23" t="str">
        <f t="shared" si="55"/>
        <v xml:space="preserve">Perlu peningkatan dalam hal  Menyanyikan lagu populer  populer secara  solo dengan intonasi dan artikulasi .  Memainkan alat musik  dalam ansambel secara berkelompok .  Menyanyikan lagu populer  dalam bentuk sajian vokal group . </v>
      </c>
      <c r="BF508" s="197">
        <v>77</v>
      </c>
    </row>
    <row r="509" spans="1:58" ht="15.75" customHeight="1">
      <c r="A509" s="57">
        <v>503</v>
      </c>
      <c r="B509" s="18" t="s">
        <v>575</v>
      </c>
      <c r="C509" s="59">
        <v>6613</v>
      </c>
      <c r="D509" s="18">
        <f t="shared" si="65"/>
        <v>6613</v>
      </c>
      <c r="E509" s="59" t="s">
        <v>27</v>
      </c>
      <c r="F509" s="59">
        <v>70</v>
      </c>
      <c r="G509" s="59">
        <v>80</v>
      </c>
      <c r="H509" s="59">
        <v>80</v>
      </c>
      <c r="I509" s="59"/>
      <c r="J509" s="59"/>
      <c r="K509" s="59"/>
      <c r="L509" s="59"/>
      <c r="M509" s="59"/>
      <c r="N509" s="18"/>
      <c r="O509" s="60">
        <v>63</v>
      </c>
      <c r="P509" s="175">
        <f t="shared" si="66"/>
        <v>80</v>
      </c>
      <c r="Q509" s="18"/>
      <c r="R509" s="18"/>
      <c r="S509" s="18"/>
      <c r="T509" s="18"/>
      <c r="U509" s="61">
        <f t="shared" si="67"/>
        <v>73.25</v>
      </c>
      <c r="V509" s="18" t="str">
        <f t="shared" si="34"/>
        <v/>
      </c>
      <c r="W509" s="18" t="str">
        <f t="shared" si="35"/>
        <v xml:space="preserve"> Memainkan alat musik  dalam ansambel secara berkelompok . </v>
      </c>
      <c r="X509" s="62" t="str">
        <f t="shared" si="36"/>
        <v xml:space="preserve"> Menyanyikan lagu populer  dalam bentuk sajian vokal group . </v>
      </c>
      <c r="Y509" s="18" t="str">
        <f t="shared" si="37"/>
        <v/>
      </c>
      <c r="Z509" s="18" t="str">
        <f t="shared" si="38"/>
        <v/>
      </c>
      <c r="AA509" s="18" t="str">
        <f t="shared" si="39"/>
        <v/>
      </c>
      <c r="AB509" s="18" t="str">
        <f t="shared" si="40"/>
        <v/>
      </c>
      <c r="AC509" s="18" t="str">
        <f t="shared" si="41"/>
        <v/>
      </c>
      <c r="AD509" s="18"/>
      <c r="AE509" s="18"/>
      <c r="AF509" s="18"/>
      <c r="AG509" s="18"/>
      <c r="AH509" s="30" t="str">
        <f t="shared" si="42"/>
        <v/>
      </c>
      <c r="AI509" s="18" t="str">
        <f t="shared" si="43"/>
        <v xml:space="preserve"> Menyanyikan lagu populer  populer secara  solo dengan intonasi dan artikulasi . </v>
      </c>
      <c r="AJ509" s="18" t="str">
        <f t="shared" si="44"/>
        <v/>
      </c>
      <c r="AK509" s="18" t="str">
        <f t="shared" si="45"/>
        <v/>
      </c>
      <c r="AL509" s="18" t="str">
        <f t="shared" si="46"/>
        <v/>
      </c>
      <c r="AM509" s="18" t="str">
        <f t="shared" si="47"/>
        <v/>
      </c>
      <c r="AN509" s="18" t="str">
        <f t="shared" si="48"/>
        <v/>
      </c>
      <c r="AO509" s="18" t="str">
        <f t="shared" si="49"/>
        <v/>
      </c>
      <c r="AP509" s="18" t="str">
        <f t="shared" si="50"/>
        <v/>
      </c>
      <c r="AS509" s="63">
        <f t="shared" si="51"/>
        <v>73.25</v>
      </c>
      <c r="AT509" s="23" t="str">
        <f t="shared" si="52"/>
        <v xml:space="preserve">Mencapai kompetensi dengan sangat baik dalam  Memainkan alat musik  dalam ansambel secara berkelompok .  Menyanyikan lagu populer  dalam bentuk sajian vokal group . </v>
      </c>
      <c r="AU509" s="23" t="str">
        <f t="shared" si="53"/>
        <v xml:space="preserve">Perlu peningkatan dalam hal  Menyanyikan lagu populer  populer secara  solo dengan intonasi dan artikulasi . </v>
      </c>
      <c r="AV509" s="23" t="str">
        <f t="shared" si="54"/>
        <v xml:space="preserve">Mencapai kompetensi dengan sangat baik dalam  Memainkan alat musik  dalam ansambel secara berkelompok .  Menyanyikan lagu populer  dalam bentuk sajian vokal group . </v>
      </c>
      <c r="AW509" s="23" t="str">
        <f t="shared" si="55"/>
        <v xml:space="preserve">Perlu peningkatan dalam hal  Menyanyikan lagu populer  populer secara  solo dengan intonasi dan artikulasi . </v>
      </c>
      <c r="BF509" s="197">
        <v>75</v>
      </c>
    </row>
    <row r="510" spans="1:58" ht="15.75" customHeight="1">
      <c r="A510" s="57">
        <v>504</v>
      </c>
      <c r="B510" s="18" t="s">
        <v>576</v>
      </c>
      <c r="C510" s="59">
        <v>6614</v>
      </c>
      <c r="D510" s="18">
        <f t="shared" si="65"/>
        <v>6614</v>
      </c>
      <c r="E510" s="59" t="s">
        <v>27</v>
      </c>
      <c r="F510" s="59">
        <v>80</v>
      </c>
      <c r="G510" s="59">
        <v>80</v>
      </c>
      <c r="H510" s="59">
        <v>80</v>
      </c>
      <c r="I510" s="59"/>
      <c r="J510" s="59"/>
      <c r="K510" s="59"/>
      <c r="L510" s="59"/>
      <c r="M510" s="59"/>
      <c r="N510" s="18"/>
      <c r="O510" s="60">
        <v>54</v>
      </c>
      <c r="P510" s="175">
        <f t="shared" si="66"/>
        <v>80</v>
      </c>
      <c r="Q510" s="18"/>
      <c r="R510" s="18"/>
      <c r="S510" s="18"/>
      <c r="T510" s="18"/>
      <c r="U510" s="61">
        <f t="shared" si="67"/>
        <v>73.5</v>
      </c>
      <c r="V510" s="18" t="str">
        <f t="shared" si="34"/>
        <v xml:space="preserve"> Menyanyikan lagu populer  populer secara  solo dengan intonasi dan artikulasi . </v>
      </c>
      <c r="W510" s="18" t="str">
        <f t="shared" si="35"/>
        <v xml:space="preserve"> Memainkan alat musik  dalam ansambel secara berkelompok . </v>
      </c>
      <c r="X510" s="62" t="str">
        <f t="shared" si="36"/>
        <v xml:space="preserve"> Menyanyikan lagu populer  dalam bentuk sajian vokal group . </v>
      </c>
      <c r="Y510" s="18" t="str">
        <f t="shared" si="37"/>
        <v/>
      </c>
      <c r="Z510" s="18" t="str">
        <f t="shared" si="38"/>
        <v/>
      </c>
      <c r="AA510" s="18" t="str">
        <f t="shared" si="39"/>
        <v/>
      </c>
      <c r="AB510" s="18" t="str">
        <f t="shared" si="40"/>
        <v/>
      </c>
      <c r="AC510" s="18" t="str">
        <f t="shared" si="41"/>
        <v/>
      </c>
      <c r="AD510" s="18"/>
      <c r="AE510" s="18"/>
      <c r="AF510" s="18"/>
      <c r="AG510" s="18"/>
      <c r="AH510" s="30" t="str">
        <f t="shared" si="42"/>
        <v/>
      </c>
      <c r="AI510" s="18" t="str">
        <f t="shared" si="43"/>
        <v/>
      </c>
      <c r="AJ510" s="18" t="str">
        <f t="shared" si="44"/>
        <v/>
      </c>
      <c r="AK510" s="18" t="str">
        <f t="shared" si="45"/>
        <v/>
      </c>
      <c r="AL510" s="18" t="str">
        <f t="shared" si="46"/>
        <v/>
      </c>
      <c r="AM510" s="18" t="str">
        <f t="shared" si="47"/>
        <v/>
      </c>
      <c r="AN510" s="18" t="str">
        <f t="shared" si="48"/>
        <v/>
      </c>
      <c r="AO510" s="18" t="str">
        <f t="shared" si="49"/>
        <v/>
      </c>
      <c r="AP510" s="18" t="str">
        <f t="shared" si="50"/>
        <v/>
      </c>
      <c r="AS510" s="63">
        <f t="shared" si="51"/>
        <v>73.5</v>
      </c>
      <c r="AT510"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510" s="23" t="str">
        <f t="shared" si="53"/>
        <v xml:space="preserve">Perlu peningkatan dalam hal </v>
      </c>
      <c r="AV510"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510" s="23" t="str">
        <f t="shared" si="55"/>
        <v/>
      </c>
      <c r="BF510" s="197">
        <v>76</v>
      </c>
    </row>
    <row r="511" spans="1:58" ht="15.75" customHeight="1">
      <c r="A511" s="57">
        <v>505</v>
      </c>
      <c r="B511" s="18" t="s">
        <v>511</v>
      </c>
      <c r="C511" s="59">
        <v>6615</v>
      </c>
      <c r="D511" s="18">
        <f t="shared" si="65"/>
        <v>6615</v>
      </c>
      <c r="E511" s="59" t="s">
        <v>27</v>
      </c>
      <c r="F511" s="59">
        <v>90</v>
      </c>
      <c r="G511" s="59">
        <v>90</v>
      </c>
      <c r="H511" s="59">
        <v>90</v>
      </c>
      <c r="I511" s="59"/>
      <c r="J511" s="59"/>
      <c r="K511" s="59"/>
      <c r="L511" s="59"/>
      <c r="M511" s="59"/>
      <c r="N511" s="18"/>
      <c r="O511" s="60">
        <v>82</v>
      </c>
      <c r="P511" s="175">
        <f t="shared" si="66"/>
        <v>80</v>
      </c>
      <c r="Q511" s="18"/>
      <c r="R511" s="18"/>
      <c r="S511" s="18"/>
      <c r="T511" s="18"/>
      <c r="U511" s="61">
        <f t="shared" si="67"/>
        <v>88</v>
      </c>
      <c r="V511" s="18" t="str">
        <f t="shared" si="34"/>
        <v xml:space="preserve"> Menyanyikan lagu populer  populer secara  solo dengan intonasi dan artikulasi . </v>
      </c>
      <c r="W511" s="18" t="str">
        <f t="shared" si="35"/>
        <v xml:space="preserve"> Memainkan alat musik  dalam ansambel secara berkelompok . </v>
      </c>
      <c r="X511" s="62" t="str">
        <f t="shared" si="36"/>
        <v xml:space="preserve"> Menyanyikan lagu populer  dalam bentuk sajian vokal group . </v>
      </c>
      <c r="Y511" s="18" t="str">
        <f t="shared" si="37"/>
        <v/>
      </c>
      <c r="Z511" s="18" t="str">
        <f t="shared" si="38"/>
        <v/>
      </c>
      <c r="AA511" s="18" t="str">
        <f t="shared" si="39"/>
        <v/>
      </c>
      <c r="AB511" s="18" t="str">
        <f t="shared" si="40"/>
        <v/>
      </c>
      <c r="AC511" s="18" t="str">
        <f t="shared" si="41"/>
        <v/>
      </c>
      <c r="AD511" s="18"/>
      <c r="AE511" s="18"/>
      <c r="AF511" s="18"/>
      <c r="AG511" s="18"/>
      <c r="AH511" s="30" t="str">
        <f t="shared" si="42"/>
        <v/>
      </c>
      <c r="AI511" s="18" t="str">
        <f t="shared" si="43"/>
        <v/>
      </c>
      <c r="AJ511" s="18" t="str">
        <f t="shared" si="44"/>
        <v/>
      </c>
      <c r="AK511" s="18" t="str">
        <f t="shared" si="45"/>
        <v/>
      </c>
      <c r="AL511" s="18" t="str">
        <f t="shared" si="46"/>
        <v/>
      </c>
      <c r="AM511" s="18" t="str">
        <f t="shared" si="47"/>
        <v/>
      </c>
      <c r="AN511" s="18" t="str">
        <f t="shared" si="48"/>
        <v/>
      </c>
      <c r="AO511" s="18" t="str">
        <f t="shared" si="49"/>
        <v/>
      </c>
      <c r="AP511" s="18" t="str">
        <f t="shared" si="50"/>
        <v/>
      </c>
      <c r="AS511" s="63">
        <f t="shared" si="51"/>
        <v>88</v>
      </c>
      <c r="AT511"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511" s="23" t="str">
        <f t="shared" si="53"/>
        <v xml:space="preserve">Perlu peningkatan dalam hal </v>
      </c>
      <c r="AV511"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511" s="23" t="str">
        <f t="shared" si="55"/>
        <v/>
      </c>
      <c r="BF511" s="197">
        <v>85</v>
      </c>
    </row>
    <row r="512" spans="1:58" ht="15.75" customHeight="1">
      <c r="A512" s="57">
        <v>506</v>
      </c>
      <c r="B512" s="18" t="s">
        <v>543</v>
      </c>
      <c r="C512" s="59">
        <v>6616</v>
      </c>
      <c r="D512" s="18">
        <f t="shared" si="65"/>
        <v>6616</v>
      </c>
      <c r="E512" s="59" t="s">
        <v>27</v>
      </c>
      <c r="F512" s="59">
        <v>80</v>
      </c>
      <c r="G512" s="59">
        <v>80</v>
      </c>
      <c r="H512" s="59">
        <v>80</v>
      </c>
      <c r="I512" s="59"/>
      <c r="J512" s="59"/>
      <c r="K512" s="59"/>
      <c r="L512" s="59"/>
      <c r="M512" s="59"/>
      <c r="N512" s="18"/>
      <c r="O512" s="60">
        <v>69</v>
      </c>
      <c r="P512" s="175">
        <f t="shared" si="66"/>
        <v>80</v>
      </c>
      <c r="Q512" s="18"/>
      <c r="R512" s="18"/>
      <c r="S512" s="18"/>
      <c r="T512" s="18"/>
      <c r="U512" s="61">
        <f t="shared" si="67"/>
        <v>77.25</v>
      </c>
      <c r="V512" s="18" t="str">
        <f t="shared" si="34"/>
        <v xml:space="preserve"> Menyanyikan lagu populer  populer secara  solo dengan intonasi dan artikulasi . </v>
      </c>
      <c r="W512" s="18" t="str">
        <f t="shared" si="35"/>
        <v xml:space="preserve"> Memainkan alat musik  dalam ansambel secara berkelompok . </v>
      </c>
      <c r="X512" s="62" t="str">
        <f t="shared" si="36"/>
        <v xml:space="preserve"> Menyanyikan lagu populer  dalam bentuk sajian vokal group . </v>
      </c>
      <c r="Y512" s="18" t="str">
        <f t="shared" si="37"/>
        <v/>
      </c>
      <c r="Z512" s="18" t="str">
        <f t="shared" si="38"/>
        <v/>
      </c>
      <c r="AA512" s="18" t="str">
        <f t="shared" si="39"/>
        <v/>
      </c>
      <c r="AB512" s="18" t="str">
        <f t="shared" si="40"/>
        <v/>
      </c>
      <c r="AC512" s="18" t="str">
        <f t="shared" si="41"/>
        <v/>
      </c>
      <c r="AD512" s="18"/>
      <c r="AE512" s="18"/>
      <c r="AF512" s="18"/>
      <c r="AG512" s="18"/>
      <c r="AH512" s="30" t="str">
        <f t="shared" si="42"/>
        <v/>
      </c>
      <c r="AI512" s="18" t="str">
        <f t="shared" si="43"/>
        <v/>
      </c>
      <c r="AJ512" s="18" t="str">
        <f t="shared" si="44"/>
        <v/>
      </c>
      <c r="AK512" s="18" t="str">
        <f t="shared" si="45"/>
        <v/>
      </c>
      <c r="AL512" s="18" t="str">
        <f t="shared" si="46"/>
        <v/>
      </c>
      <c r="AM512" s="18" t="str">
        <f t="shared" si="47"/>
        <v/>
      </c>
      <c r="AN512" s="18" t="str">
        <f t="shared" si="48"/>
        <v/>
      </c>
      <c r="AO512" s="18" t="str">
        <f t="shared" si="49"/>
        <v/>
      </c>
      <c r="AP512" s="18" t="str">
        <f t="shared" si="50"/>
        <v/>
      </c>
      <c r="AS512" s="63">
        <f t="shared" si="51"/>
        <v>77.25</v>
      </c>
      <c r="AT512"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512" s="23" t="str">
        <f t="shared" si="53"/>
        <v xml:space="preserve">Perlu peningkatan dalam hal </v>
      </c>
      <c r="AV512"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512" s="23" t="str">
        <f t="shared" si="55"/>
        <v/>
      </c>
      <c r="BF512" s="197">
        <v>78</v>
      </c>
    </row>
    <row r="513" spans="1:58" ht="15.75" customHeight="1">
      <c r="A513" s="57">
        <v>507</v>
      </c>
      <c r="B513" s="18" t="s">
        <v>578</v>
      </c>
      <c r="C513" s="59">
        <v>6617</v>
      </c>
      <c r="D513" s="18">
        <f t="shared" si="65"/>
        <v>6617</v>
      </c>
      <c r="E513" s="59" t="s">
        <v>27</v>
      </c>
      <c r="F513" s="59">
        <v>90</v>
      </c>
      <c r="G513" s="59">
        <v>80</v>
      </c>
      <c r="H513" s="59">
        <v>80</v>
      </c>
      <c r="I513" s="59"/>
      <c r="J513" s="59"/>
      <c r="K513" s="59"/>
      <c r="L513" s="59"/>
      <c r="M513" s="59"/>
      <c r="N513" s="18"/>
      <c r="O513" s="60">
        <v>63</v>
      </c>
      <c r="P513" s="175">
        <f t="shared" si="66"/>
        <v>80</v>
      </c>
      <c r="Q513" s="18"/>
      <c r="R513" s="18"/>
      <c r="S513" s="18"/>
      <c r="T513" s="18"/>
      <c r="U513" s="61">
        <f t="shared" si="67"/>
        <v>78.25</v>
      </c>
      <c r="V513" s="18" t="str">
        <f t="shared" si="34"/>
        <v xml:space="preserve"> Menyanyikan lagu populer  populer secara  solo dengan intonasi dan artikulasi . </v>
      </c>
      <c r="W513" s="18" t="str">
        <f t="shared" si="35"/>
        <v xml:space="preserve"> Memainkan alat musik  dalam ansambel secara berkelompok . </v>
      </c>
      <c r="X513" s="62" t="str">
        <f t="shared" si="36"/>
        <v xml:space="preserve"> Menyanyikan lagu populer  dalam bentuk sajian vokal group . </v>
      </c>
      <c r="Y513" s="18" t="str">
        <f t="shared" si="37"/>
        <v/>
      </c>
      <c r="Z513" s="18" t="str">
        <f t="shared" si="38"/>
        <v/>
      </c>
      <c r="AA513" s="18" t="str">
        <f t="shared" si="39"/>
        <v/>
      </c>
      <c r="AB513" s="18" t="str">
        <f t="shared" si="40"/>
        <v/>
      </c>
      <c r="AC513" s="18" t="str">
        <f t="shared" si="41"/>
        <v/>
      </c>
      <c r="AD513" s="18"/>
      <c r="AE513" s="18"/>
      <c r="AF513" s="18"/>
      <c r="AG513" s="18"/>
      <c r="AH513" s="30" t="str">
        <f t="shared" si="42"/>
        <v/>
      </c>
      <c r="AI513" s="18" t="str">
        <f t="shared" si="43"/>
        <v/>
      </c>
      <c r="AJ513" s="18" t="str">
        <f t="shared" si="44"/>
        <v/>
      </c>
      <c r="AK513" s="18" t="str">
        <f t="shared" si="45"/>
        <v/>
      </c>
      <c r="AL513" s="18" t="str">
        <f t="shared" si="46"/>
        <v/>
      </c>
      <c r="AM513" s="18" t="str">
        <f t="shared" si="47"/>
        <v/>
      </c>
      <c r="AN513" s="18" t="str">
        <f t="shared" si="48"/>
        <v/>
      </c>
      <c r="AO513" s="18" t="str">
        <f t="shared" si="49"/>
        <v/>
      </c>
      <c r="AP513" s="18" t="str">
        <f t="shared" si="50"/>
        <v/>
      </c>
      <c r="AS513" s="63">
        <f t="shared" si="51"/>
        <v>78.25</v>
      </c>
      <c r="AT513"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513" s="23" t="str">
        <f t="shared" si="53"/>
        <v xml:space="preserve">Perlu peningkatan dalam hal </v>
      </c>
      <c r="AV513"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513" s="23" t="str">
        <f t="shared" si="55"/>
        <v/>
      </c>
      <c r="BF513" s="197">
        <v>78</v>
      </c>
    </row>
    <row r="514" spans="1:58" ht="15.75" customHeight="1">
      <c r="A514" s="57">
        <v>508</v>
      </c>
      <c r="B514" s="18" t="s">
        <v>640</v>
      </c>
      <c r="C514" s="59">
        <v>6618</v>
      </c>
      <c r="D514" s="18">
        <f t="shared" si="65"/>
        <v>6618</v>
      </c>
      <c r="E514" s="59" t="s">
        <v>27</v>
      </c>
      <c r="F514" s="59">
        <v>75</v>
      </c>
      <c r="G514" s="59">
        <v>75</v>
      </c>
      <c r="H514" s="59">
        <v>75</v>
      </c>
      <c r="I514" s="59"/>
      <c r="J514" s="59"/>
      <c r="K514" s="59"/>
      <c r="L514" s="59"/>
      <c r="M514" s="59"/>
      <c r="N514" s="18"/>
      <c r="O514" s="60">
        <v>61</v>
      </c>
      <c r="P514" s="175">
        <f t="shared" si="66"/>
        <v>80</v>
      </c>
      <c r="Q514" s="18"/>
      <c r="R514" s="18"/>
      <c r="S514" s="18"/>
      <c r="T514" s="18"/>
      <c r="U514" s="61">
        <f t="shared" si="67"/>
        <v>71.5</v>
      </c>
      <c r="V514" s="18" t="str">
        <f t="shared" si="34"/>
        <v/>
      </c>
      <c r="W514" s="18" t="str">
        <f t="shared" si="35"/>
        <v/>
      </c>
      <c r="X514" s="62" t="str">
        <f t="shared" si="36"/>
        <v/>
      </c>
      <c r="Y514" s="18" t="str">
        <f t="shared" si="37"/>
        <v/>
      </c>
      <c r="Z514" s="18" t="str">
        <f t="shared" si="38"/>
        <v/>
      </c>
      <c r="AA514" s="18" t="str">
        <f t="shared" si="39"/>
        <v/>
      </c>
      <c r="AB514" s="18" t="str">
        <f t="shared" si="40"/>
        <v/>
      </c>
      <c r="AC514" s="18" t="str">
        <f t="shared" si="41"/>
        <v/>
      </c>
      <c r="AD514" s="18"/>
      <c r="AE514" s="18"/>
      <c r="AF514" s="18"/>
      <c r="AG514" s="18"/>
      <c r="AH514" s="30" t="str">
        <f t="shared" si="42"/>
        <v/>
      </c>
      <c r="AI514" s="18" t="str">
        <f t="shared" si="43"/>
        <v xml:space="preserve"> Menyanyikan lagu populer  populer secara  solo dengan intonasi dan artikulasi . </v>
      </c>
      <c r="AJ514" s="18" t="str">
        <f t="shared" si="44"/>
        <v xml:space="preserve"> Memainkan alat musik  dalam ansambel secara berkelompok . </v>
      </c>
      <c r="AK514" s="18" t="str">
        <f t="shared" si="45"/>
        <v xml:space="preserve"> Menyanyikan lagu populer  dalam bentuk sajian vokal group . </v>
      </c>
      <c r="AL514" s="18" t="str">
        <f t="shared" si="46"/>
        <v/>
      </c>
      <c r="AM514" s="18" t="str">
        <f t="shared" si="47"/>
        <v/>
      </c>
      <c r="AN514" s="18" t="str">
        <f t="shared" si="48"/>
        <v/>
      </c>
      <c r="AO514" s="18" t="str">
        <f t="shared" si="49"/>
        <v/>
      </c>
      <c r="AP514" s="18" t="str">
        <f t="shared" si="50"/>
        <v/>
      </c>
      <c r="AS514" s="63">
        <f t="shared" si="51"/>
        <v>71.5</v>
      </c>
      <c r="AT514" s="23" t="str">
        <f t="shared" si="52"/>
        <v xml:space="preserve">Mencapai kompetensi dengan sangat baik dalam </v>
      </c>
      <c r="AU514" s="23" t="str">
        <f t="shared" si="53"/>
        <v xml:space="preserve">Perlu peningkatan dalam hal  Menyanyikan lagu populer  populer secara  solo dengan intonasi dan artikulasi .  Memainkan alat musik  dalam ansambel secara berkelompok .  Menyanyikan lagu populer  dalam bentuk sajian vokal group . </v>
      </c>
      <c r="AV514" s="23" t="str">
        <f t="shared" si="54"/>
        <v/>
      </c>
      <c r="AW514" s="23" t="str">
        <f t="shared" si="55"/>
        <v xml:space="preserve">Perlu peningkatan dalam hal  Menyanyikan lagu populer  populer secara  solo dengan intonasi dan artikulasi .  Memainkan alat musik  dalam ansambel secara berkelompok .  Menyanyikan lagu populer  dalam bentuk sajian vokal group . </v>
      </c>
      <c r="BF514" s="197">
        <v>76</v>
      </c>
    </row>
    <row r="515" spans="1:58" ht="15.75" customHeight="1">
      <c r="A515" s="57">
        <v>509</v>
      </c>
      <c r="B515" s="18" t="s">
        <v>483</v>
      </c>
      <c r="C515" s="59">
        <v>6619</v>
      </c>
      <c r="D515" s="18">
        <f t="shared" si="65"/>
        <v>6619</v>
      </c>
      <c r="E515" s="59" t="s">
        <v>27</v>
      </c>
      <c r="F515" s="59">
        <v>80</v>
      </c>
      <c r="G515" s="59">
        <v>80</v>
      </c>
      <c r="H515" s="59">
        <v>80</v>
      </c>
      <c r="I515" s="59"/>
      <c r="J515" s="59"/>
      <c r="K515" s="59"/>
      <c r="L515" s="59"/>
      <c r="M515" s="59"/>
      <c r="N515" s="18"/>
      <c r="O515" s="60">
        <v>82</v>
      </c>
      <c r="P515" s="175">
        <f t="shared" si="66"/>
        <v>80</v>
      </c>
      <c r="Q515" s="18"/>
      <c r="R515" s="18"/>
      <c r="S515" s="18"/>
      <c r="T515" s="18"/>
      <c r="U515" s="61">
        <f t="shared" si="67"/>
        <v>80.5</v>
      </c>
      <c r="V515" s="18" t="str">
        <f t="shared" si="34"/>
        <v xml:space="preserve"> Menyanyikan lagu populer  populer secara  solo dengan intonasi dan artikulasi . </v>
      </c>
      <c r="W515" s="18" t="str">
        <f t="shared" si="35"/>
        <v xml:space="preserve"> Memainkan alat musik  dalam ansambel secara berkelompok . </v>
      </c>
      <c r="X515" s="62" t="str">
        <f t="shared" si="36"/>
        <v xml:space="preserve"> Menyanyikan lagu populer  dalam bentuk sajian vokal group . </v>
      </c>
      <c r="Y515" s="18" t="str">
        <f t="shared" si="37"/>
        <v/>
      </c>
      <c r="Z515" s="18" t="str">
        <f t="shared" si="38"/>
        <v/>
      </c>
      <c r="AA515" s="18" t="str">
        <f t="shared" si="39"/>
        <v/>
      </c>
      <c r="AB515" s="18" t="str">
        <f t="shared" si="40"/>
        <v/>
      </c>
      <c r="AC515" s="18" t="str">
        <f t="shared" si="41"/>
        <v/>
      </c>
      <c r="AD515" s="18"/>
      <c r="AE515" s="18"/>
      <c r="AF515" s="18"/>
      <c r="AG515" s="18"/>
      <c r="AH515" s="30" t="str">
        <f t="shared" si="42"/>
        <v/>
      </c>
      <c r="AI515" s="18" t="str">
        <f t="shared" si="43"/>
        <v/>
      </c>
      <c r="AJ515" s="18" t="str">
        <f t="shared" si="44"/>
        <v/>
      </c>
      <c r="AK515" s="18" t="str">
        <f t="shared" si="45"/>
        <v/>
      </c>
      <c r="AL515" s="18" t="str">
        <f t="shared" si="46"/>
        <v/>
      </c>
      <c r="AM515" s="18" t="str">
        <f t="shared" si="47"/>
        <v/>
      </c>
      <c r="AN515" s="18" t="str">
        <f t="shared" si="48"/>
        <v/>
      </c>
      <c r="AO515" s="18" t="str">
        <f t="shared" si="49"/>
        <v/>
      </c>
      <c r="AP515" s="18" t="str">
        <f t="shared" si="50"/>
        <v/>
      </c>
      <c r="AS515" s="63">
        <f t="shared" si="51"/>
        <v>80.5</v>
      </c>
      <c r="AT515" s="23"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U515" s="23" t="str">
        <f t="shared" si="53"/>
        <v xml:space="preserve">Perlu peningkatan dalam hal </v>
      </c>
      <c r="AV515" s="23" t="str">
        <f t="shared" si="54"/>
        <v xml:space="preserve">Mencapai kompetensi dengan sangat baik dalam  Menyanyikan lagu populer  populer secara  solo dengan intonasi dan artikulasi .  Memainkan alat musik  dalam ansambel secara berkelompok .  Menyanyikan lagu populer  dalam bentuk sajian vokal group . </v>
      </c>
      <c r="AW515" s="23" t="str">
        <f t="shared" si="55"/>
        <v/>
      </c>
      <c r="BF515" s="197">
        <v>80</v>
      </c>
    </row>
    <row r="516" spans="1:58" ht="15.75" customHeight="1">
      <c r="A516" s="57">
        <v>510</v>
      </c>
      <c r="B516" s="18" t="s">
        <v>642</v>
      </c>
      <c r="C516" s="59">
        <v>6620</v>
      </c>
      <c r="D516" s="18">
        <f t="shared" si="65"/>
        <v>6620</v>
      </c>
      <c r="E516" s="59" t="s">
        <v>27</v>
      </c>
      <c r="F516" s="59">
        <v>80</v>
      </c>
      <c r="G516" s="59">
        <v>75</v>
      </c>
      <c r="H516" s="59">
        <v>75</v>
      </c>
      <c r="I516" s="59"/>
      <c r="J516" s="59"/>
      <c r="K516" s="59"/>
      <c r="L516" s="59"/>
      <c r="M516" s="59"/>
      <c r="N516" s="18"/>
      <c r="O516" s="60">
        <v>66</v>
      </c>
      <c r="P516" s="175">
        <f t="shared" si="66"/>
        <v>80</v>
      </c>
      <c r="Q516" s="18"/>
      <c r="R516" s="18"/>
      <c r="S516" s="18"/>
      <c r="T516" s="18"/>
      <c r="U516" s="61">
        <f t="shared" si="67"/>
        <v>74</v>
      </c>
      <c r="V516" s="18" t="str">
        <f t="shared" si="34"/>
        <v xml:space="preserve"> Menyanyikan lagu populer  populer secara  solo dengan intonasi dan artikulasi . </v>
      </c>
      <c r="W516" s="18" t="str">
        <f t="shared" si="35"/>
        <v/>
      </c>
      <c r="X516" s="62" t="str">
        <f t="shared" si="36"/>
        <v/>
      </c>
      <c r="Y516" s="18" t="str">
        <f t="shared" si="37"/>
        <v/>
      </c>
      <c r="Z516" s="18" t="str">
        <f t="shared" si="38"/>
        <v/>
      </c>
      <c r="AA516" s="18" t="str">
        <f t="shared" si="39"/>
        <v/>
      </c>
      <c r="AB516" s="18" t="str">
        <f t="shared" si="40"/>
        <v/>
      </c>
      <c r="AC516" s="18" t="str">
        <f t="shared" si="41"/>
        <v/>
      </c>
      <c r="AD516" s="18"/>
      <c r="AE516" s="18"/>
      <c r="AF516" s="18"/>
      <c r="AG516" s="18"/>
      <c r="AH516" s="30" t="str">
        <f t="shared" si="42"/>
        <v/>
      </c>
      <c r="AI516" s="18" t="str">
        <f t="shared" si="43"/>
        <v/>
      </c>
      <c r="AJ516" s="18" t="str">
        <f t="shared" si="44"/>
        <v xml:space="preserve"> Memainkan alat musik  dalam ansambel secara berkelompok . </v>
      </c>
      <c r="AK516" s="18" t="str">
        <f t="shared" si="45"/>
        <v xml:space="preserve"> Menyanyikan lagu populer  dalam bentuk sajian vokal group . </v>
      </c>
      <c r="AL516" s="18" t="str">
        <f t="shared" si="46"/>
        <v/>
      </c>
      <c r="AM516" s="18" t="str">
        <f t="shared" si="47"/>
        <v/>
      </c>
      <c r="AN516" s="18" t="str">
        <f t="shared" si="48"/>
        <v/>
      </c>
      <c r="AO516" s="18" t="str">
        <f t="shared" si="49"/>
        <v/>
      </c>
      <c r="AP516" s="18" t="str">
        <f t="shared" si="50"/>
        <v/>
      </c>
      <c r="AS516" s="63">
        <f t="shared" si="51"/>
        <v>74</v>
      </c>
      <c r="AT516" s="23" t="str">
        <f t="shared" si="52"/>
        <v xml:space="preserve">Mencapai kompetensi dengan sangat baik dalam  Menyanyikan lagu populer  populer secara  solo dengan intonasi dan artikulasi . </v>
      </c>
      <c r="AU516" s="23" t="str">
        <f t="shared" si="53"/>
        <v xml:space="preserve">Perlu peningkatan dalam hal  Memainkan alat musik  dalam ansambel secara berkelompok .  Menyanyikan lagu populer  dalam bentuk sajian vokal group . </v>
      </c>
      <c r="AV516" s="23" t="str">
        <f t="shared" si="54"/>
        <v xml:space="preserve">Mencapai kompetensi dengan sangat baik dalam  Menyanyikan lagu populer  populer secara  solo dengan intonasi dan artikulasi . </v>
      </c>
      <c r="AW516" s="23" t="str">
        <f t="shared" si="55"/>
        <v xml:space="preserve">Perlu peningkatan dalam hal  Memainkan alat musik  dalam ansambel secara berkelompok .  Menyanyikan lagu populer  dalam bentuk sajian vokal group . </v>
      </c>
      <c r="BF516" s="197">
        <v>76</v>
      </c>
    </row>
    <row r="517" spans="1:58" ht="15.75" customHeight="1">
      <c r="A517" s="57">
        <v>511</v>
      </c>
      <c r="B517" s="18" t="s">
        <v>580</v>
      </c>
      <c r="C517" s="59">
        <v>6621</v>
      </c>
      <c r="D517" s="18">
        <f t="shared" si="65"/>
        <v>6621</v>
      </c>
      <c r="E517" s="59" t="s">
        <v>27</v>
      </c>
      <c r="F517" s="59">
        <v>80</v>
      </c>
      <c r="G517" s="59">
        <v>90</v>
      </c>
      <c r="H517" s="59">
        <v>90</v>
      </c>
      <c r="I517" s="59"/>
      <c r="J517" s="59"/>
      <c r="K517" s="59"/>
      <c r="L517" s="59"/>
      <c r="M517" s="59"/>
      <c r="N517" s="18"/>
      <c r="O517" s="60">
        <v>61</v>
      </c>
      <c r="P517" s="175">
        <f t="shared" si="66"/>
        <v>80</v>
      </c>
      <c r="Q517" s="18"/>
      <c r="R517" s="18"/>
      <c r="S517" s="18"/>
      <c r="T517" s="18"/>
      <c r="U517" s="61">
        <f t="shared" si="67"/>
        <v>80.25</v>
      </c>
      <c r="V517" s="18" t="str">
        <f t="shared" ref="V517:V599" si="68">IF(F517="","",IF(F517&gt;=P517,$F$2,""))</f>
        <v xml:space="preserve"> Menyanyikan lagu populer  populer secara  solo dengan intonasi dan artikulasi . </v>
      </c>
      <c r="W517" s="18" t="str">
        <f t="shared" ref="W517:W599" si="69">IF(G517="","",IF(G517&gt;=P517,$G$2,""))</f>
        <v xml:space="preserve"> Memainkan alat musik  dalam ansambel secara berkelompok . </v>
      </c>
      <c r="X517" s="62" t="str">
        <f t="shared" ref="X517:X599" si="70">IF(H517="","",IF(H517&gt;=P517,$H$2,""))</f>
        <v xml:space="preserve"> Menyanyikan lagu populer  dalam bentuk sajian vokal group . </v>
      </c>
      <c r="Y517" s="18" t="str">
        <f t="shared" ref="Y517:Y599" si="71">IF(I517="","",IF(I517&gt;=P517,$I$2,""))</f>
        <v/>
      </c>
      <c r="Z517" s="18" t="str">
        <f t="shared" ref="Z517:Z599" si="72">IF(J517="","",IF(J517&gt;=P517,$J$2,""))</f>
        <v/>
      </c>
      <c r="AA517" s="18" t="str">
        <f t="shared" ref="AA517:AA599" si="73">IF(K517="","",IF(K517&gt;=P517,$K$2,""))</f>
        <v/>
      </c>
      <c r="AB517" s="18" t="str">
        <f t="shared" ref="AB517:AB599" si="74">IF(L517="","",IF(L517&gt;=P517,$L$2,""))</f>
        <v/>
      </c>
      <c r="AC517" s="18" t="str">
        <f t="shared" ref="AC517:AC599" si="75">IF(M517="","",IF(M517&gt;=P517,$M$2,""))</f>
        <v/>
      </c>
      <c r="AD517" s="18"/>
      <c r="AE517" s="18"/>
      <c r="AF517" s="18"/>
      <c r="AG517" s="18"/>
      <c r="AH517" s="30" t="str">
        <f t="shared" ref="AH517:AH599" si="76">IF(N517&gt;85,$F$2,"")</f>
        <v/>
      </c>
      <c r="AI517" s="18" t="str">
        <f t="shared" ref="AI517:AI599" si="77">IF(F517="","",IF(F517&lt;P517,$F$2,""))</f>
        <v/>
      </c>
      <c r="AJ517" s="18" t="str">
        <f t="shared" ref="AJ517:AJ599" si="78">IF(G517="","",IF(G517&lt;P517,$G$2,""))</f>
        <v/>
      </c>
      <c r="AK517" s="18" t="str">
        <f t="shared" ref="AK517:AK599" si="79">IF(H517="","",IF(H517&lt;P517,$H$2,""))</f>
        <v/>
      </c>
      <c r="AL517" s="18" t="str">
        <f t="shared" ref="AL517:AL599" si="80">IF(I517="","",IF(I517&lt;P517,$I$2,""))</f>
        <v/>
      </c>
      <c r="AM517" s="18" t="str">
        <f t="shared" ref="AM517:AM599" si="81">IF(J517="","",IF(J517&lt;P517,$J$2,""))</f>
        <v/>
      </c>
      <c r="AN517" s="18" t="str">
        <f t="shared" ref="AN517:AN599" si="82">IF(K517="","",IF(K517&lt;P517,$K$2,""))</f>
        <v/>
      </c>
      <c r="AO517" s="18" t="str">
        <f t="shared" ref="AO517:AO599" si="83">IF(L517="","",IF(L517&lt;P517,$L$2,""))</f>
        <v/>
      </c>
      <c r="AP517" s="18" t="str">
        <f t="shared" ref="AP517:AP599" si="84">IF(M517="","",IF(M517&lt;P517,$M$2,""))</f>
        <v/>
      </c>
      <c r="AS517" s="63">
        <f t="shared" ref="AS517:AS599" si="85">U517</f>
        <v>80.25</v>
      </c>
      <c r="AT517" s="23" t="str">
        <f t="shared" ref="AT517:AT599" si="86">"Mencapai kompetensi dengan sangat baik dalam "&amp;V517&amp;W517&amp;X517&amp;Y517&amp;Z517&amp;AA517&amp;AB517&amp;AC517&amp;AD517&amp;AE517&amp;AF517&amp;AG517</f>
        <v xml:space="preserve">Mencapai kompetensi dengan sangat baik dalam  Menyanyikan lagu populer  populer secara  solo dengan intonasi dan artikulasi .  Memainkan alat musik  dalam ansambel secara berkelompok .  Menyanyikan lagu populer  dalam bentuk sajian vokal group . </v>
      </c>
      <c r="AU517" s="23" t="str">
        <f t="shared" ref="AU517:AU599" si="87">"Perlu peningkatan dalam hal "&amp;AI517&amp;AJ517&amp;AK517&amp;AL517&amp;AM517&amp;AN517&amp;AO517&amp;AP517</f>
        <v xml:space="preserve">Perlu peningkatan dalam hal </v>
      </c>
      <c r="AV517" s="23" t="str">
        <f t="shared" ref="AV517:AV599" si="88">IF(AT517="Mencapai kompetensi dengan sangat baik dalam ","",AT517)</f>
        <v xml:space="preserve">Mencapai kompetensi dengan sangat baik dalam  Menyanyikan lagu populer  populer secara  solo dengan intonasi dan artikulasi .  Memainkan alat musik  dalam ansambel secara berkelompok .  Menyanyikan lagu populer  dalam bentuk sajian vokal group . </v>
      </c>
      <c r="AW517" s="23" t="str">
        <f t="shared" ref="AW517:AW599" si="89">IF(AU517="Perlu peningkatan dalam hal ","",AU517)</f>
        <v/>
      </c>
      <c r="BF517" s="197">
        <v>78</v>
      </c>
    </row>
    <row r="518" spans="1:58" ht="15.75" customHeight="1">
      <c r="A518" s="57">
        <v>512</v>
      </c>
      <c r="B518" s="18" t="s">
        <v>582</v>
      </c>
      <c r="C518" s="59">
        <v>6623</v>
      </c>
      <c r="D518" s="18">
        <f t="shared" si="65"/>
        <v>6623</v>
      </c>
      <c r="E518" s="59" t="s">
        <v>27</v>
      </c>
      <c r="F518" s="59">
        <v>80</v>
      </c>
      <c r="G518" s="59">
        <v>90</v>
      </c>
      <c r="H518" s="59">
        <v>90</v>
      </c>
      <c r="I518" s="59"/>
      <c r="J518" s="59"/>
      <c r="K518" s="59"/>
      <c r="L518" s="59"/>
      <c r="M518" s="59"/>
      <c r="N518" s="18"/>
      <c r="O518" s="60">
        <v>60</v>
      </c>
      <c r="P518" s="175">
        <f t="shared" si="66"/>
        <v>80</v>
      </c>
      <c r="Q518" s="18"/>
      <c r="R518" s="18"/>
      <c r="S518" s="18"/>
      <c r="T518" s="18"/>
      <c r="U518" s="61">
        <f t="shared" si="67"/>
        <v>80</v>
      </c>
      <c r="V518" s="18" t="str">
        <f t="shared" si="68"/>
        <v xml:space="preserve"> Menyanyikan lagu populer  populer secara  solo dengan intonasi dan artikulasi . </v>
      </c>
      <c r="W518" s="18" t="str">
        <f t="shared" si="69"/>
        <v xml:space="preserve"> Memainkan alat musik  dalam ansambel secara berkelompok . </v>
      </c>
      <c r="X518" s="62" t="str">
        <f t="shared" si="70"/>
        <v xml:space="preserve"> Menyanyikan lagu populer  dalam bentuk sajian vokal group . </v>
      </c>
      <c r="Y518" s="18" t="str">
        <f t="shared" si="71"/>
        <v/>
      </c>
      <c r="Z518" s="18" t="str">
        <f t="shared" si="72"/>
        <v/>
      </c>
      <c r="AA518" s="18" t="str">
        <f t="shared" si="73"/>
        <v/>
      </c>
      <c r="AB518" s="18" t="str">
        <f t="shared" si="74"/>
        <v/>
      </c>
      <c r="AC518" s="18" t="str">
        <f t="shared" si="75"/>
        <v/>
      </c>
      <c r="AD518" s="18"/>
      <c r="AE518" s="18"/>
      <c r="AF518" s="18"/>
      <c r="AG518" s="18"/>
      <c r="AH518" s="30" t="str">
        <f t="shared" si="76"/>
        <v/>
      </c>
      <c r="AI518" s="18" t="str">
        <f t="shared" si="77"/>
        <v/>
      </c>
      <c r="AJ518" s="18" t="str">
        <f t="shared" si="78"/>
        <v/>
      </c>
      <c r="AK518" s="18" t="str">
        <f t="shared" si="79"/>
        <v/>
      </c>
      <c r="AL518" s="18" t="str">
        <f t="shared" si="80"/>
        <v/>
      </c>
      <c r="AM518" s="18" t="str">
        <f t="shared" si="81"/>
        <v/>
      </c>
      <c r="AN518" s="18" t="str">
        <f t="shared" si="82"/>
        <v/>
      </c>
      <c r="AO518" s="18" t="str">
        <f t="shared" si="83"/>
        <v/>
      </c>
      <c r="AP518" s="18" t="str">
        <f t="shared" si="84"/>
        <v/>
      </c>
      <c r="AS518" s="63">
        <f t="shared" si="85"/>
        <v>80</v>
      </c>
      <c r="AT518" s="23" t="str">
        <f t="shared" si="86"/>
        <v xml:space="preserve">Mencapai kompetensi dengan sangat baik dalam  Menyanyikan lagu populer  populer secara  solo dengan intonasi dan artikulasi .  Memainkan alat musik  dalam ansambel secara berkelompok .  Menyanyikan lagu populer  dalam bentuk sajian vokal group . </v>
      </c>
      <c r="AU518" s="23" t="str">
        <f t="shared" si="87"/>
        <v xml:space="preserve">Perlu peningkatan dalam hal </v>
      </c>
      <c r="AV518" s="23" t="str">
        <f t="shared" si="88"/>
        <v xml:space="preserve">Mencapai kompetensi dengan sangat baik dalam  Menyanyikan lagu populer  populer secara  solo dengan intonasi dan artikulasi .  Memainkan alat musik  dalam ansambel secara berkelompok .  Menyanyikan lagu populer  dalam bentuk sajian vokal group . </v>
      </c>
      <c r="AW518" s="23" t="str">
        <f t="shared" si="89"/>
        <v/>
      </c>
      <c r="BF518" s="197">
        <v>78</v>
      </c>
    </row>
    <row r="519" spans="1:58" ht="15.75" customHeight="1">
      <c r="A519" s="57">
        <v>513</v>
      </c>
      <c r="B519" s="18" t="s">
        <v>583</v>
      </c>
      <c r="C519" s="59">
        <v>6624</v>
      </c>
      <c r="D519" s="18">
        <f t="shared" si="65"/>
        <v>6624</v>
      </c>
      <c r="E519" s="59" t="s">
        <v>27</v>
      </c>
      <c r="F519" s="59">
        <v>80</v>
      </c>
      <c r="G519" s="59">
        <v>80</v>
      </c>
      <c r="H519" s="59">
        <v>80</v>
      </c>
      <c r="I519" s="59"/>
      <c r="J519" s="59"/>
      <c r="K519" s="59"/>
      <c r="L519" s="59"/>
      <c r="M519" s="59"/>
      <c r="N519" s="18"/>
      <c r="O519" s="60">
        <v>60</v>
      </c>
      <c r="P519" s="175">
        <f t="shared" si="66"/>
        <v>80</v>
      </c>
      <c r="Q519" s="18"/>
      <c r="R519" s="18"/>
      <c r="S519" s="18"/>
      <c r="T519" s="18"/>
      <c r="U519" s="61">
        <f t="shared" si="67"/>
        <v>75</v>
      </c>
      <c r="V519" s="18" t="str">
        <f t="shared" si="68"/>
        <v xml:space="preserve"> Menyanyikan lagu populer  populer secara  solo dengan intonasi dan artikulasi . </v>
      </c>
      <c r="W519" s="18" t="str">
        <f t="shared" si="69"/>
        <v xml:space="preserve"> Memainkan alat musik  dalam ansambel secara berkelompok . </v>
      </c>
      <c r="X519" s="62" t="str">
        <f t="shared" si="70"/>
        <v xml:space="preserve"> Menyanyikan lagu populer  dalam bentuk sajian vokal group . </v>
      </c>
      <c r="Y519" s="18" t="str">
        <f t="shared" si="71"/>
        <v/>
      </c>
      <c r="Z519" s="18" t="str">
        <f t="shared" si="72"/>
        <v/>
      </c>
      <c r="AA519" s="18" t="str">
        <f t="shared" si="73"/>
        <v/>
      </c>
      <c r="AB519" s="18" t="str">
        <f t="shared" si="74"/>
        <v/>
      </c>
      <c r="AC519" s="18" t="str">
        <f t="shared" si="75"/>
        <v/>
      </c>
      <c r="AD519" s="18"/>
      <c r="AE519" s="18"/>
      <c r="AF519" s="18"/>
      <c r="AG519" s="18"/>
      <c r="AH519" s="30" t="str">
        <f t="shared" si="76"/>
        <v/>
      </c>
      <c r="AI519" s="18" t="str">
        <f t="shared" si="77"/>
        <v/>
      </c>
      <c r="AJ519" s="18" t="str">
        <f t="shared" si="78"/>
        <v/>
      </c>
      <c r="AK519" s="18" t="str">
        <f t="shared" si="79"/>
        <v/>
      </c>
      <c r="AL519" s="18" t="str">
        <f t="shared" si="80"/>
        <v/>
      </c>
      <c r="AM519" s="18" t="str">
        <f t="shared" si="81"/>
        <v/>
      </c>
      <c r="AN519" s="18" t="str">
        <f t="shared" si="82"/>
        <v/>
      </c>
      <c r="AO519" s="18" t="str">
        <f t="shared" si="83"/>
        <v/>
      </c>
      <c r="AP519" s="18" t="str">
        <f t="shared" si="84"/>
        <v/>
      </c>
      <c r="AS519" s="63">
        <f t="shared" si="85"/>
        <v>75</v>
      </c>
      <c r="AT519" s="23" t="str">
        <f t="shared" si="86"/>
        <v xml:space="preserve">Mencapai kompetensi dengan sangat baik dalam  Menyanyikan lagu populer  populer secara  solo dengan intonasi dan artikulasi .  Memainkan alat musik  dalam ansambel secara berkelompok .  Menyanyikan lagu populer  dalam bentuk sajian vokal group . </v>
      </c>
      <c r="AU519" s="23" t="str">
        <f t="shared" si="87"/>
        <v xml:space="preserve">Perlu peningkatan dalam hal </v>
      </c>
      <c r="AV519" s="23" t="str">
        <f t="shared" si="88"/>
        <v xml:space="preserve">Mencapai kompetensi dengan sangat baik dalam  Menyanyikan lagu populer  populer secara  solo dengan intonasi dan artikulasi .  Memainkan alat musik  dalam ansambel secara berkelompok .  Menyanyikan lagu populer  dalam bentuk sajian vokal group . </v>
      </c>
      <c r="AW519" s="23" t="str">
        <f t="shared" si="89"/>
        <v/>
      </c>
      <c r="BF519" s="197">
        <v>77</v>
      </c>
    </row>
    <row r="520" spans="1:58" ht="15.75" customHeight="1">
      <c r="A520" s="57">
        <v>514</v>
      </c>
      <c r="B520" s="18" t="s">
        <v>553</v>
      </c>
      <c r="C520" s="59">
        <v>6626</v>
      </c>
      <c r="D520" s="18">
        <f t="shared" ref="D520:D583" si="90">C520</f>
        <v>6626</v>
      </c>
      <c r="E520" s="59" t="s">
        <v>27</v>
      </c>
      <c r="F520" s="59">
        <v>70</v>
      </c>
      <c r="G520" s="59">
        <v>75</v>
      </c>
      <c r="H520" s="59">
        <v>75</v>
      </c>
      <c r="I520" s="59"/>
      <c r="J520" s="59"/>
      <c r="K520" s="59"/>
      <c r="L520" s="59"/>
      <c r="M520" s="59"/>
      <c r="N520" s="18"/>
      <c r="O520" s="60">
        <v>63</v>
      </c>
      <c r="P520" s="175">
        <f t="shared" ref="P520:P583" si="91">$P$1</f>
        <v>80</v>
      </c>
      <c r="Q520" s="18"/>
      <c r="R520" s="18"/>
      <c r="S520" s="18"/>
      <c r="T520" s="18"/>
      <c r="U520" s="61">
        <f t="shared" ref="U520:U583" si="92">IFERROR(AVERAGE(F520:O520),"")</f>
        <v>70.75</v>
      </c>
      <c r="V520" s="18" t="str">
        <f t="shared" si="68"/>
        <v/>
      </c>
      <c r="W520" s="18" t="str">
        <f t="shared" si="69"/>
        <v/>
      </c>
      <c r="X520" s="62" t="str">
        <f t="shared" si="70"/>
        <v/>
      </c>
      <c r="Y520" s="18" t="str">
        <f t="shared" si="71"/>
        <v/>
      </c>
      <c r="Z520" s="18" t="str">
        <f t="shared" si="72"/>
        <v/>
      </c>
      <c r="AA520" s="18" t="str">
        <f t="shared" si="73"/>
        <v/>
      </c>
      <c r="AB520" s="18" t="str">
        <f t="shared" si="74"/>
        <v/>
      </c>
      <c r="AC520" s="18" t="str">
        <f t="shared" si="75"/>
        <v/>
      </c>
      <c r="AD520" s="18"/>
      <c r="AE520" s="18"/>
      <c r="AF520" s="18"/>
      <c r="AG520" s="18"/>
      <c r="AH520" s="30" t="str">
        <f t="shared" si="76"/>
        <v/>
      </c>
      <c r="AI520" s="18" t="str">
        <f t="shared" si="77"/>
        <v xml:space="preserve"> Menyanyikan lagu populer  populer secara  solo dengan intonasi dan artikulasi . </v>
      </c>
      <c r="AJ520" s="18" t="str">
        <f t="shared" si="78"/>
        <v xml:space="preserve"> Memainkan alat musik  dalam ansambel secara berkelompok . </v>
      </c>
      <c r="AK520" s="18" t="str">
        <f t="shared" si="79"/>
        <v xml:space="preserve"> Menyanyikan lagu populer  dalam bentuk sajian vokal group . </v>
      </c>
      <c r="AL520" s="18" t="str">
        <f t="shared" si="80"/>
        <v/>
      </c>
      <c r="AM520" s="18" t="str">
        <f t="shared" si="81"/>
        <v/>
      </c>
      <c r="AN520" s="18" t="str">
        <f t="shared" si="82"/>
        <v/>
      </c>
      <c r="AO520" s="18" t="str">
        <f t="shared" si="83"/>
        <v/>
      </c>
      <c r="AP520" s="18" t="str">
        <f t="shared" si="84"/>
        <v/>
      </c>
      <c r="AS520" s="63">
        <f t="shared" si="85"/>
        <v>70.75</v>
      </c>
      <c r="AT520" s="23" t="str">
        <f t="shared" si="86"/>
        <v xml:space="preserve">Mencapai kompetensi dengan sangat baik dalam </v>
      </c>
      <c r="AU520" s="23" t="str">
        <f t="shared" si="87"/>
        <v xml:space="preserve">Perlu peningkatan dalam hal  Menyanyikan lagu populer  populer secara  solo dengan intonasi dan artikulasi .  Memainkan alat musik  dalam ansambel secara berkelompok .  Menyanyikan lagu populer  dalam bentuk sajian vokal group . </v>
      </c>
      <c r="AV520" s="23" t="str">
        <f t="shared" si="88"/>
        <v/>
      </c>
      <c r="AW520" s="23" t="str">
        <f t="shared" si="89"/>
        <v xml:space="preserve">Perlu peningkatan dalam hal  Menyanyikan lagu populer  populer secara  solo dengan intonasi dan artikulasi .  Memainkan alat musik  dalam ansambel secara berkelompok .  Menyanyikan lagu populer  dalam bentuk sajian vokal group . </v>
      </c>
      <c r="BF520" s="197">
        <v>77</v>
      </c>
    </row>
    <row r="521" spans="1:58" ht="15.75" customHeight="1">
      <c r="A521" s="57">
        <v>515</v>
      </c>
      <c r="B521" s="18" t="s">
        <v>589</v>
      </c>
      <c r="C521" s="59">
        <v>6628</v>
      </c>
      <c r="D521" s="18">
        <f t="shared" si="90"/>
        <v>6628</v>
      </c>
      <c r="E521" s="59" t="s">
        <v>27</v>
      </c>
      <c r="F521" s="59">
        <v>80</v>
      </c>
      <c r="G521" s="59">
        <v>75</v>
      </c>
      <c r="H521" s="59">
        <v>75</v>
      </c>
      <c r="I521" s="59"/>
      <c r="J521" s="59"/>
      <c r="K521" s="59"/>
      <c r="L521" s="59"/>
      <c r="M521" s="59"/>
      <c r="N521" s="18"/>
      <c r="O521" s="60">
        <v>50</v>
      </c>
      <c r="P521" s="175">
        <f t="shared" si="91"/>
        <v>80</v>
      </c>
      <c r="Q521" s="18"/>
      <c r="R521" s="18"/>
      <c r="S521" s="18"/>
      <c r="T521" s="18"/>
      <c r="U521" s="61">
        <f t="shared" si="92"/>
        <v>70</v>
      </c>
      <c r="V521" s="18" t="str">
        <f t="shared" si="68"/>
        <v xml:space="preserve"> Menyanyikan lagu populer  populer secara  solo dengan intonasi dan artikulasi . </v>
      </c>
      <c r="W521" s="18" t="str">
        <f t="shared" si="69"/>
        <v/>
      </c>
      <c r="X521" s="62" t="str">
        <f t="shared" si="70"/>
        <v/>
      </c>
      <c r="Y521" s="18" t="str">
        <f t="shared" si="71"/>
        <v/>
      </c>
      <c r="Z521" s="18" t="str">
        <f t="shared" si="72"/>
        <v/>
      </c>
      <c r="AA521" s="18" t="str">
        <f t="shared" si="73"/>
        <v/>
      </c>
      <c r="AB521" s="18" t="str">
        <f t="shared" si="74"/>
        <v/>
      </c>
      <c r="AC521" s="18" t="str">
        <f t="shared" si="75"/>
        <v/>
      </c>
      <c r="AD521" s="18"/>
      <c r="AE521" s="18"/>
      <c r="AF521" s="18"/>
      <c r="AG521" s="18"/>
      <c r="AH521" s="30" t="str">
        <f t="shared" si="76"/>
        <v/>
      </c>
      <c r="AI521" s="18" t="str">
        <f t="shared" si="77"/>
        <v/>
      </c>
      <c r="AJ521" s="18" t="str">
        <f t="shared" si="78"/>
        <v xml:space="preserve"> Memainkan alat musik  dalam ansambel secara berkelompok . </v>
      </c>
      <c r="AK521" s="18" t="str">
        <f t="shared" si="79"/>
        <v xml:space="preserve"> Menyanyikan lagu populer  dalam bentuk sajian vokal group . </v>
      </c>
      <c r="AL521" s="18" t="str">
        <f t="shared" si="80"/>
        <v/>
      </c>
      <c r="AM521" s="18" t="str">
        <f t="shared" si="81"/>
        <v/>
      </c>
      <c r="AN521" s="18" t="str">
        <f t="shared" si="82"/>
        <v/>
      </c>
      <c r="AO521" s="18" t="str">
        <f t="shared" si="83"/>
        <v/>
      </c>
      <c r="AP521" s="18" t="str">
        <f t="shared" si="84"/>
        <v/>
      </c>
      <c r="AS521" s="63">
        <f t="shared" si="85"/>
        <v>70</v>
      </c>
      <c r="AT521" s="23" t="str">
        <f t="shared" si="86"/>
        <v xml:space="preserve">Mencapai kompetensi dengan sangat baik dalam  Menyanyikan lagu populer  populer secara  solo dengan intonasi dan artikulasi . </v>
      </c>
      <c r="AU521" s="23" t="str">
        <f t="shared" si="87"/>
        <v xml:space="preserve">Perlu peningkatan dalam hal  Memainkan alat musik  dalam ansambel secara berkelompok .  Menyanyikan lagu populer  dalam bentuk sajian vokal group . </v>
      </c>
      <c r="AV521" s="23" t="str">
        <f t="shared" si="88"/>
        <v xml:space="preserve">Mencapai kompetensi dengan sangat baik dalam  Menyanyikan lagu populer  populer secara  solo dengan intonasi dan artikulasi . </v>
      </c>
      <c r="AW521" s="23" t="str">
        <f t="shared" si="89"/>
        <v xml:space="preserve">Perlu peningkatan dalam hal  Memainkan alat musik  dalam ansambel secara berkelompok .  Menyanyikan lagu populer  dalam bentuk sajian vokal group . </v>
      </c>
      <c r="BF521" s="197">
        <v>75</v>
      </c>
    </row>
    <row r="522" spans="1:58" ht="15.75" customHeight="1">
      <c r="A522" s="57">
        <v>516</v>
      </c>
      <c r="B522" s="18" t="s">
        <v>617</v>
      </c>
      <c r="C522" s="59">
        <v>6629</v>
      </c>
      <c r="D522" s="18">
        <f t="shared" si="90"/>
        <v>6629</v>
      </c>
      <c r="E522" s="59" t="s">
        <v>27</v>
      </c>
      <c r="F522" s="59">
        <v>90</v>
      </c>
      <c r="G522" s="59">
        <v>90</v>
      </c>
      <c r="H522" s="59">
        <v>90</v>
      </c>
      <c r="I522" s="59"/>
      <c r="J522" s="59"/>
      <c r="K522" s="59"/>
      <c r="L522" s="59"/>
      <c r="M522" s="59"/>
      <c r="N522" s="18"/>
      <c r="O522" s="60">
        <v>71</v>
      </c>
      <c r="P522" s="175">
        <f t="shared" si="91"/>
        <v>80</v>
      </c>
      <c r="Q522" s="18"/>
      <c r="R522" s="18"/>
      <c r="S522" s="18"/>
      <c r="T522" s="18"/>
      <c r="U522" s="61">
        <f t="shared" si="92"/>
        <v>85.25</v>
      </c>
      <c r="V522" s="18" t="str">
        <f t="shared" si="68"/>
        <v xml:space="preserve"> Menyanyikan lagu populer  populer secara  solo dengan intonasi dan artikulasi . </v>
      </c>
      <c r="W522" s="18" t="str">
        <f t="shared" si="69"/>
        <v xml:space="preserve"> Memainkan alat musik  dalam ansambel secara berkelompok . </v>
      </c>
      <c r="X522" s="62" t="str">
        <f t="shared" si="70"/>
        <v xml:space="preserve"> Menyanyikan lagu populer  dalam bentuk sajian vokal group . </v>
      </c>
      <c r="Y522" s="18" t="str">
        <f t="shared" si="71"/>
        <v/>
      </c>
      <c r="Z522" s="18" t="str">
        <f t="shared" si="72"/>
        <v/>
      </c>
      <c r="AA522" s="18" t="str">
        <f t="shared" si="73"/>
        <v/>
      </c>
      <c r="AB522" s="18" t="str">
        <f t="shared" si="74"/>
        <v/>
      </c>
      <c r="AC522" s="18" t="str">
        <f t="shared" si="75"/>
        <v/>
      </c>
      <c r="AD522" s="18"/>
      <c r="AE522" s="18"/>
      <c r="AF522" s="18"/>
      <c r="AG522" s="18"/>
      <c r="AH522" s="30" t="str">
        <f t="shared" si="76"/>
        <v/>
      </c>
      <c r="AI522" s="18" t="str">
        <f t="shared" si="77"/>
        <v/>
      </c>
      <c r="AJ522" s="18" t="str">
        <f t="shared" si="78"/>
        <v/>
      </c>
      <c r="AK522" s="18" t="str">
        <f t="shared" si="79"/>
        <v/>
      </c>
      <c r="AL522" s="18" t="str">
        <f t="shared" si="80"/>
        <v/>
      </c>
      <c r="AM522" s="18" t="str">
        <f t="shared" si="81"/>
        <v/>
      </c>
      <c r="AN522" s="18" t="str">
        <f t="shared" si="82"/>
        <v/>
      </c>
      <c r="AO522" s="18" t="str">
        <f t="shared" si="83"/>
        <v/>
      </c>
      <c r="AP522" s="18" t="str">
        <f t="shared" si="84"/>
        <v/>
      </c>
      <c r="AS522" s="63">
        <f t="shared" si="85"/>
        <v>85.25</v>
      </c>
      <c r="AT522" s="23" t="str">
        <f t="shared" si="86"/>
        <v xml:space="preserve">Mencapai kompetensi dengan sangat baik dalam  Menyanyikan lagu populer  populer secara  solo dengan intonasi dan artikulasi .  Memainkan alat musik  dalam ansambel secara berkelompok .  Menyanyikan lagu populer  dalam bentuk sajian vokal group . </v>
      </c>
      <c r="AU522" s="23" t="str">
        <f t="shared" si="87"/>
        <v xml:space="preserve">Perlu peningkatan dalam hal </v>
      </c>
      <c r="AV522" s="23" t="str">
        <f t="shared" si="88"/>
        <v xml:space="preserve">Mencapai kompetensi dengan sangat baik dalam  Menyanyikan lagu populer  populer secara  solo dengan intonasi dan artikulasi .  Memainkan alat musik  dalam ansambel secara berkelompok .  Menyanyikan lagu populer  dalam bentuk sajian vokal group . </v>
      </c>
      <c r="AW522" s="23" t="str">
        <f t="shared" si="89"/>
        <v/>
      </c>
      <c r="BF522" s="197">
        <v>75</v>
      </c>
    </row>
    <row r="523" spans="1:58" ht="15.75" customHeight="1">
      <c r="A523" s="57">
        <v>517</v>
      </c>
      <c r="B523" s="18" t="s">
        <v>495</v>
      </c>
      <c r="C523" s="59">
        <v>6631</v>
      </c>
      <c r="D523" s="18">
        <f t="shared" si="90"/>
        <v>6631</v>
      </c>
      <c r="E523" s="59" t="s">
        <v>27</v>
      </c>
      <c r="F523" s="59">
        <v>75</v>
      </c>
      <c r="G523" s="59">
        <v>75</v>
      </c>
      <c r="H523" s="59">
        <v>75</v>
      </c>
      <c r="I523" s="59"/>
      <c r="J523" s="59"/>
      <c r="K523" s="59"/>
      <c r="L523" s="59"/>
      <c r="M523" s="59"/>
      <c r="N523" s="18"/>
      <c r="O523" s="60">
        <v>67</v>
      </c>
      <c r="P523" s="175">
        <f t="shared" si="91"/>
        <v>80</v>
      </c>
      <c r="Q523" s="18"/>
      <c r="R523" s="18"/>
      <c r="S523" s="18"/>
      <c r="T523" s="18"/>
      <c r="U523" s="61">
        <f t="shared" si="92"/>
        <v>73</v>
      </c>
      <c r="V523" s="18" t="str">
        <f t="shared" si="68"/>
        <v/>
      </c>
      <c r="W523" s="18" t="str">
        <f t="shared" si="69"/>
        <v/>
      </c>
      <c r="X523" s="62" t="str">
        <f t="shared" si="70"/>
        <v/>
      </c>
      <c r="Y523" s="18" t="str">
        <f t="shared" si="71"/>
        <v/>
      </c>
      <c r="Z523" s="18" t="str">
        <f t="shared" si="72"/>
        <v/>
      </c>
      <c r="AA523" s="18" t="str">
        <f t="shared" si="73"/>
        <v/>
      </c>
      <c r="AB523" s="18" t="str">
        <f t="shared" si="74"/>
        <v/>
      </c>
      <c r="AC523" s="18" t="str">
        <f t="shared" si="75"/>
        <v/>
      </c>
      <c r="AD523" s="18"/>
      <c r="AE523" s="18"/>
      <c r="AF523" s="18"/>
      <c r="AG523" s="18"/>
      <c r="AH523" s="30" t="str">
        <f t="shared" si="76"/>
        <v/>
      </c>
      <c r="AI523" s="18" t="str">
        <f t="shared" si="77"/>
        <v xml:space="preserve"> Menyanyikan lagu populer  populer secara  solo dengan intonasi dan artikulasi . </v>
      </c>
      <c r="AJ523" s="18" t="str">
        <f t="shared" si="78"/>
        <v xml:space="preserve"> Memainkan alat musik  dalam ansambel secara berkelompok . </v>
      </c>
      <c r="AK523" s="18" t="str">
        <f t="shared" si="79"/>
        <v xml:space="preserve"> Menyanyikan lagu populer  dalam bentuk sajian vokal group . </v>
      </c>
      <c r="AL523" s="18" t="str">
        <f t="shared" si="80"/>
        <v/>
      </c>
      <c r="AM523" s="18" t="str">
        <f t="shared" si="81"/>
        <v/>
      </c>
      <c r="AN523" s="18" t="str">
        <f t="shared" si="82"/>
        <v/>
      </c>
      <c r="AO523" s="18" t="str">
        <f t="shared" si="83"/>
        <v/>
      </c>
      <c r="AP523" s="18" t="str">
        <f t="shared" si="84"/>
        <v/>
      </c>
      <c r="AS523" s="63">
        <f t="shared" si="85"/>
        <v>73</v>
      </c>
      <c r="AT523" s="23" t="str">
        <f t="shared" si="86"/>
        <v xml:space="preserve">Mencapai kompetensi dengan sangat baik dalam </v>
      </c>
      <c r="AU523" s="23" t="str">
        <f t="shared" si="87"/>
        <v xml:space="preserve">Perlu peningkatan dalam hal  Menyanyikan lagu populer  populer secara  solo dengan intonasi dan artikulasi .  Memainkan alat musik  dalam ansambel secara berkelompok .  Menyanyikan lagu populer  dalam bentuk sajian vokal group . </v>
      </c>
      <c r="AV523" s="23" t="str">
        <f t="shared" si="88"/>
        <v/>
      </c>
      <c r="AW523" s="23" t="str">
        <f t="shared" si="89"/>
        <v xml:space="preserve">Perlu peningkatan dalam hal  Menyanyikan lagu populer  populer secara  solo dengan intonasi dan artikulasi .  Memainkan alat musik  dalam ansambel secara berkelompok .  Menyanyikan lagu populer  dalam bentuk sajian vokal group . </v>
      </c>
      <c r="BF523" s="197">
        <v>73</v>
      </c>
    </row>
    <row r="524" spans="1:58" ht="15.75" customHeight="1">
      <c r="A524" s="57">
        <v>518</v>
      </c>
      <c r="B524" s="18" t="s">
        <v>590</v>
      </c>
      <c r="C524" s="59">
        <v>6632</v>
      </c>
      <c r="D524" s="18">
        <f t="shared" si="90"/>
        <v>6632</v>
      </c>
      <c r="E524" s="59" t="s">
        <v>27</v>
      </c>
      <c r="F524" s="59">
        <v>75</v>
      </c>
      <c r="G524" s="59">
        <v>70</v>
      </c>
      <c r="H524" s="59">
        <v>70</v>
      </c>
      <c r="I524" s="59"/>
      <c r="J524" s="59"/>
      <c r="K524" s="59"/>
      <c r="L524" s="59"/>
      <c r="M524" s="59"/>
      <c r="N524" s="18"/>
      <c r="O524" s="60">
        <v>52</v>
      </c>
      <c r="P524" s="175">
        <f t="shared" si="91"/>
        <v>80</v>
      </c>
      <c r="Q524" s="18"/>
      <c r="R524" s="18"/>
      <c r="S524" s="18"/>
      <c r="T524" s="18"/>
      <c r="U524" s="61">
        <f t="shared" si="92"/>
        <v>66.75</v>
      </c>
      <c r="V524" s="18" t="str">
        <f t="shared" si="68"/>
        <v/>
      </c>
      <c r="W524" s="18" t="str">
        <f t="shared" si="69"/>
        <v/>
      </c>
      <c r="X524" s="62" t="str">
        <f t="shared" si="70"/>
        <v/>
      </c>
      <c r="Y524" s="18" t="str">
        <f t="shared" si="71"/>
        <v/>
      </c>
      <c r="Z524" s="18" t="str">
        <f t="shared" si="72"/>
        <v/>
      </c>
      <c r="AA524" s="18" t="str">
        <f t="shared" si="73"/>
        <v/>
      </c>
      <c r="AB524" s="18" t="str">
        <f t="shared" si="74"/>
        <v/>
      </c>
      <c r="AC524" s="18" t="str">
        <f t="shared" si="75"/>
        <v/>
      </c>
      <c r="AD524" s="18"/>
      <c r="AE524" s="18"/>
      <c r="AF524" s="18"/>
      <c r="AG524" s="18"/>
      <c r="AH524" s="30" t="str">
        <f t="shared" si="76"/>
        <v/>
      </c>
      <c r="AI524" s="18" t="str">
        <f t="shared" si="77"/>
        <v xml:space="preserve"> Menyanyikan lagu populer  populer secara  solo dengan intonasi dan artikulasi . </v>
      </c>
      <c r="AJ524" s="18" t="str">
        <f t="shared" si="78"/>
        <v xml:space="preserve"> Memainkan alat musik  dalam ansambel secara berkelompok . </v>
      </c>
      <c r="AK524" s="18" t="str">
        <f t="shared" si="79"/>
        <v xml:space="preserve"> Menyanyikan lagu populer  dalam bentuk sajian vokal group . </v>
      </c>
      <c r="AL524" s="18" t="str">
        <f t="shared" si="80"/>
        <v/>
      </c>
      <c r="AM524" s="18" t="str">
        <f t="shared" si="81"/>
        <v/>
      </c>
      <c r="AN524" s="18" t="str">
        <f t="shared" si="82"/>
        <v/>
      </c>
      <c r="AO524" s="18" t="str">
        <f t="shared" si="83"/>
        <v/>
      </c>
      <c r="AP524" s="18" t="str">
        <f t="shared" si="84"/>
        <v/>
      </c>
      <c r="AS524" s="63">
        <f t="shared" si="85"/>
        <v>66.75</v>
      </c>
      <c r="AT524" s="23" t="str">
        <f t="shared" si="86"/>
        <v xml:space="preserve">Mencapai kompetensi dengan sangat baik dalam </v>
      </c>
      <c r="AU524" s="23" t="str">
        <f t="shared" si="87"/>
        <v xml:space="preserve">Perlu peningkatan dalam hal  Menyanyikan lagu populer  populer secara  solo dengan intonasi dan artikulasi .  Memainkan alat musik  dalam ansambel secara berkelompok .  Menyanyikan lagu populer  dalam bentuk sajian vokal group . </v>
      </c>
      <c r="AV524" s="23" t="str">
        <f t="shared" si="88"/>
        <v/>
      </c>
      <c r="AW524" s="23" t="str">
        <f t="shared" si="89"/>
        <v xml:space="preserve">Perlu peningkatan dalam hal  Menyanyikan lagu populer  populer secara  solo dengan intonasi dan artikulasi .  Memainkan alat musik  dalam ansambel secara berkelompok .  Menyanyikan lagu populer  dalam bentuk sajian vokal group . </v>
      </c>
      <c r="BF524" s="197">
        <v>75</v>
      </c>
    </row>
    <row r="525" spans="1:58" ht="15.75" customHeight="1">
      <c r="A525" s="57">
        <v>519</v>
      </c>
      <c r="B525" s="18" t="s">
        <v>622</v>
      </c>
      <c r="C525" s="59">
        <v>6633</v>
      </c>
      <c r="D525" s="18">
        <f t="shared" si="90"/>
        <v>6633</v>
      </c>
      <c r="E525" s="59" t="s">
        <v>27</v>
      </c>
      <c r="F525" s="59">
        <v>80</v>
      </c>
      <c r="G525" s="59">
        <v>90</v>
      </c>
      <c r="H525" s="59">
        <v>90</v>
      </c>
      <c r="I525" s="59"/>
      <c r="J525" s="59"/>
      <c r="K525" s="59"/>
      <c r="L525" s="59"/>
      <c r="M525" s="59"/>
      <c r="N525" s="18"/>
      <c r="O525" s="60">
        <v>68</v>
      </c>
      <c r="P525" s="175">
        <f t="shared" si="91"/>
        <v>80</v>
      </c>
      <c r="Q525" s="18"/>
      <c r="R525" s="18"/>
      <c r="S525" s="18"/>
      <c r="T525" s="18"/>
      <c r="U525" s="61">
        <f t="shared" si="92"/>
        <v>82</v>
      </c>
      <c r="V525" s="18" t="str">
        <f t="shared" si="68"/>
        <v xml:space="preserve"> Menyanyikan lagu populer  populer secara  solo dengan intonasi dan artikulasi . </v>
      </c>
      <c r="W525" s="18" t="str">
        <f t="shared" si="69"/>
        <v xml:space="preserve"> Memainkan alat musik  dalam ansambel secara berkelompok . </v>
      </c>
      <c r="X525" s="62" t="str">
        <f t="shared" si="70"/>
        <v xml:space="preserve"> Menyanyikan lagu populer  dalam bentuk sajian vokal group . </v>
      </c>
      <c r="Y525" s="18" t="str">
        <f t="shared" si="71"/>
        <v/>
      </c>
      <c r="Z525" s="18" t="str">
        <f t="shared" si="72"/>
        <v/>
      </c>
      <c r="AA525" s="18" t="str">
        <f t="shared" si="73"/>
        <v/>
      </c>
      <c r="AB525" s="18" t="str">
        <f t="shared" si="74"/>
        <v/>
      </c>
      <c r="AC525" s="18" t="str">
        <f t="shared" si="75"/>
        <v/>
      </c>
      <c r="AD525" s="18"/>
      <c r="AE525" s="18"/>
      <c r="AF525" s="18"/>
      <c r="AG525" s="18"/>
      <c r="AH525" s="30" t="str">
        <f t="shared" si="76"/>
        <v/>
      </c>
      <c r="AI525" s="18" t="str">
        <f t="shared" si="77"/>
        <v/>
      </c>
      <c r="AJ525" s="18" t="str">
        <f t="shared" si="78"/>
        <v/>
      </c>
      <c r="AK525" s="18" t="str">
        <f t="shared" si="79"/>
        <v/>
      </c>
      <c r="AL525" s="18" t="str">
        <f t="shared" si="80"/>
        <v/>
      </c>
      <c r="AM525" s="18" t="str">
        <f t="shared" si="81"/>
        <v/>
      </c>
      <c r="AN525" s="18" t="str">
        <f t="shared" si="82"/>
        <v/>
      </c>
      <c r="AO525" s="18" t="str">
        <f t="shared" si="83"/>
        <v/>
      </c>
      <c r="AP525" s="18" t="str">
        <f t="shared" si="84"/>
        <v/>
      </c>
      <c r="AS525" s="63">
        <f t="shared" si="85"/>
        <v>82</v>
      </c>
      <c r="AT525" s="23" t="str">
        <f t="shared" si="86"/>
        <v xml:space="preserve">Mencapai kompetensi dengan sangat baik dalam  Menyanyikan lagu populer  populer secara  solo dengan intonasi dan artikulasi .  Memainkan alat musik  dalam ansambel secara berkelompok .  Menyanyikan lagu populer  dalam bentuk sajian vokal group . </v>
      </c>
      <c r="AU525" s="23" t="str">
        <f t="shared" si="87"/>
        <v xml:space="preserve">Perlu peningkatan dalam hal </v>
      </c>
      <c r="AV525" s="23" t="str">
        <f t="shared" si="88"/>
        <v xml:space="preserve">Mencapai kompetensi dengan sangat baik dalam  Menyanyikan lagu populer  populer secara  solo dengan intonasi dan artikulasi .  Memainkan alat musik  dalam ansambel secara berkelompok .  Menyanyikan lagu populer  dalam bentuk sajian vokal group . </v>
      </c>
      <c r="AW525" s="23" t="str">
        <f t="shared" si="89"/>
        <v/>
      </c>
      <c r="BF525" s="197">
        <v>78</v>
      </c>
    </row>
    <row r="526" spans="1:58" ht="15.75" customHeight="1">
      <c r="A526" s="57">
        <v>520</v>
      </c>
      <c r="B526" s="18" t="s">
        <v>592</v>
      </c>
      <c r="C526" s="59">
        <v>6634</v>
      </c>
      <c r="D526" s="18">
        <f t="shared" si="90"/>
        <v>6634</v>
      </c>
      <c r="E526" s="59" t="s">
        <v>27</v>
      </c>
      <c r="F526" s="59">
        <v>80</v>
      </c>
      <c r="G526" s="59">
        <v>75</v>
      </c>
      <c r="H526" s="59">
        <v>75</v>
      </c>
      <c r="I526" s="59"/>
      <c r="J526" s="59"/>
      <c r="K526" s="59"/>
      <c r="L526" s="59"/>
      <c r="M526" s="59"/>
      <c r="N526" s="18"/>
      <c r="O526" s="60">
        <v>53</v>
      </c>
      <c r="P526" s="175">
        <f t="shared" si="91"/>
        <v>80</v>
      </c>
      <c r="Q526" s="18"/>
      <c r="R526" s="18"/>
      <c r="S526" s="18"/>
      <c r="T526" s="18"/>
      <c r="U526" s="61">
        <f t="shared" si="92"/>
        <v>70.75</v>
      </c>
      <c r="V526" s="18" t="str">
        <f t="shared" si="68"/>
        <v xml:space="preserve"> Menyanyikan lagu populer  populer secara  solo dengan intonasi dan artikulasi . </v>
      </c>
      <c r="W526" s="18" t="str">
        <f t="shared" si="69"/>
        <v/>
      </c>
      <c r="X526" s="62" t="str">
        <f t="shared" si="70"/>
        <v/>
      </c>
      <c r="Y526" s="18" t="str">
        <f t="shared" si="71"/>
        <v/>
      </c>
      <c r="Z526" s="18" t="str">
        <f t="shared" si="72"/>
        <v/>
      </c>
      <c r="AA526" s="18" t="str">
        <f t="shared" si="73"/>
        <v/>
      </c>
      <c r="AB526" s="18" t="str">
        <f t="shared" si="74"/>
        <v/>
      </c>
      <c r="AC526" s="18" t="str">
        <f t="shared" si="75"/>
        <v/>
      </c>
      <c r="AD526" s="18"/>
      <c r="AE526" s="18"/>
      <c r="AF526" s="18"/>
      <c r="AG526" s="18"/>
      <c r="AH526" s="30" t="str">
        <f t="shared" si="76"/>
        <v/>
      </c>
      <c r="AI526" s="18" t="str">
        <f t="shared" si="77"/>
        <v/>
      </c>
      <c r="AJ526" s="18" t="str">
        <f t="shared" si="78"/>
        <v xml:space="preserve"> Memainkan alat musik  dalam ansambel secara berkelompok . </v>
      </c>
      <c r="AK526" s="18" t="str">
        <f t="shared" si="79"/>
        <v xml:space="preserve"> Menyanyikan lagu populer  dalam bentuk sajian vokal group . </v>
      </c>
      <c r="AL526" s="18" t="str">
        <f t="shared" si="80"/>
        <v/>
      </c>
      <c r="AM526" s="18" t="str">
        <f t="shared" si="81"/>
        <v/>
      </c>
      <c r="AN526" s="18" t="str">
        <f t="shared" si="82"/>
        <v/>
      </c>
      <c r="AO526" s="18" t="str">
        <f t="shared" si="83"/>
        <v/>
      </c>
      <c r="AP526" s="18" t="str">
        <f t="shared" si="84"/>
        <v/>
      </c>
      <c r="AS526" s="63">
        <f t="shared" si="85"/>
        <v>70.75</v>
      </c>
      <c r="AT526" s="23" t="str">
        <f t="shared" si="86"/>
        <v xml:space="preserve">Mencapai kompetensi dengan sangat baik dalam  Menyanyikan lagu populer  populer secara  solo dengan intonasi dan artikulasi . </v>
      </c>
      <c r="AU526" s="23" t="str">
        <f t="shared" si="87"/>
        <v xml:space="preserve">Perlu peningkatan dalam hal  Memainkan alat musik  dalam ansambel secara berkelompok .  Menyanyikan lagu populer  dalam bentuk sajian vokal group . </v>
      </c>
      <c r="AV526" s="23" t="str">
        <f t="shared" si="88"/>
        <v xml:space="preserve">Mencapai kompetensi dengan sangat baik dalam  Menyanyikan lagu populer  populer secara  solo dengan intonasi dan artikulasi . </v>
      </c>
      <c r="AW526" s="23" t="str">
        <f t="shared" si="89"/>
        <v xml:space="preserve">Perlu peningkatan dalam hal  Memainkan alat musik  dalam ansambel secara berkelompok .  Menyanyikan lagu populer  dalam bentuk sajian vokal group . </v>
      </c>
      <c r="BF526" s="197">
        <v>75</v>
      </c>
    </row>
    <row r="527" spans="1:58" ht="15.75" customHeight="1">
      <c r="A527" s="57">
        <v>521</v>
      </c>
      <c r="B527" s="18" t="s">
        <v>500</v>
      </c>
      <c r="C527" s="59">
        <v>6635</v>
      </c>
      <c r="D527" s="18">
        <f t="shared" si="90"/>
        <v>6635</v>
      </c>
      <c r="E527" s="59" t="s">
        <v>27</v>
      </c>
      <c r="F527" s="59">
        <v>90</v>
      </c>
      <c r="G527" s="59">
        <v>80</v>
      </c>
      <c r="H527" s="59">
        <v>80</v>
      </c>
      <c r="I527" s="59"/>
      <c r="J527" s="59"/>
      <c r="K527" s="59"/>
      <c r="L527" s="59"/>
      <c r="M527" s="59"/>
      <c r="N527" s="18"/>
      <c r="O527" s="60">
        <v>63</v>
      </c>
      <c r="P527" s="175">
        <f t="shared" si="91"/>
        <v>80</v>
      </c>
      <c r="Q527" s="18"/>
      <c r="R527" s="18"/>
      <c r="S527" s="18"/>
      <c r="T527" s="18"/>
      <c r="U527" s="61">
        <f t="shared" si="92"/>
        <v>78.25</v>
      </c>
      <c r="V527" s="18" t="str">
        <f t="shared" si="68"/>
        <v xml:space="preserve"> Menyanyikan lagu populer  populer secara  solo dengan intonasi dan artikulasi . </v>
      </c>
      <c r="W527" s="18" t="str">
        <f t="shared" si="69"/>
        <v xml:space="preserve"> Memainkan alat musik  dalam ansambel secara berkelompok . </v>
      </c>
      <c r="X527" s="62" t="str">
        <f t="shared" si="70"/>
        <v xml:space="preserve"> Menyanyikan lagu populer  dalam bentuk sajian vokal group . </v>
      </c>
      <c r="Y527" s="18" t="str">
        <f t="shared" si="71"/>
        <v/>
      </c>
      <c r="Z527" s="18" t="str">
        <f t="shared" si="72"/>
        <v/>
      </c>
      <c r="AA527" s="18" t="str">
        <f t="shared" si="73"/>
        <v/>
      </c>
      <c r="AB527" s="18" t="str">
        <f t="shared" si="74"/>
        <v/>
      </c>
      <c r="AC527" s="18" t="str">
        <f t="shared" si="75"/>
        <v/>
      </c>
      <c r="AD527" s="18"/>
      <c r="AE527" s="18"/>
      <c r="AF527" s="18"/>
      <c r="AG527" s="18"/>
      <c r="AH527" s="30" t="str">
        <f t="shared" si="76"/>
        <v/>
      </c>
      <c r="AI527" s="18" t="str">
        <f t="shared" si="77"/>
        <v/>
      </c>
      <c r="AJ527" s="18" t="str">
        <f t="shared" si="78"/>
        <v/>
      </c>
      <c r="AK527" s="18" t="str">
        <f t="shared" si="79"/>
        <v/>
      </c>
      <c r="AL527" s="18" t="str">
        <f t="shared" si="80"/>
        <v/>
      </c>
      <c r="AM527" s="18" t="str">
        <f t="shared" si="81"/>
        <v/>
      </c>
      <c r="AN527" s="18" t="str">
        <f t="shared" si="82"/>
        <v/>
      </c>
      <c r="AO527" s="18" t="str">
        <f t="shared" si="83"/>
        <v/>
      </c>
      <c r="AP527" s="18" t="str">
        <f t="shared" si="84"/>
        <v/>
      </c>
      <c r="AS527" s="63">
        <f t="shared" si="85"/>
        <v>78.25</v>
      </c>
      <c r="AT527" s="23" t="str">
        <f t="shared" si="86"/>
        <v xml:space="preserve">Mencapai kompetensi dengan sangat baik dalam  Menyanyikan lagu populer  populer secara  solo dengan intonasi dan artikulasi .  Memainkan alat musik  dalam ansambel secara berkelompok .  Menyanyikan lagu populer  dalam bentuk sajian vokal group . </v>
      </c>
      <c r="AU527" s="23" t="str">
        <f t="shared" si="87"/>
        <v xml:space="preserve">Perlu peningkatan dalam hal </v>
      </c>
      <c r="AV527" s="23" t="str">
        <f t="shared" si="88"/>
        <v xml:space="preserve">Mencapai kompetensi dengan sangat baik dalam  Menyanyikan lagu populer  populer secara  solo dengan intonasi dan artikulasi .  Memainkan alat musik  dalam ansambel secara berkelompok .  Menyanyikan lagu populer  dalam bentuk sajian vokal group . </v>
      </c>
      <c r="AW527" s="23" t="str">
        <f t="shared" si="89"/>
        <v/>
      </c>
      <c r="BF527" s="197">
        <v>77</v>
      </c>
    </row>
    <row r="528" spans="1:58" ht="15.75" customHeight="1">
      <c r="A528" s="57">
        <v>522</v>
      </c>
      <c r="B528" s="18" t="s">
        <v>593</v>
      </c>
      <c r="C528" s="59">
        <v>6636</v>
      </c>
      <c r="D528" s="18">
        <f t="shared" si="90"/>
        <v>6636</v>
      </c>
      <c r="E528" s="59" t="s">
        <v>27</v>
      </c>
      <c r="F528" s="59">
        <v>70</v>
      </c>
      <c r="G528" s="59">
        <v>75</v>
      </c>
      <c r="H528" s="59">
        <v>75</v>
      </c>
      <c r="I528" s="59"/>
      <c r="J528" s="59"/>
      <c r="K528" s="59"/>
      <c r="L528" s="59"/>
      <c r="M528" s="59"/>
      <c r="N528" s="18"/>
      <c r="O528" s="60">
        <v>72</v>
      </c>
      <c r="P528" s="175">
        <f t="shared" si="91"/>
        <v>80</v>
      </c>
      <c r="Q528" s="18"/>
      <c r="R528" s="18"/>
      <c r="S528" s="18"/>
      <c r="T528" s="18"/>
      <c r="U528" s="61">
        <f t="shared" si="92"/>
        <v>73</v>
      </c>
      <c r="V528" s="18" t="str">
        <f t="shared" si="68"/>
        <v/>
      </c>
      <c r="W528" s="18" t="str">
        <f t="shared" si="69"/>
        <v/>
      </c>
      <c r="X528" s="62" t="str">
        <f t="shared" si="70"/>
        <v/>
      </c>
      <c r="Y528" s="18" t="str">
        <f t="shared" si="71"/>
        <v/>
      </c>
      <c r="Z528" s="18" t="str">
        <f t="shared" si="72"/>
        <v/>
      </c>
      <c r="AA528" s="18" t="str">
        <f t="shared" si="73"/>
        <v/>
      </c>
      <c r="AB528" s="18" t="str">
        <f t="shared" si="74"/>
        <v/>
      </c>
      <c r="AC528" s="18" t="str">
        <f t="shared" si="75"/>
        <v/>
      </c>
      <c r="AD528" s="18"/>
      <c r="AE528" s="18"/>
      <c r="AF528" s="18"/>
      <c r="AG528" s="18"/>
      <c r="AH528" s="30" t="str">
        <f t="shared" si="76"/>
        <v/>
      </c>
      <c r="AI528" s="18" t="str">
        <f t="shared" si="77"/>
        <v xml:space="preserve"> Menyanyikan lagu populer  populer secara  solo dengan intonasi dan artikulasi . </v>
      </c>
      <c r="AJ528" s="18" t="str">
        <f t="shared" si="78"/>
        <v xml:space="preserve"> Memainkan alat musik  dalam ansambel secara berkelompok . </v>
      </c>
      <c r="AK528" s="18" t="str">
        <f t="shared" si="79"/>
        <v xml:space="preserve"> Menyanyikan lagu populer  dalam bentuk sajian vokal group . </v>
      </c>
      <c r="AL528" s="18" t="str">
        <f t="shared" si="80"/>
        <v/>
      </c>
      <c r="AM528" s="18" t="str">
        <f t="shared" si="81"/>
        <v/>
      </c>
      <c r="AN528" s="18" t="str">
        <f t="shared" si="82"/>
        <v/>
      </c>
      <c r="AO528" s="18" t="str">
        <f t="shared" si="83"/>
        <v/>
      </c>
      <c r="AP528" s="18" t="str">
        <f t="shared" si="84"/>
        <v/>
      </c>
      <c r="AS528" s="63">
        <f t="shared" si="85"/>
        <v>73</v>
      </c>
      <c r="AT528" s="23" t="str">
        <f t="shared" si="86"/>
        <v xml:space="preserve">Mencapai kompetensi dengan sangat baik dalam </v>
      </c>
      <c r="AU528" s="23" t="str">
        <f t="shared" si="87"/>
        <v xml:space="preserve">Perlu peningkatan dalam hal  Menyanyikan lagu populer  populer secara  solo dengan intonasi dan artikulasi .  Memainkan alat musik  dalam ansambel secara berkelompok .  Menyanyikan lagu populer  dalam bentuk sajian vokal group . </v>
      </c>
      <c r="AV528" s="23" t="str">
        <f t="shared" si="88"/>
        <v/>
      </c>
      <c r="AW528" s="23" t="str">
        <f t="shared" si="89"/>
        <v xml:space="preserve">Perlu peningkatan dalam hal  Menyanyikan lagu populer  populer secara  solo dengan intonasi dan artikulasi .  Memainkan alat musik  dalam ansambel secara berkelompok .  Menyanyikan lagu populer  dalam bentuk sajian vokal group . </v>
      </c>
      <c r="BF528" s="197">
        <v>75</v>
      </c>
    </row>
    <row r="529" spans="1:58" ht="15.75" customHeight="1">
      <c r="A529" s="57">
        <v>523</v>
      </c>
      <c r="B529" s="18" t="s">
        <v>595</v>
      </c>
      <c r="C529" s="59">
        <v>6637</v>
      </c>
      <c r="D529" s="18">
        <f t="shared" si="90"/>
        <v>6637</v>
      </c>
      <c r="E529" s="59" t="s">
        <v>596</v>
      </c>
      <c r="F529" s="59">
        <v>90</v>
      </c>
      <c r="G529" s="59">
        <v>90</v>
      </c>
      <c r="H529" s="59">
        <v>90</v>
      </c>
      <c r="I529" s="59"/>
      <c r="J529" s="59"/>
      <c r="K529" s="59"/>
      <c r="L529" s="59"/>
      <c r="M529" s="59"/>
      <c r="N529" s="18"/>
      <c r="O529" s="60">
        <v>42</v>
      </c>
      <c r="P529" s="175">
        <f t="shared" si="91"/>
        <v>80</v>
      </c>
      <c r="Q529" s="18"/>
      <c r="R529" s="18"/>
      <c r="S529" s="18"/>
      <c r="T529" s="18"/>
      <c r="U529" s="61">
        <f t="shared" si="92"/>
        <v>78</v>
      </c>
      <c r="V529" s="18" t="str">
        <f t="shared" si="68"/>
        <v xml:space="preserve"> Menyanyikan lagu populer  populer secara  solo dengan intonasi dan artikulasi . </v>
      </c>
      <c r="W529" s="18" t="str">
        <f t="shared" si="69"/>
        <v xml:space="preserve"> Memainkan alat musik  dalam ansambel secara berkelompok . </v>
      </c>
      <c r="X529" s="62" t="str">
        <f t="shared" si="70"/>
        <v xml:space="preserve"> Menyanyikan lagu populer  dalam bentuk sajian vokal group . </v>
      </c>
      <c r="Y529" s="18" t="str">
        <f t="shared" si="71"/>
        <v/>
      </c>
      <c r="Z529" s="18" t="str">
        <f t="shared" si="72"/>
        <v/>
      </c>
      <c r="AA529" s="18" t="str">
        <f t="shared" si="73"/>
        <v/>
      </c>
      <c r="AB529" s="18" t="str">
        <f t="shared" si="74"/>
        <v/>
      </c>
      <c r="AC529" s="18" t="str">
        <f t="shared" si="75"/>
        <v/>
      </c>
      <c r="AD529" s="18"/>
      <c r="AE529" s="18"/>
      <c r="AF529" s="18"/>
      <c r="AG529" s="18"/>
      <c r="AH529" s="30" t="str">
        <f t="shared" si="76"/>
        <v/>
      </c>
      <c r="AI529" s="18" t="str">
        <f t="shared" si="77"/>
        <v/>
      </c>
      <c r="AJ529" s="18" t="str">
        <f t="shared" si="78"/>
        <v/>
      </c>
      <c r="AK529" s="18" t="str">
        <f t="shared" si="79"/>
        <v/>
      </c>
      <c r="AL529" s="18" t="str">
        <f t="shared" si="80"/>
        <v/>
      </c>
      <c r="AM529" s="18" t="str">
        <f t="shared" si="81"/>
        <v/>
      </c>
      <c r="AN529" s="18" t="str">
        <f t="shared" si="82"/>
        <v/>
      </c>
      <c r="AO529" s="18" t="str">
        <f t="shared" si="83"/>
        <v/>
      </c>
      <c r="AP529" s="18" t="str">
        <f t="shared" si="84"/>
        <v/>
      </c>
      <c r="AS529" s="63">
        <f t="shared" si="85"/>
        <v>78</v>
      </c>
      <c r="AT529" s="23" t="str">
        <f t="shared" si="86"/>
        <v xml:space="preserve">Mencapai kompetensi dengan sangat baik dalam  Menyanyikan lagu populer  populer secara  solo dengan intonasi dan artikulasi .  Memainkan alat musik  dalam ansambel secara berkelompok .  Menyanyikan lagu populer  dalam bentuk sajian vokal group . </v>
      </c>
      <c r="AU529" s="23" t="str">
        <f t="shared" si="87"/>
        <v xml:space="preserve">Perlu peningkatan dalam hal </v>
      </c>
      <c r="AV529" s="23" t="str">
        <f t="shared" si="88"/>
        <v xml:space="preserve">Mencapai kompetensi dengan sangat baik dalam  Menyanyikan lagu populer  populer secara  solo dengan intonasi dan artikulasi .  Memainkan alat musik  dalam ansambel secara berkelompok .  Menyanyikan lagu populer  dalam bentuk sajian vokal group . </v>
      </c>
      <c r="AW529" s="23" t="str">
        <f t="shared" si="89"/>
        <v/>
      </c>
      <c r="BF529" s="197">
        <v>78</v>
      </c>
    </row>
    <row r="530" spans="1:58" ht="15.75" customHeight="1">
      <c r="A530" s="57">
        <v>524</v>
      </c>
      <c r="B530" s="18" t="s">
        <v>597</v>
      </c>
      <c r="C530" s="59">
        <v>6638</v>
      </c>
      <c r="D530" s="18">
        <f t="shared" si="90"/>
        <v>6638</v>
      </c>
      <c r="E530" s="59" t="s">
        <v>596</v>
      </c>
      <c r="F530" s="59">
        <v>75</v>
      </c>
      <c r="G530" s="59">
        <v>80</v>
      </c>
      <c r="H530" s="59">
        <v>80</v>
      </c>
      <c r="I530" s="59"/>
      <c r="J530" s="59"/>
      <c r="K530" s="59"/>
      <c r="L530" s="59"/>
      <c r="M530" s="59"/>
      <c r="N530" s="18"/>
      <c r="O530" s="60">
        <v>34</v>
      </c>
      <c r="P530" s="175">
        <f t="shared" si="91"/>
        <v>80</v>
      </c>
      <c r="Q530" s="18"/>
      <c r="R530" s="18"/>
      <c r="S530" s="18"/>
      <c r="T530" s="18"/>
      <c r="U530" s="61">
        <f t="shared" si="92"/>
        <v>67.25</v>
      </c>
      <c r="V530" s="18" t="str">
        <f t="shared" si="68"/>
        <v/>
      </c>
      <c r="W530" s="18" t="str">
        <f t="shared" si="69"/>
        <v xml:space="preserve"> Memainkan alat musik  dalam ansambel secara berkelompok . </v>
      </c>
      <c r="X530" s="62" t="str">
        <f t="shared" si="70"/>
        <v xml:space="preserve"> Menyanyikan lagu populer  dalam bentuk sajian vokal group . </v>
      </c>
      <c r="Y530" s="18" t="str">
        <f t="shared" si="71"/>
        <v/>
      </c>
      <c r="Z530" s="18" t="str">
        <f t="shared" si="72"/>
        <v/>
      </c>
      <c r="AA530" s="18" t="str">
        <f t="shared" si="73"/>
        <v/>
      </c>
      <c r="AB530" s="18" t="str">
        <f t="shared" si="74"/>
        <v/>
      </c>
      <c r="AC530" s="18" t="str">
        <f t="shared" si="75"/>
        <v/>
      </c>
      <c r="AD530" s="18"/>
      <c r="AE530" s="18"/>
      <c r="AF530" s="18"/>
      <c r="AG530" s="18"/>
      <c r="AH530" s="30" t="str">
        <f t="shared" si="76"/>
        <v/>
      </c>
      <c r="AI530" s="18" t="str">
        <f t="shared" si="77"/>
        <v xml:space="preserve"> Menyanyikan lagu populer  populer secara  solo dengan intonasi dan artikulasi . </v>
      </c>
      <c r="AJ530" s="18" t="str">
        <f t="shared" si="78"/>
        <v/>
      </c>
      <c r="AK530" s="18" t="str">
        <f t="shared" si="79"/>
        <v/>
      </c>
      <c r="AL530" s="18" t="str">
        <f t="shared" si="80"/>
        <v/>
      </c>
      <c r="AM530" s="18" t="str">
        <f t="shared" si="81"/>
        <v/>
      </c>
      <c r="AN530" s="18" t="str">
        <f t="shared" si="82"/>
        <v/>
      </c>
      <c r="AO530" s="18" t="str">
        <f t="shared" si="83"/>
        <v/>
      </c>
      <c r="AP530" s="18" t="str">
        <f t="shared" si="84"/>
        <v/>
      </c>
      <c r="AS530" s="63">
        <f t="shared" si="85"/>
        <v>67.25</v>
      </c>
      <c r="AT530" s="23" t="str">
        <f t="shared" si="86"/>
        <v xml:space="preserve">Mencapai kompetensi dengan sangat baik dalam  Memainkan alat musik  dalam ansambel secara berkelompok .  Menyanyikan lagu populer  dalam bentuk sajian vokal group . </v>
      </c>
      <c r="AU530" s="23" t="str">
        <f t="shared" si="87"/>
        <v xml:space="preserve">Perlu peningkatan dalam hal  Menyanyikan lagu populer  populer secara  solo dengan intonasi dan artikulasi . </v>
      </c>
      <c r="AV530" s="23" t="str">
        <f t="shared" si="88"/>
        <v xml:space="preserve">Mencapai kompetensi dengan sangat baik dalam  Memainkan alat musik  dalam ansambel secara berkelompok .  Menyanyikan lagu populer  dalam bentuk sajian vokal group . </v>
      </c>
      <c r="AW530" s="23" t="str">
        <f t="shared" si="89"/>
        <v xml:space="preserve">Perlu peningkatan dalam hal  Menyanyikan lagu populer  populer secara  solo dengan intonasi dan artikulasi . </v>
      </c>
      <c r="BF530" s="197">
        <v>77</v>
      </c>
    </row>
    <row r="531" spans="1:58" ht="15.75" customHeight="1">
      <c r="A531" s="57">
        <v>525</v>
      </c>
      <c r="B531" s="18" t="s">
        <v>598</v>
      </c>
      <c r="C531" s="59">
        <v>6639</v>
      </c>
      <c r="D531" s="18">
        <f t="shared" si="90"/>
        <v>6639</v>
      </c>
      <c r="E531" s="59" t="s">
        <v>596</v>
      </c>
      <c r="F531" s="59">
        <v>90</v>
      </c>
      <c r="G531" s="59">
        <v>80</v>
      </c>
      <c r="H531" s="59">
        <v>80</v>
      </c>
      <c r="I531" s="59"/>
      <c r="J531" s="59"/>
      <c r="K531" s="59"/>
      <c r="L531" s="59"/>
      <c r="M531" s="59"/>
      <c r="N531" s="18"/>
      <c r="O531" s="60">
        <v>76</v>
      </c>
      <c r="P531" s="175">
        <f t="shared" si="91"/>
        <v>80</v>
      </c>
      <c r="Q531" s="18"/>
      <c r="R531" s="18"/>
      <c r="S531" s="18"/>
      <c r="T531" s="18"/>
      <c r="U531" s="61">
        <f t="shared" si="92"/>
        <v>81.5</v>
      </c>
      <c r="V531" s="18" t="str">
        <f t="shared" si="68"/>
        <v xml:space="preserve"> Menyanyikan lagu populer  populer secara  solo dengan intonasi dan artikulasi . </v>
      </c>
      <c r="W531" s="18" t="str">
        <f t="shared" si="69"/>
        <v xml:space="preserve"> Memainkan alat musik  dalam ansambel secara berkelompok . </v>
      </c>
      <c r="X531" s="62" t="str">
        <f t="shared" si="70"/>
        <v xml:space="preserve"> Menyanyikan lagu populer  dalam bentuk sajian vokal group . </v>
      </c>
      <c r="Y531" s="18" t="str">
        <f t="shared" si="71"/>
        <v/>
      </c>
      <c r="Z531" s="18" t="str">
        <f t="shared" si="72"/>
        <v/>
      </c>
      <c r="AA531" s="18" t="str">
        <f t="shared" si="73"/>
        <v/>
      </c>
      <c r="AB531" s="18" t="str">
        <f t="shared" si="74"/>
        <v/>
      </c>
      <c r="AC531" s="18" t="str">
        <f t="shared" si="75"/>
        <v/>
      </c>
      <c r="AD531" s="18"/>
      <c r="AE531" s="18"/>
      <c r="AF531" s="18"/>
      <c r="AG531" s="18"/>
      <c r="AH531" s="30" t="str">
        <f t="shared" si="76"/>
        <v/>
      </c>
      <c r="AI531" s="18" t="str">
        <f t="shared" si="77"/>
        <v/>
      </c>
      <c r="AJ531" s="18" t="str">
        <f t="shared" si="78"/>
        <v/>
      </c>
      <c r="AK531" s="18" t="str">
        <f t="shared" si="79"/>
        <v/>
      </c>
      <c r="AL531" s="18" t="str">
        <f t="shared" si="80"/>
        <v/>
      </c>
      <c r="AM531" s="18" t="str">
        <f t="shared" si="81"/>
        <v/>
      </c>
      <c r="AN531" s="18" t="str">
        <f t="shared" si="82"/>
        <v/>
      </c>
      <c r="AO531" s="18" t="str">
        <f t="shared" si="83"/>
        <v/>
      </c>
      <c r="AP531" s="18" t="str">
        <f t="shared" si="84"/>
        <v/>
      </c>
      <c r="AS531" s="63">
        <f t="shared" si="85"/>
        <v>81.5</v>
      </c>
      <c r="AT531" s="23" t="str">
        <f t="shared" si="86"/>
        <v xml:space="preserve">Mencapai kompetensi dengan sangat baik dalam  Menyanyikan lagu populer  populer secara  solo dengan intonasi dan artikulasi .  Memainkan alat musik  dalam ansambel secara berkelompok .  Menyanyikan lagu populer  dalam bentuk sajian vokal group . </v>
      </c>
      <c r="AU531" s="23" t="str">
        <f t="shared" si="87"/>
        <v xml:space="preserve">Perlu peningkatan dalam hal </v>
      </c>
      <c r="AV531" s="23" t="str">
        <f t="shared" si="88"/>
        <v xml:space="preserve">Mencapai kompetensi dengan sangat baik dalam  Menyanyikan lagu populer  populer secara  solo dengan intonasi dan artikulasi .  Memainkan alat musik  dalam ansambel secara berkelompok .  Menyanyikan lagu populer  dalam bentuk sajian vokal group . </v>
      </c>
      <c r="AW531" s="23" t="str">
        <f t="shared" si="89"/>
        <v/>
      </c>
      <c r="BF531" s="197">
        <v>80</v>
      </c>
    </row>
    <row r="532" spans="1:58" ht="15.75" customHeight="1">
      <c r="A532" s="57">
        <v>526</v>
      </c>
      <c r="B532" s="18" t="s">
        <v>599</v>
      </c>
      <c r="C532" s="59">
        <v>6640</v>
      </c>
      <c r="D532" s="18">
        <f t="shared" si="90"/>
        <v>6640</v>
      </c>
      <c r="E532" s="59" t="s">
        <v>596</v>
      </c>
      <c r="F532" s="59">
        <v>75</v>
      </c>
      <c r="G532" s="59">
        <v>80</v>
      </c>
      <c r="H532" s="59">
        <v>80</v>
      </c>
      <c r="I532" s="59"/>
      <c r="J532" s="59"/>
      <c r="K532" s="59"/>
      <c r="L532" s="59"/>
      <c r="M532" s="59"/>
      <c r="N532" s="18"/>
      <c r="O532" s="60">
        <v>68</v>
      </c>
      <c r="P532" s="175">
        <f t="shared" si="91"/>
        <v>80</v>
      </c>
      <c r="Q532" s="18"/>
      <c r="R532" s="18"/>
      <c r="S532" s="18"/>
      <c r="T532" s="18"/>
      <c r="U532" s="61">
        <f t="shared" si="92"/>
        <v>75.75</v>
      </c>
      <c r="V532" s="18" t="str">
        <f t="shared" si="68"/>
        <v/>
      </c>
      <c r="W532" s="18" t="str">
        <f t="shared" si="69"/>
        <v xml:space="preserve"> Memainkan alat musik  dalam ansambel secara berkelompok . </v>
      </c>
      <c r="X532" s="62" t="str">
        <f t="shared" si="70"/>
        <v xml:space="preserve"> Menyanyikan lagu populer  dalam bentuk sajian vokal group . </v>
      </c>
      <c r="Y532" s="18" t="str">
        <f t="shared" si="71"/>
        <v/>
      </c>
      <c r="Z532" s="18" t="str">
        <f t="shared" si="72"/>
        <v/>
      </c>
      <c r="AA532" s="18" t="str">
        <f t="shared" si="73"/>
        <v/>
      </c>
      <c r="AB532" s="18" t="str">
        <f t="shared" si="74"/>
        <v/>
      </c>
      <c r="AC532" s="18" t="str">
        <f t="shared" si="75"/>
        <v/>
      </c>
      <c r="AD532" s="18"/>
      <c r="AE532" s="18"/>
      <c r="AF532" s="18"/>
      <c r="AG532" s="18"/>
      <c r="AH532" s="30" t="str">
        <f t="shared" si="76"/>
        <v/>
      </c>
      <c r="AI532" s="18" t="str">
        <f t="shared" si="77"/>
        <v xml:space="preserve"> Menyanyikan lagu populer  populer secara  solo dengan intonasi dan artikulasi . </v>
      </c>
      <c r="AJ532" s="18" t="str">
        <f t="shared" si="78"/>
        <v/>
      </c>
      <c r="AK532" s="18" t="str">
        <f t="shared" si="79"/>
        <v/>
      </c>
      <c r="AL532" s="18" t="str">
        <f t="shared" si="80"/>
        <v/>
      </c>
      <c r="AM532" s="18" t="str">
        <f t="shared" si="81"/>
        <v/>
      </c>
      <c r="AN532" s="18" t="str">
        <f t="shared" si="82"/>
        <v/>
      </c>
      <c r="AO532" s="18" t="str">
        <f t="shared" si="83"/>
        <v/>
      </c>
      <c r="AP532" s="18" t="str">
        <f t="shared" si="84"/>
        <v/>
      </c>
      <c r="AS532" s="63">
        <f t="shared" si="85"/>
        <v>75.75</v>
      </c>
      <c r="AT532" s="23" t="str">
        <f t="shared" si="86"/>
        <v xml:space="preserve">Mencapai kompetensi dengan sangat baik dalam  Memainkan alat musik  dalam ansambel secara berkelompok .  Menyanyikan lagu populer  dalam bentuk sajian vokal group . </v>
      </c>
      <c r="AU532" s="23" t="str">
        <f t="shared" si="87"/>
        <v xml:space="preserve">Perlu peningkatan dalam hal  Menyanyikan lagu populer  populer secara  solo dengan intonasi dan artikulasi . </v>
      </c>
      <c r="AV532" s="23" t="str">
        <f t="shared" si="88"/>
        <v xml:space="preserve">Mencapai kompetensi dengan sangat baik dalam  Memainkan alat musik  dalam ansambel secara berkelompok .  Menyanyikan lagu populer  dalam bentuk sajian vokal group . </v>
      </c>
      <c r="AW532" s="23" t="str">
        <f t="shared" si="89"/>
        <v xml:space="preserve">Perlu peningkatan dalam hal  Menyanyikan lagu populer  populer secara  solo dengan intonasi dan artikulasi . </v>
      </c>
      <c r="BF532" s="197">
        <v>76</v>
      </c>
    </row>
    <row r="533" spans="1:58" ht="15.75" customHeight="1">
      <c r="A533" s="57">
        <v>527</v>
      </c>
      <c r="B533" s="18" t="s">
        <v>600</v>
      </c>
      <c r="C533" s="59">
        <v>6641</v>
      </c>
      <c r="D533" s="18">
        <f t="shared" si="90"/>
        <v>6641</v>
      </c>
      <c r="E533" s="59" t="s">
        <v>596</v>
      </c>
      <c r="F533" s="59">
        <v>80</v>
      </c>
      <c r="G533" s="59">
        <v>80</v>
      </c>
      <c r="H533" s="59">
        <v>80</v>
      </c>
      <c r="I533" s="59"/>
      <c r="J533" s="59"/>
      <c r="K533" s="59"/>
      <c r="L533" s="59"/>
      <c r="M533" s="59"/>
      <c r="N533" s="18"/>
      <c r="O533" s="60">
        <v>50</v>
      </c>
      <c r="P533" s="175">
        <f t="shared" si="91"/>
        <v>80</v>
      </c>
      <c r="Q533" s="18"/>
      <c r="R533" s="18"/>
      <c r="S533" s="18"/>
      <c r="T533" s="18"/>
      <c r="U533" s="61">
        <f t="shared" si="92"/>
        <v>72.5</v>
      </c>
      <c r="V533" s="18" t="str">
        <f t="shared" si="68"/>
        <v xml:space="preserve"> Menyanyikan lagu populer  populer secara  solo dengan intonasi dan artikulasi . </v>
      </c>
      <c r="W533" s="18" t="str">
        <f t="shared" si="69"/>
        <v xml:space="preserve"> Memainkan alat musik  dalam ansambel secara berkelompok . </v>
      </c>
      <c r="X533" s="62" t="str">
        <f t="shared" si="70"/>
        <v xml:space="preserve"> Menyanyikan lagu populer  dalam bentuk sajian vokal group . </v>
      </c>
      <c r="Y533" s="18" t="str">
        <f t="shared" si="71"/>
        <v/>
      </c>
      <c r="Z533" s="18" t="str">
        <f t="shared" si="72"/>
        <v/>
      </c>
      <c r="AA533" s="18" t="str">
        <f t="shared" si="73"/>
        <v/>
      </c>
      <c r="AB533" s="18" t="str">
        <f t="shared" si="74"/>
        <v/>
      </c>
      <c r="AC533" s="18" t="str">
        <f t="shared" si="75"/>
        <v/>
      </c>
      <c r="AD533" s="18"/>
      <c r="AE533" s="18"/>
      <c r="AF533" s="18"/>
      <c r="AG533" s="18"/>
      <c r="AH533" s="30" t="str">
        <f t="shared" si="76"/>
        <v/>
      </c>
      <c r="AI533" s="18" t="str">
        <f t="shared" si="77"/>
        <v/>
      </c>
      <c r="AJ533" s="18" t="str">
        <f t="shared" si="78"/>
        <v/>
      </c>
      <c r="AK533" s="18" t="str">
        <f t="shared" si="79"/>
        <v/>
      </c>
      <c r="AL533" s="18" t="str">
        <f t="shared" si="80"/>
        <v/>
      </c>
      <c r="AM533" s="18" t="str">
        <f t="shared" si="81"/>
        <v/>
      </c>
      <c r="AN533" s="18" t="str">
        <f t="shared" si="82"/>
        <v/>
      </c>
      <c r="AO533" s="18" t="str">
        <f t="shared" si="83"/>
        <v/>
      </c>
      <c r="AP533" s="18" t="str">
        <f t="shared" si="84"/>
        <v/>
      </c>
      <c r="AS533" s="63">
        <f t="shared" si="85"/>
        <v>72.5</v>
      </c>
      <c r="AT533" s="23" t="str">
        <f t="shared" si="86"/>
        <v xml:space="preserve">Mencapai kompetensi dengan sangat baik dalam  Menyanyikan lagu populer  populer secara  solo dengan intonasi dan artikulasi .  Memainkan alat musik  dalam ansambel secara berkelompok .  Menyanyikan lagu populer  dalam bentuk sajian vokal group . </v>
      </c>
      <c r="AU533" s="23" t="str">
        <f t="shared" si="87"/>
        <v xml:space="preserve">Perlu peningkatan dalam hal </v>
      </c>
      <c r="AV533" s="23" t="str">
        <f t="shared" si="88"/>
        <v xml:space="preserve">Mencapai kompetensi dengan sangat baik dalam  Menyanyikan lagu populer  populer secara  solo dengan intonasi dan artikulasi .  Memainkan alat musik  dalam ansambel secara berkelompok .  Menyanyikan lagu populer  dalam bentuk sajian vokal group . </v>
      </c>
      <c r="AW533" s="23" t="str">
        <f t="shared" si="89"/>
        <v/>
      </c>
      <c r="BF533" s="197">
        <v>75</v>
      </c>
    </row>
    <row r="534" spans="1:58" ht="15.75" customHeight="1">
      <c r="A534" s="57">
        <v>528</v>
      </c>
      <c r="B534" s="18" t="s">
        <v>601</v>
      </c>
      <c r="C534" s="59">
        <v>6642</v>
      </c>
      <c r="D534" s="18">
        <f t="shared" si="90"/>
        <v>6642</v>
      </c>
      <c r="E534" s="59" t="s">
        <v>596</v>
      </c>
      <c r="F534" s="59">
        <v>75</v>
      </c>
      <c r="G534" s="59">
        <v>80</v>
      </c>
      <c r="H534" s="59">
        <v>80</v>
      </c>
      <c r="I534" s="59"/>
      <c r="J534" s="59"/>
      <c r="K534" s="59"/>
      <c r="L534" s="59"/>
      <c r="M534" s="59"/>
      <c r="N534" s="18"/>
      <c r="O534" s="60">
        <v>64</v>
      </c>
      <c r="P534" s="175">
        <f t="shared" si="91"/>
        <v>80</v>
      </c>
      <c r="Q534" s="18"/>
      <c r="R534" s="18"/>
      <c r="S534" s="18"/>
      <c r="T534" s="18"/>
      <c r="U534" s="61">
        <f t="shared" si="92"/>
        <v>74.75</v>
      </c>
      <c r="V534" s="18" t="str">
        <f t="shared" si="68"/>
        <v/>
      </c>
      <c r="W534" s="18" t="str">
        <f t="shared" si="69"/>
        <v xml:space="preserve"> Memainkan alat musik  dalam ansambel secara berkelompok . </v>
      </c>
      <c r="X534" s="62" t="str">
        <f t="shared" si="70"/>
        <v xml:space="preserve"> Menyanyikan lagu populer  dalam bentuk sajian vokal group . </v>
      </c>
      <c r="Y534" s="18" t="str">
        <f t="shared" si="71"/>
        <v/>
      </c>
      <c r="Z534" s="18" t="str">
        <f t="shared" si="72"/>
        <v/>
      </c>
      <c r="AA534" s="18" t="str">
        <f t="shared" si="73"/>
        <v/>
      </c>
      <c r="AB534" s="18" t="str">
        <f t="shared" si="74"/>
        <v/>
      </c>
      <c r="AC534" s="18" t="str">
        <f t="shared" si="75"/>
        <v/>
      </c>
      <c r="AD534" s="18"/>
      <c r="AE534" s="18"/>
      <c r="AF534" s="18"/>
      <c r="AG534" s="18"/>
      <c r="AH534" s="30" t="str">
        <f t="shared" si="76"/>
        <v/>
      </c>
      <c r="AI534" s="18" t="str">
        <f t="shared" si="77"/>
        <v xml:space="preserve"> Menyanyikan lagu populer  populer secara  solo dengan intonasi dan artikulasi . </v>
      </c>
      <c r="AJ534" s="18" t="str">
        <f t="shared" si="78"/>
        <v/>
      </c>
      <c r="AK534" s="18" t="str">
        <f t="shared" si="79"/>
        <v/>
      </c>
      <c r="AL534" s="18" t="str">
        <f t="shared" si="80"/>
        <v/>
      </c>
      <c r="AM534" s="18" t="str">
        <f t="shared" si="81"/>
        <v/>
      </c>
      <c r="AN534" s="18" t="str">
        <f t="shared" si="82"/>
        <v/>
      </c>
      <c r="AO534" s="18" t="str">
        <f t="shared" si="83"/>
        <v/>
      </c>
      <c r="AP534" s="18" t="str">
        <f t="shared" si="84"/>
        <v/>
      </c>
      <c r="AS534" s="63">
        <f t="shared" si="85"/>
        <v>74.75</v>
      </c>
      <c r="AT534" s="23" t="str">
        <f t="shared" si="86"/>
        <v xml:space="preserve">Mencapai kompetensi dengan sangat baik dalam  Memainkan alat musik  dalam ansambel secara berkelompok .  Menyanyikan lagu populer  dalam bentuk sajian vokal group . </v>
      </c>
      <c r="AU534" s="23" t="str">
        <f t="shared" si="87"/>
        <v xml:space="preserve">Perlu peningkatan dalam hal  Menyanyikan lagu populer  populer secara  solo dengan intonasi dan artikulasi . </v>
      </c>
      <c r="AV534" s="23" t="str">
        <f t="shared" si="88"/>
        <v xml:space="preserve">Mencapai kompetensi dengan sangat baik dalam  Memainkan alat musik  dalam ansambel secara berkelompok .  Menyanyikan lagu populer  dalam bentuk sajian vokal group . </v>
      </c>
      <c r="AW534" s="23" t="str">
        <f t="shared" si="89"/>
        <v xml:space="preserve">Perlu peningkatan dalam hal  Menyanyikan lagu populer  populer secara  solo dengan intonasi dan artikulasi . </v>
      </c>
      <c r="BF534" s="197">
        <v>75</v>
      </c>
    </row>
    <row r="535" spans="1:58" ht="15.75" customHeight="1">
      <c r="A535" s="57">
        <v>529</v>
      </c>
      <c r="B535" s="18" t="s">
        <v>602</v>
      </c>
      <c r="C535" s="59">
        <v>6643</v>
      </c>
      <c r="D535" s="18">
        <f t="shared" si="90"/>
        <v>6643</v>
      </c>
      <c r="E535" s="59" t="s">
        <v>596</v>
      </c>
      <c r="F535" s="59">
        <v>75</v>
      </c>
      <c r="G535" s="59">
        <v>80</v>
      </c>
      <c r="H535" s="59">
        <v>80</v>
      </c>
      <c r="I535" s="59"/>
      <c r="J535" s="59"/>
      <c r="K535" s="59"/>
      <c r="L535" s="59"/>
      <c r="M535" s="59"/>
      <c r="N535" s="18"/>
      <c r="O535" s="60">
        <v>61</v>
      </c>
      <c r="P535" s="175">
        <f t="shared" si="91"/>
        <v>80</v>
      </c>
      <c r="Q535" s="18"/>
      <c r="R535" s="18"/>
      <c r="S535" s="18"/>
      <c r="T535" s="18"/>
      <c r="U535" s="61">
        <f t="shared" si="92"/>
        <v>74</v>
      </c>
      <c r="V535" s="18" t="str">
        <f t="shared" si="68"/>
        <v/>
      </c>
      <c r="W535" s="18" t="str">
        <f t="shared" si="69"/>
        <v xml:space="preserve"> Memainkan alat musik  dalam ansambel secara berkelompok . </v>
      </c>
      <c r="X535" s="62" t="str">
        <f t="shared" si="70"/>
        <v xml:space="preserve"> Menyanyikan lagu populer  dalam bentuk sajian vokal group . </v>
      </c>
      <c r="Y535" s="18" t="str">
        <f t="shared" si="71"/>
        <v/>
      </c>
      <c r="Z535" s="18" t="str">
        <f t="shared" si="72"/>
        <v/>
      </c>
      <c r="AA535" s="18" t="str">
        <f t="shared" si="73"/>
        <v/>
      </c>
      <c r="AB535" s="18" t="str">
        <f t="shared" si="74"/>
        <v/>
      </c>
      <c r="AC535" s="18" t="str">
        <f t="shared" si="75"/>
        <v/>
      </c>
      <c r="AD535" s="18"/>
      <c r="AE535" s="18"/>
      <c r="AF535" s="18"/>
      <c r="AG535" s="18"/>
      <c r="AH535" s="30" t="str">
        <f t="shared" si="76"/>
        <v/>
      </c>
      <c r="AI535" s="18" t="str">
        <f t="shared" si="77"/>
        <v xml:space="preserve"> Menyanyikan lagu populer  populer secara  solo dengan intonasi dan artikulasi . </v>
      </c>
      <c r="AJ535" s="18" t="str">
        <f t="shared" si="78"/>
        <v/>
      </c>
      <c r="AK535" s="18" t="str">
        <f t="shared" si="79"/>
        <v/>
      </c>
      <c r="AL535" s="18" t="str">
        <f t="shared" si="80"/>
        <v/>
      </c>
      <c r="AM535" s="18" t="str">
        <f t="shared" si="81"/>
        <v/>
      </c>
      <c r="AN535" s="18" t="str">
        <f t="shared" si="82"/>
        <v/>
      </c>
      <c r="AO535" s="18" t="str">
        <f t="shared" si="83"/>
        <v/>
      </c>
      <c r="AP535" s="18" t="str">
        <f t="shared" si="84"/>
        <v/>
      </c>
      <c r="AS535" s="63">
        <f t="shared" si="85"/>
        <v>74</v>
      </c>
      <c r="AT535" s="23" t="str">
        <f t="shared" si="86"/>
        <v xml:space="preserve">Mencapai kompetensi dengan sangat baik dalam  Memainkan alat musik  dalam ansambel secara berkelompok .  Menyanyikan lagu populer  dalam bentuk sajian vokal group . </v>
      </c>
      <c r="AU535" s="23" t="str">
        <f t="shared" si="87"/>
        <v xml:space="preserve">Perlu peningkatan dalam hal  Menyanyikan lagu populer  populer secara  solo dengan intonasi dan artikulasi . </v>
      </c>
      <c r="AV535" s="23" t="str">
        <f t="shared" si="88"/>
        <v xml:space="preserve">Mencapai kompetensi dengan sangat baik dalam  Memainkan alat musik  dalam ansambel secara berkelompok .  Menyanyikan lagu populer  dalam bentuk sajian vokal group . </v>
      </c>
      <c r="AW535" s="23" t="str">
        <f t="shared" si="89"/>
        <v xml:space="preserve">Perlu peningkatan dalam hal  Menyanyikan lagu populer  populer secara  solo dengan intonasi dan artikulasi . </v>
      </c>
      <c r="BF535" s="197">
        <v>75</v>
      </c>
    </row>
    <row r="536" spans="1:58" ht="15.75" customHeight="1">
      <c r="A536" s="57">
        <v>530</v>
      </c>
      <c r="B536" s="18" t="s">
        <v>603</v>
      </c>
      <c r="C536" s="59">
        <v>6644</v>
      </c>
      <c r="D536" s="18">
        <f t="shared" si="90"/>
        <v>6644</v>
      </c>
      <c r="E536" s="59" t="s">
        <v>596</v>
      </c>
      <c r="F536" s="59">
        <v>90</v>
      </c>
      <c r="G536" s="59">
        <v>90</v>
      </c>
      <c r="H536" s="59">
        <v>90</v>
      </c>
      <c r="I536" s="59"/>
      <c r="J536" s="59"/>
      <c r="K536" s="59"/>
      <c r="L536" s="59"/>
      <c r="M536" s="59"/>
      <c r="N536" s="18"/>
      <c r="O536" s="60">
        <v>46</v>
      </c>
      <c r="P536" s="175">
        <f t="shared" si="91"/>
        <v>80</v>
      </c>
      <c r="Q536" s="18"/>
      <c r="R536" s="18"/>
      <c r="S536" s="18"/>
      <c r="T536" s="18"/>
      <c r="U536" s="61">
        <f t="shared" si="92"/>
        <v>79</v>
      </c>
      <c r="V536" s="18" t="str">
        <f t="shared" si="68"/>
        <v xml:space="preserve"> Menyanyikan lagu populer  populer secara  solo dengan intonasi dan artikulasi . </v>
      </c>
      <c r="W536" s="18" t="str">
        <f t="shared" si="69"/>
        <v xml:space="preserve"> Memainkan alat musik  dalam ansambel secara berkelompok . </v>
      </c>
      <c r="X536" s="62" t="str">
        <f t="shared" si="70"/>
        <v xml:space="preserve"> Menyanyikan lagu populer  dalam bentuk sajian vokal group . </v>
      </c>
      <c r="Y536" s="18" t="str">
        <f t="shared" si="71"/>
        <v/>
      </c>
      <c r="Z536" s="18" t="str">
        <f t="shared" si="72"/>
        <v/>
      </c>
      <c r="AA536" s="18" t="str">
        <f t="shared" si="73"/>
        <v/>
      </c>
      <c r="AB536" s="18" t="str">
        <f t="shared" si="74"/>
        <v/>
      </c>
      <c r="AC536" s="18" t="str">
        <f t="shared" si="75"/>
        <v/>
      </c>
      <c r="AD536" s="18"/>
      <c r="AE536" s="18"/>
      <c r="AF536" s="18"/>
      <c r="AG536" s="18"/>
      <c r="AH536" s="30" t="str">
        <f t="shared" si="76"/>
        <v/>
      </c>
      <c r="AI536" s="18" t="str">
        <f t="shared" si="77"/>
        <v/>
      </c>
      <c r="AJ536" s="18" t="str">
        <f t="shared" si="78"/>
        <v/>
      </c>
      <c r="AK536" s="18" t="str">
        <f t="shared" si="79"/>
        <v/>
      </c>
      <c r="AL536" s="18" t="str">
        <f t="shared" si="80"/>
        <v/>
      </c>
      <c r="AM536" s="18" t="str">
        <f t="shared" si="81"/>
        <v/>
      </c>
      <c r="AN536" s="18" t="str">
        <f t="shared" si="82"/>
        <v/>
      </c>
      <c r="AO536" s="18" t="str">
        <f t="shared" si="83"/>
        <v/>
      </c>
      <c r="AP536" s="18" t="str">
        <f t="shared" si="84"/>
        <v/>
      </c>
      <c r="AS536" s="63">
        <f t="shared" si="85"/>
        <v>79</v>
      </c>
      <c r="AT536" s="23" t="str">
        <f t="shared" si="86"/>
        <v xml:space="preserve">Mencapai kompetensi dengan sangat baik dalam  Menyanyikan lagu populer  populer secara  solo dengan intonasi dan artikulasi .  Memainkan alat musik  dalam ansambel secara berkelompok .  Menyanyikan lagu populer  dalam bentuk sajian vokal group . </v>
      </c>
      <c r="AU536" s="23" t="str">
        <f t="shared" si="87"/>
        <v xml:space="preserve">Perlu peningkatan dalam hal </v>
      </c>
      <c r="AV536" s="23" t="str">
        <f t="shared" si="88"/>
        <v xml:space="preserve">Mencapai kompetensi dengan sangat baik dalam  Menyanyikan lagu populer  populer secara  solo dengan intonasi dan artikulasi .  Memainkan alat musik  dalam ansambel secara berkelompok .  Menyanyikan lagu populer  dalam bentuk sajian vokal group . </v>
      </c>
      <c r="AW536" s="23" t="str">
        <f t="shared" si="89"/>
        <v/>
      </c>
      <c r="BF536" s="197">
        <v>80</v>
      </c>
    </row>
    <row r="537" spans="1:58" ht="15.75" customHeight="1">
      <c r="A537" s="57">
        <v>531</v>
      </c>
      <c r="B537" s="18" t="s">
        <v>604</v>
      </c>
      <c r="C537" s="59">
        <v>6645</v>
      </c>
      <c r="D537" s="18">
        <f t="shared" si="90"/>
        <v>6645</v>
      </c>
      <c r="E537" s="59" t="s">
        <v>596</v>
      </c>
      <c r="F537" s="59">
        <v>75</v>
      </c>
      <c r="G537" s="59">
        <v>90</v>
      </c>
      <c r="H537" s="59">
        <v>90</v>
      </c>
      <c r="I537" s="59"/>
      <c r="J537" s="59"/>
      <c r="K537" s="59"/>
      <c r="L537" s="59"/>
      <c r="M537" s="59"/>
      <c r="N537" s="18"/>
      <c r="O537" s="60">
        <v>72</v>
      </c>
      <c r="P537" s="175">
        <f t="shared" si="91"/>
        <v>80</v>
      </c>
      <c r="Q537" s="18"/>
      <c r="R537" s="18"/>
      <c r="S537" s="18"/>
      <c r="T537" s="18"/>
      <c r="U537" s="61">
        <f t="shared" si="92"/>
        <v>81.75</v>
      </c>
      <c r="V537" s="18" t="str">
        <f t="shared" si="68"/>
        <v/>
      </c>
      <c r="W537" s="18" t="str">
        <f t="shared" si="69"/>
        <v xml:space="preserve"> Memainkan alat musik  dalam ansambel secara berkelompok . </v>
      </c>
      <c r="X537" s="62" t="str">
        <f t="shared" si="70"/>
        <v xml:space="preserve"> Menyanyikan lagu populer  dalam bentuk sajian vokal group . </v>
      </c>
      <c r="Y537" s="18" t="str">
        <f t="shared" si="71"/>
        <v/>
      </c>
      <c r="Z537" s="18" t="str">
        <f t="shared" si="72"/>
        <v/>
      </c>
      <c r="AA537" s="18" t="str">
        <f t="shared" si="73"/>
        <v/>
      </c>
      <c r="AB537" s="18" t="str">
        <f t="shared" si="74"/>
        <v/>
      </c>
      <c r="AC537" s="18" t="str">
        <f t="shared" si="75"/>
        <v/>
      </c>
      <c r="AD537" s="18"/>
      <c r="AE537" s="18"/>
      <c r="AF537" s="18"/>
      <c r="AG537" s="18"/>
      <c r="AH537" s="30" t="str">
        <f t="shared" si="76"/>
        <v/>
      </c>
      <c r="AI537" s="18" t="str">
        <f t="shared" si="77"/>
        <v xml:space="preserve"> Menyanyikan lagu populer  populer secara  solo dengan intonasi dan artikulasi . </v>
      </c>
      <c r="AJ537" s="18" t="str">
        <f t="shared" si="78"/>
        <v/>
      </c>
      <c r="AK537" s="18" t="str">
        <f t="shared" si="79"/>
        <v/>
      </c>
      <c r="AL537" s="18" t="str">
        <f t="shared" si="80"/>
        <v/>
      </c>
      <c r="AM537" s="18" t="str">
        <f t="shared" si="81"/>
        <v/>
      </c>
      <c r="AN537" s="18" t="str">
        <f t="shared" si="82"/>
        <v/>
      </c>
      <c r="AO537" s="18" t="str">
        <f t="shared" si="83"/>
        <v/>
      </c>
      <c r="AP537" s="18" t="str">
        <f t="shared" si="84"/>
        <v/>
      </c>
      <c r="AS537" s="63">
        <f t="shared" si="85"/>
        <v>81.75</v>
      </c>
      <c r="AT537" s="23" t="str">
        <f t="shared" si="86"/>
        <v xml:space="preserve">Mencapai kompetensi dengan sangat baik dalam  Memainkan alat musik  dalam ansambel secara berkelompok .  Menyanyikan lagu populer  dalam bentuk sajian vokal group . </v>
      </c>
      <c r="AU537" s="23" t="str">
        <f t="shared" si="87"/>
        <v xml:space="preserve">Perlu peningkatan dalam hal  Menyanyikan lagu populer  populer secara  solo dengan intonasi dan artikulasi . </v>
      </c>
      <c r="AV537" s="23" t="str">
        <f t="shared" si="88"/>
        <v xml:space="preserve">Mencapai kompetensi dengan sangat baik dalam  Memainkan alat musik  dalam ansambel secara berkelompok .  Menyanyikan lagu populer  dalam bentuk sajian vokal group . </v>
      </c>
      <c r="AW537" s="23" t="str">
        <f t="shared" si="89"/>
        <v xml:space="preserve">Perlu peningkatan dalam hal  Menyanyikan lagu populer  populer secara  solo dengan intonasi dan artikulasi . </v>
      </c>
      <c r="BF537" s="197">
        <v>78</v>
      </c>
    </row>
    <row r="538" spans="1:58" ht="15.75" customHeight="1">
      <c r="A538" s="57">
        <v>532</v>
      </c>
      <c r="B538" s="18" t="s">
        <v>605</v>
      </c>
      <c r="C538" s="59">
        <v>6646</v>
      </c>
      <c r="D538" s="18">
        <f t="shared" si="90"/>
        <v>6646</v>
      </c>
      <c r="E538" s="59" t="s">
        <v>596</v>
      </c>
      <c r="F538" s="59">
        <v>80</v>
      </c>
      <c r="G538" s="59">
        <v>80</v>
      </c>
      <c r="H538" s="59">
        <v>80</v>
      </c>
      <c r="I538" s="59"/>
      <c r="J538" s="59"/>
      <c r="K538" s="59"/>
      <c r="L538" s="59"/>
      <c r="M538" s="59"/>
      <c r="N538" s="18"/>
      <c r="O538" s="60">
        <v>55</v>
      </c>
      <c r="P538" s="175">
        <f t="shared" si="91"/>
        <v>80</v>
      </c>
      <c r="Q538" s="18"/>
      <c r="R538" s="18"/>
      <c r="S538" s="18"/>
      <c r="T538" s="18"/>
      <c r="U538" s="61">
        <f t="shared" si="92"/>
        <v>73.75</v>
      </c>
      <c r="V538" s="18" t="str">
        <f t="shared" si="68"/>
        <v xml:space="preserve"> Menyanyikan lagu populer  populer secara  solo dengan intonasi dan artikulasi . </v>
      </c>
      <c r="W538" s="18" t="str">
        <f t="shared" si="69"/>
        <v xml:space="preserve"> Memainkan alat musik  dalam ansambel secara berkelompok . </v>
      </c>
      <c r="X538" s="62" t="str">
        <f t="shared" si="70"/>
        <v xml:space="preserve"> Menyanyikan lagu populer  dalam bentuk sajian vokal group . </v>
      </c>
      <c r="Y538" s="18" t="str">
        <f t="shared" si="71"/>
        <v/>
      </c>
      <c r="Z538" s="18" t="str">
        <f t="shared" si="72"/>
        <v/>
      </c>
      <c r="AA538" s="18" t="str">
        <f t="shared" si="73"/>
        <v/>
      </c>
      <c r="AB538" s="18" t="str">
        <f t="shared" si="74"/>
        <v/>
      </c>
      <c r="AC538" s="18" t="str">
        <f t="shared" si="75"/>
        <v/>
      </c>
      <c r="AD538" s="18"/>
      <c r="AE538" s="18"/>
      <c r="AF538" s="18"/>
      <c r="AG538" s="18"/>
      <c r="AH538" s="30" t="str">
        <f t="shared" si="76"/>
        <v/>
      </c>
      <c r="AI538" s="18" t="str">
        <f t="shared" si="77"/>
        <v/>
      </c>
      <c r="AJ538" s="18" t="str">
        <f t="shared" si="78"/>
        <v/>
      </c>
      <c r="AK538" s="18" t="str">
        <f t="shared" si="79"/>
        <v/>
      </c>
      <c r="AL538" s="18" t="str">
        <f t="shared" si="80"/>
        <v/>
      </c>
      <c r="AM538" s="18" t="str">
        <f t="shared" si="81"/>
        <v/>
      </c>
      <c r="AN538" s="18" t="str">
        <f t="shared" si="82"/>
        <v/>
      </c>
      <c r="AO538" s="18" t="str">
        <f t="shared" si="83"/>
        <v/>
      </c>
      <c r="AP538" s="18" t="str">
        <f t="shared" si="84"/>
        <v/>
      </c>
      <c r="AS538" s="63">
        <f t="shared" si="85"/>
        <v>73.75</v>
      </c>
      <c r="AT538" s="23" t="str">
        <f t="shared" si="86"/>
        <v xml:space="preserve">Mencapai kompetensi dengan sangat baik dalam  Menyanyikan lagu populer  populer secara  solo dengan intonasi dan artikulasi .  Memainkan alat musik  dalam ansambel secara berkelompok .  Menyanyikan lagu populer  dalam bentuk sajian vokal group . </v>
      </c>
      <c r="AU538" s="23" t="str">
        <f t="shared" si="87"/>
        <v xml:space="preserve">Perlu peningkatan dalam hal </v>
      </c>
      <c r="AV538" s="23" t="str">
        <f t="shared" si="88"/>
        <v xml:space="preserve">Mencapai kompetensi dengan sangat baik dalam  Menyanyikan lagu populer  populer secara  solo dengan intonasi dan artikulasi .  Memainkan alat musik  dalam ansambel secara berkelompok .  Menyanyikan lagu populer  dalam bentuk sajian vokal group . </v>
      </c>
      <c r="AW538" s="23" t="str">
        <f t="shared" si="89"/>
        <v/>
      </c>
      <c r="BF538" s="197">
        <v>77</v>
      </c>
    </row>
    <row r="539" spans="1:58" ht="15.75" customHeight="1">
      <c r="A539" s="57">
        <v>533</v>
      </c>
      <c r="B539" s="18" t="s">
        <v>606</v>
      </c>
      <c r="C539" s="59">
        <v>6647</v>
      </c>
      <c r="D539" s="18">
        <f t="shared" si="90"/>
        <v>6647</v>
      </c>
      <c r="E539" s="59" t="s">
        <v>596</v>
      </c>
      <c r="F539" s="59">
        <v>75</v>
      </c>
      <c r="G539" s="59">
        <v>75</v>
      </c>
      <c r="H539" s="59">
        <v>75</v>
      </c>
      <c r="I539" s="59"/>
      <c r="J539" s="59"/>
      <c r="K539" s="59"/>
      <c r="L539" s="59"/>
      <c r="M539" s="59"/>
      <c r="N539" s="18"/>
      <c r="O539" s="60">
        <v>78</v>
      </c>
      <c r="P539" s="175">
        <f t="shared" si="91"/>
        <v>80</v>
      </c>
      <c r="Q539" s="18"/>
      <c r="R539" s="18"/>
      <c r="S539" s="18"/>
      <c r="T539" s="18"/>
      <c r="U539" s="61">
        <f t="shared" si="92"/>
        <v>75.75</v>
      </c>
      <c r="V539" s="18" t="str">
        <f t="shared" si="68"/>
        <v/>
      </c>
      <c r="W539" s="18" t="str">
        <f t="shared" si="69"/>
        <v/>
      </c>
      <c r="X539" s="62" t="str">
        <f t="shared" si="70"/>
        <v/>
      </c>
      <c r="Y539" s="18" t="str">
        <f t="shared" si="71"/>
        <v/>
      </c>
      <c r="Z539" s="18" t="str">
        <f t="shared" si="72"/>
        <v/>
      </c>
      <c r="AA539" s="18" t="str">
        <f t="shared" si="73"/>
        <v/>
      </c>
      <c r="AB539" s="18" t="str">
        <f t="shared" si="74"/>
        <v/>
      </c>
      <c r="AC539" s="18" t="str">
        <f t="shared" si="75"/>
        <v/>
      </c>
      <c r="AD539" s="18"/>
      <c r="AE539" s="18"/>
      <c r="AF539" s="18"/>
      <c r="AG539" s="18"/>
      <c r="AH539" s="30" t="str">
        <f t="shared" si="76"/>
        <v/>
      </c>
      <c r="AI539" s="18" t="str">
        <f t="shared" si="77"/>
        <v xml:space="preserve"> Menyanyikan lagu populer  populer secara  solo dengan intonasi dan artikulasi . </v>
      </c>
      <c r="AJ539" s="18" t="str">
        <f t="shared" si="78"/>
        <v xml:space="preserve"> Memainkan alat musik  dalam ansambel secara berkelompok . </v>
      </c>
      <c r="AK539" s="18" t="str">
        <f t="shared" si="79"/>
        <v xml:space="preserve"> Menyanyikan lagu populer  dalam bentuk sajian vokal group . </v>
      </c>
      <c r="AL539" s="18" t="str">
        <f t="shared" si="80"/>
        <v/>
      </c>
      <c r="AM539" s="18" t="str">
        <f t="shared" si="81"/>
        <v/>
      </c>
      <c r="AN539" s="18" t="str">
        <f t="shared" si="82"/>
        <v/>
      </c>
      <c r="AO539" s="18" t="str">
        <f t="shared" si="83"/>
        <v/>
      </c>
      <c r="AP539" s="18" t="str">
        <f t="shared" si="84"/>
        <v/>
      </c>
      <c r="AS539" s="63">
        <f t="shared" si="85"/>
        <v>75.75</v>
      </c>
      <c r="AT539" s="23" t="str">
        <f t="shared" si="86"/>
        <v xml:space="preserve">Mencapai kompetensi dengan sangat baik dalam </v>
      </c>
      <c r="AU539" s="23" t="str">
        <f t="shared" si="87"/>
        <v xml:space="preserve">Perlu peningkatan dalam hal  Menyanyikan lagu populer  populer secara  solo dengan intonasi dan artikulasi .  Memainkan alat musik  dalam ansambel secara berkelompok .  Menyanyikan lagu populer  dalam bentuk sajian vokal group . </v>
      </c>
      <c r="AV539" s="23" t="str">
        <f t="shared" si="88"/>
        <v/>
      </c>
      <c r="AW539" s="23" t="str">
        <f t="shared" si="89"/>
        <v xml:space="preserve">Perlu peningkatan dalam hal  Menyanyikan lagu populer  populer secara  solo dengan intonasi dan artikulasi .  Memainkan alat musik  dalam ansambel secara berkelompok .  Menyanyikan lagu populer  dalam bentuk sajian vokal group . </v>
      </c>
      <c r="BF539" s="197">
        <v>76</v>
      </c>
    </row>
    <row r="540" spans="1:58" ht="15.75" customHeight="1">
      <c r="A540" s="57">
        <v>534</v>
      </c>
      <c r="B540" s="18" t="s">
        <v>607</v>
      </c>
      <c r="C540" s="59">
        <v>6648</v>
      </c>
      <c r="D540" s="18">
        <f t="shared" si="90"/>
        <v>6648</v>
      </c>
      <c r="E540" s="59" t="s">
        <v>596</v>
      </c>
      <c r="F540" s="59">
        <v>75</v>
      </c>
      <c r="G540" s="59">
        <v>90</v>
      </c>
      <c r="H540" s="59">
        <v>90</v>
      </c>
      <c r="I540" s="59"/>
      <c r="J540" s="59"/>
      <c r="K540" s="59"/>
      <c r="L540" s="59"/>
      <c r="M540" s="59"/>
      <c r="N540" s="18"/>
      <c r="O540" s="60">
        <v>67</v>
      </c>
      <c r="P540" s="175">
        <f t="shared" si="91"/>
        <v>80</v>
      </c>
      <c r="Q540" s="18"/>
      <c r="R540" s="18"/>
      <c r="S540" s="18"/>
      <c r="T540" s="18"/>
      <c r="U540" s="61">
        <f t="shared" si="92"/>
        <v>80.5</v>
      </c>
      <c r="V540" s="18" t="str">
        <f t="shared" si="68"/>
        <v/>
      </c>
      <c r="W540" s="18" t="str">
        <f t="shared" si="69"/>
        <v xml:space="preserve"> Memainkan alat musik  dalam ansambel secara berkelompok . </v>
      </c>
      <c r="X540" s="62" t="str">
        <f t="shared" si="70"/>
        <v xml:space="preserve"> Menyanyikan lagu populer  dalam bentuk sajian vokal group . </v>
      </c>
      <c r="Y540" s="18" t="str">
        <f t="shared" si="71"/>
        <v/>
      </c>
      <c r="Z540" s="18" t="str">
        <f t="shared" si="72"/>
        <v/>
      </c>
      <c r="AA540" s="18" t="str">
        <f t="shared" si="73"/>
        <v/>
      </c>
      <c r="AB540" s="18" t="str">
        <f t="shared" si="74"/>
        <v/>
      </c>
      <c r="AC540" s="18" t="str">
        <f t="shared" si="75"/>
        <v/>
      </c>
      <c r="AD540" s="18"/>
      <c r="AE540" s="18"/>
      <c r="AF540" s="18"/>
      <c r="AG540" s="18"/>
      <c r="AH540" s="30" t="str">
        <f t="shared" si="76"/>
        <v/>
      </c>
      <c r="AI540" s="18" t="str">
        <f t="shared" si="77"/>
        <v xml:space="preserve"> Menyanyikan lagu populer  populer secara  solo dengan intonasi dan artikulasi . </v>
      </c>
      <c r="AJ540" s="18" t="str">
        <f t="shared" si="78"/>
        <v/>
      </c>
      <c r="AK540" s="18" t="str">
        <f t="shared" si="79"/>
        <v/>
      </c>
      <c r="AL540" s="18" t="str">
        <f t="shared" si="80"/>
        <v/>
      </c>
      <c r="AM540" s="18" t="str">
        <f t="shared" si="81"/>
        <v/>
      </c>
      <c r="AN540" s="18" t="str">
        <f t="shared" si="82"/>
        <v/>
      </c>
      <c r="AO540" s="18" t="str">
        <f t="shared" si="83"/>
        <v/>
      </c>
      <c r="AP540" s="18" t="str">
        <f t="shared" si="84"/>
        <v/>
      </c>
      <c r="AS540" s="63">
        <f t="shared" si="85"/>
        <v>80.5</v>
      </c>
      <c r="AT540" s="23" t="str">
        <f t="shared" si="86"/>
        <v xml:space="preserve">Mencapai kompetensi dengan sangat baik dalam  Memainkan alat musik  dalam ansambel secara berkelompok .  Menyanyikan lagu populer  dalam bentuk sajian vokal group . </v>
      </c>
      <c r="AU540" s="23" t="str">
        <f t="shared" si="87"/>
        <v xml:space="preserve">Perlu peningkatan dalam hal  Menyanyikan lagu populer  populer secara  solo dengan intonasi dan artikulasi . </v>
      </c>
      <c r="AV540" s="23" t="str">
        <f t="shared" si="88"/>
        <v xml:space="preserve">Mencapai kompetensi dengan sangat baik dalam  Memainkan alat musik  dalam ansambel secara berkelompok .  Menyanyikan lagu populer  dalam bentuk sajian vokal group . </v>
      </c>
      <c r="AW540" s="23" t="str">
        <f t="shared" si="89"/>
        <v xml:space="preserve">Perlu peningkatan dalam hal  Menyanyikan lagu populer  populer secara  solo dengan intonasi dan artikulasi . </v>
      </c>
      <c r="BF540" s="197">
        <v>78</v>
      </c>
    </row>
    <row r="541" spans="1:58" ht="15.75" customHeight="1">
      <c r="A541" s="57">
        <v>535</v>
      </c>
      <c r="B541" s="18" t="s">
        <v>608</v>
      </c>
      <c r="C541" s="59">
        <v>6649</v>
      </c>
      <c r="D541" s="18">
        <f t="shared" si="90"/>
        <v>6649</v>
      </c>
      <c r="E541" s="59" t="s">
        <v>596</v>
      </c>
      <c r="F541" s="59">
        <v>90</v>
      </c>
      <c r="G541" s="59">
        <v>90</v>
      </c>
      <c r="H541" s="59">
        <v>90</v>
      </c>
      <c r="I541" s="59"/>
      <c r="J541" s="59"/>
      <c r="K541" s="59"/>
      <c r="L541" s="59"/>
      <c r="M541" s="59"/>
      <c r="N541" s="18"/>
      <c r="O541" s="60">
        <v>92</v>
      </c>
      <c r="P541" s="175">
        <f t="shared" si="91"/>
        <v>80</v>
      </c>
      <c r="Q541" s="18"/>
      <c r="R541" s="18"/>
      <c r="S541" s="18"/>
      <c r="T541" s="18"/>
      <c r="U541" s="61">
        <f t="shared" si="92"/>
        <v>90.5</v>
      </c>
      <c r="V541" s="18" t="str">
        <f t="shared" si="68"/>
        <v xml:space="preserve"> Menyanyikan lagu populer  populer secara  solo dengan intonasi dan artikulasi . </v>
      </c>
      <c r="W541" s="18" t="str">
        <f t="shared" si="69"/>
        <v xml:space="preserve"> Memainkan alat musik  dalam ansambel secara berkelompok . </v>
      </c>
      <c r="X541" s="62" t="str">
        <f t="shared" si="70"/>
        <v xml:space="preserve"> Menyanyikan lagu populer  dalam bentuk sajian vokal group . </v>
      </c>
      <c r="Y541" s="18" t="str">
        <f t="shared" si="71"/>
        <v/>
      </c>
      <c r="Z541" s="18" t="str">
        <f t="shared" si="72"/>
        <v/>
      </c>
      <c r="AA541" s="18" t="str">
        <f t="shared" si="73"/>
        <v/>
      </c>
      <c r="AB541" s="18" t="str">
        <f t="shared" si="74"/>
        <v/>
      </c>
      <c r="AC541" s="18" t="str">
        <f t="shared" si="75"/>
        <v/>
      </c>
      <c r="AD541" s="18"/>
      <c r="AE541" s="18"/>
      <c r="AF541" s="18"/>
      <c r="AG541" s="18"/>
      <c r="AH541" s="30" t="str">
        <f t="shared" si="76"/>
        <v/>
      </c>
      <c r="AI541" s="18" t="str">
        <f t="shared" si="77"/>
        <v/>
      </c>
      <c r="AJ541" s="18" t="str">
        <f t="shared" si="78"/>
        <v/>
      </c>
      <c r="AK541" s="18" t="str">
        <f t="shared" si="79"/>
        <v/>
      </c>
      <c r="AL541" s="18" t="str">
        <f t="shared" si="80"/>
        <v/>
      </c>
      <c r="AM541" s="18" t="str">
        <f t="shared" si="81"/>
        <v/>
      </c>
      <c r="AN541" s="18" t="str">
        <f t="shared" si="82"/>
        <v/>
      </c>
      <c r="AO541" s="18" t="str">
        <f t="shared" si="83"/>
        <v/>
      </c>
      <c r="AP541" s="18" t="str">
        <f t="shared" si="84"/>
        <v/>
      </c>
      <c r="AS541" s="63">
        <f t="shared" si="85"/>
        <v>90.5</v>
      </c>
      <c r="AT541" s="23" t="str">
        <f t="shared" si="86"/>
        <v xml:space="preserve">Mencapai kompetensi dengan sangat baik dalam  Menyanyikan lagu populer  populer secara  solo dengan intonasi dan artikulasi .  Memainkan alat musik  dalam ansambel secara berkelompok .  Menyanyikan lagu populer  dalam bentuk sajian vokal group . </v>
      </c>
      <c r="AU541" s="23" t="str">
        <f t="shared" si="87"/>
        <v xml:space="preserve">Perlu peningkatan dalam hal </v>
      </c>
      <c r="AV541" s="23" t="str">
        <f t="shared" si="88"/>
        <v xml:space="preserve">Mencapai kompetensi dengan sangat baik dalam  Menyanyikan lagu populer  populer secara  solo dengan intonasi dan artikulasi .  Memainkan alat musik  dalam ansambel secara berkelompok .  Menyanyikan lagu populer  dalam bentuk sajian vokal group . </v>
      </c>
      <c r="AW541" s="23" t="str">
        <f t="shared" si="89"/>
        <v/>
      </c>
      <c r="BF541" s="197">
        <v>90</v>
      </c>
    </row>
    <row r="542" spans="1:58" ht="15.75" customHeight="1">
      <c r="A542" s="57">
        <v>536</v>
      </c>
      <c r="B542" s="18" t="s">
        <v>609</v>
      </c>
      <c r="C542" s="59">
        <v>6650</v>
      </c>
      <c r="D542" s="18">
        <f t="shared" si="90"/>
        <v>6650</v>
      </c>
      <c r="E542" s="59" t="s">
        <v>596</v>
      </c>
      <c r="F542" s="59">
        <v>75</v>
      </c>
      <c r="G542" s="59">
        <v>80</v>
      </c>
      <c r="H542" s="59">
        <v>80</v>
      </c>
      <c r="I542" s="59"/>
      <c r="J542" s="59"/>
      <c r="K542" s="59"/>
      <c r="L542" s="59"/>
      <c r="M542" s="59"/>
      <c r="N542" s="18"/>
      <c r="O542" s="60">
        <v>69</v>
      </c>
      <c r="P542" s="175">
        <f t="shared" si="91"/>
        <v>80</v>
      </c>
      <c r="Q542" s="18"/>
      <c r="R542" s="18"/>
      <c r="S542" s="18"/>
      <c r="T542" s="18"/>
      <c r="U542" s="61">
        <f t="shared" si="92"/>
        <v>76</v>
      </c>
      <c r="V542" s="18" t="str">
        <f t="shared" si="68"/>
        <v/>
      </c>
      <c r="W542" s="18" t="str">
        <f t="shared" si="69"/>
        <v xml:space="preserve"> Memainkan alat musik  dalam ansambel secara berkelompok . </v>
      </c>
      <c r="X542" s="62" t="str">
        <f t="shared" si="70"/>
        <v xml:space="preserve"> Menyanyikan lagu populer  dalam bentuk sajian vokal group . </v>
      </c>
      <c r="Y542" s="18" t="str">
        <f t="shared" si="71"/>
        <v/>
      </c>
      <c r="Z542" s="18" t="str">
        <f t="shared" si="72"/>
        <v/>
      </c>
      <c r="AA542" s="18" t="str">
        <f t="shared" si="73"/>
        <v/>
      </c>
      <c r="AB542" s="18" t="str">
        <f t="shared" si="74"/>
        <v/>
      </c>
      <c r="AC542" s="18" t="str">
        <f t="shared" si="75"/>
        <v/>
      </c>
      <c r="AD542" s="18"/>
      <c r="AE542" s="18"/>
      <c r="AF542" s="18"/>
      <c r="AG542" s="18"/>
      <c r="AH542" s="30" t="str">
        <f t="shared" si="76"/>
        <v/>
      </c>
      <c r="AI542" s="18" t="str">
        <f t="shared" si="77"/>
        <v xml:space="preserve"> Menyanyikan lagu populer  populer secara  solo dengan intonasi dan artikulasi . </v>
      </c>
      <c r="AJ542" s="18" t="str">
        <f t="shared" si="78"/>
        <v/>
      </c>
      <c r="AK542" s="18" t="str">
        <f t="shared" si="79"/>
        <v/>
      </c>
      <c r="AL542" s="18" t="str">
        <f t="shared" si="80"/>
        <v/>
      </c>
      <c r="AM542" s="18" t="str">
        <f t="shared" si="81"/>
        <v/>
      </c>
      <c r="AN542" s="18" t="str">
        <f t="shared" si="82"/>
        <v/>
      </c>
      <c r="AO542" s="18" t="str">
        <f t="shared" si="83"/>
        <v/>
      </c>
      <c r="AP542" s="18" t="str">
        <f t="shared" si="84"/>
        <v/>
      </c>
      <c r="AS542" s="63">
        <f t="shared" si="85"/>
        <v>76</v>
      </c>
      <c r="AT542" s="23" t="str">
        <f t="shared" si="86"/>
        <v xml:space="preserve">Mencapai kompetensi dengan sangat baik dalam  Memainkan alat musik  dalam ansambel secara berkelompok .  Menyanyikan lagu populer  dalam bentuk sajian vokal group . </v>
      </c>
      <c r="AU542" s="23" t="str">
        <f t="shared" si="87"/>
        <v xml:space="preserve">Perlu peningkatan dalam hal  Menyanyikan lagu populer  populer secara  solo dengan intonasi dan artikulasi . </v>
      </c>
      <c r="AV542" s="23" t="str">
        <f t="shared" si="88"/>
        <v xml:space="preserve">Mencapai kompetensi dengan sangat baik dalam  Memainkan alat musik  dalam ansambel secara berkelompok .  Menyanyikan lagu populer  dalam bentuk sajian vokal group . </v>
      </c>
      <c r="AW542" s="23" t="str">
        <f t="shared" si="89"/>
        <v xml:space="preserve">Perlu peningkatan dalam hal  Menyanyikan lagu populer  populer secara  solo dengan intonasi dan artikulasi . </v>
      </c>
      <c r="BF542" s="197">
        <v>76</v>
      </c>
    </row>
    <row r="543" spans="1:58" ht="15.75" customHeight="1">
      <c r="A543" s="57">
        <v>537</v>
      </c>
      <c r="B543" s="18" t="s">
        <v>610</v>
      </c>
      <c r="C543" s="59">
        <v>6651</v>
      </c>
      <c r="D543" s="18">
        <f t="shared" si="90"/>
        <v>6651</v>
      </c>
      <c r="E543" s="59" t="s">
        <v>596</v>
      </c>
      <c r="F543" s="59">
        <v>75</v>
      </c>
      <c r="G543" s="59">
        <v>80</v>
      </c>
      <c r="H543" s="59">
        <v>80</v>
      </c>
      <c r="I543" s="59"/>
      <c r="J543" s="59"/>
      <c r="K543" s="59"/>
      <c r="L543" s="59"/>
      <c r="M543" s="59"/>
      <c r="N543" s="18"/>
      <c r="O543" s="60">
        <v>64</v>
      </c>
      <c r="P543" s="175">
        <f t="shared" si="91"/>
        <v>80</v>
      </c>
      <c r="Q543" s="18"/>
      <c r="R543" s="18"/>
      <c r="S543" s="18"/>
      <c r="T543" s="18"/>
      <c r="U543" s="61">
        <f t="shared" si="92"/>
        <v>74.75</v>
      </c>
      <c r="V543" s="18" t="str">
        <f t="shared" si="68"/>
        <v/>
      </c>
      <c r="W543" s="18" t="str">
        <f t="shared" si="69"/>
        <v xml:space="preserve"> Memainkan alat musik  dalam ansambel secara berkelompok . </v>
      </c>
      <c r="X543" s="62" t="str">
        <f t="shared" si="70"/>
        <v xml:space="preserve"> Menyanyikan lagu populer  dalam bentuk sajian vokal group . </v>
      </c>
      <c r="Y543" s="18" t="str">
        <f t="shared" si="71"/>
        <v/>
      </c>
      <c r="Z543" s="18" t="str">
        <f t="shared" si="72"/>
        <v/>
      </c>
      <c r="AA543" s="18" t="str">
        <f t="shared" si="73"/>
        <v/>
      </c>
      <c r="AB543" s="18" t="str">
        <f t="shared" si="74"/>
        <v/>
      </c>
      <c r="AC543" s="18" t="str">
        <f t="shared" si="75"/>
        <v/>
      </c>
      <c r="AD543" s="18"/>
      <c r="AE543" s="18"/>
      <c r="AF543" s="18"/>
      <c r="AG543" s="18"/>
      <c r="AH543" s="30" t="str">
        <f t="shared" si="76"/>
        <v/>
      </c>
      <c r="AI543" s="18" t="str">
        <f t="shared" si="77"/>
        <v xml:space="preserve"> Menyanyikan lagu populer  populer secara  solo dengan intonasi dan artikulasi . </v>
      </c>
      <c r="AJ543" s="18" t="str">
        <f t="shared" si="78"/>
        <v/>
      </c>
      <c r="AK543" s="18" t="str">
        <f t="shared" si="79"/>
        <v/>
      </c>
      <c r="AL543" s="18" t="str">
        <f t="shared" si="80"/>
        <v/>
      </c>
      <c r="AM543" s="18" t="str">
        <f t="shared" si="81"/>
        <v/>
      </c>
      <c r="AN543" s="18" t="str">
        <f t="shared" si="82"/>
        <v/>
      </c>
      <c r="AO543" s="18" t="str">
        <f t="shared" si="83"/>
        <v/>
      </c>
      <c r="AP543" s="18" t="str">
        <f t="shared" si="84"/>
        <v/>
      </c>
      <c r="AS543" s="63">
        <f t="shared" si="85"/>
        <v>74.75</v>
      </c>
      <c r="AT543" s="23" t="str">
        <f t="shared" si="86"/>
        <v xml:space="preserve">Mencapai kompetensi dengan sangat baik dalam  Memainkan alat musik  dalam ansambel secara berkelompok .  Menyanyikan lagu populer  dalam bentuk sajian vokal group . </v>
      </c>
      <c r="AU543" s="23" t="str">
        <f t="shared" si="87"/>
        <v xml:space="preserve">Perlu peningkatan dalam hal  Menyanyikan lagu populer  populer secara  solo dengan intonasi dan artikulasi . </v>
      </c>
      <c r="AV543" s="23" t="str">
        <f t="shared" si="88"/>
        <v xml:space="preserve">Mencapai kompetensi dengan sangat baik dalam  Memainkan alat musik  dalam ansambel secara berkelompok .  Menyanyikan lagu populer  dalam bentuk sajian vokal group . </v>
      </c>
      <c r="AW543" s="23" t="str">
        <f t="shared" si="89"/>
        <v xml:space="preserve">Perlu peningkatan dalam hal  Menyanyikan lagu populer  populer secara  solo dengan intonasi dan artikulasi . </v>
      </c>
      <c r="BF543" s="197">
        <v>75</v>
      </c>
    </row>
    <row r="544" spans="1:58" ht="15.75" customHeight="1">
      <c r="A544" s="57">
        <v>538</v>
      </c>
      <c r="B544" s="18" t="s">
        <v>611</v>
      </c>
      <c r="C544" s="59">
        <v>6652</v>
      </c>
      <c r="D544" s="18">
        <f t="shared" si="90"/>
        <v>6652</v>
      </c>
      <c r="E544" s="59" t="s">
        <v>596</v>
      </c>
      <c r="F544" s="59">
        <v>80</v>
      </c>
      <c r="G544" s="59">
        <v>80</v>
      </c>
      <c r="H544" s="59">
        <v>75</v>
      </c>
      <c r="I544" s="59"/>
      <c r="J544" s="59"/>
      <c r="K544" s="59"/>
      <c r="L544" s="59"/>
      <c r="M544" s="59"/>
      <c r="N544" s="18"/>
      <c r="O544" s="60">
        <v>68</v>
      </c>
      <c r="P544" s="175">
        <f t="shared" si="91"/>
        <v>80</v>
      </c>
      <c r="Q544" s="18"/>
      <c r="R544" s="18"/>
      <c r="S544" s="18"/>
      <c r="T544" s="18"/>
      <c r="U544" s="61">
        <f t="shared" si="92"/>
        <v>75.75</v>
      </c>
      <c r="V544" s="18" t="str">
        <f t="shared" si="68"/>
        <v xml:space="preserve"> Menyanyikan lagu populer  populer secara  solo dengan intonasi dan artikulasi . </v>
      </c>
      <c r="W544" s="18" t="str">
        <f t="shared" si="69"/>
        <v xml:space="preserve"> Memainkan alat musik  dalam ansambel secara berkelompok . </v>
      </c>
      <c r="X544" s="62" t="str">
        <f t="shared" si="70"/>
        <v/>
      </c>
      <c r="Y544" s="18" t="str">
        <f t="shared" si="71"/>
        <v/>
      </c>
      <c r="Z544" s="18" t="str">
        <f t="shared" si="72"/>
        <v/>
      </c>
      <c r="AA544" s="18" t="str">
        <f t="shared" si="73"/>
        <v/>
      </c>
      <c r="AB544" s="18" t="str">
        <f t="shared" si="74"/>
        <v/>
      </c>
      <c r="AC544" s="18" t="str">
        <f t="shared" si="75"/>
        <v/>
      </c>
      <c r="AD544" s="18"/>
      <c r="AE544" s="18"/>
      <c r="AF544" s="18"/>
      <c r="AG544" s="18"/>
      <c r="AH544" s="30" t="str">
        <f t="shared" si="76"/>
        <v/>
      </c>
      <c r="AI544" s="18" t="str">
        <f t="shared" si="77"/>
        <v/>
      </c>
      <c r="AJ544" s="18" t="str">
        <f t="shared" si="78"/>
        <v/>
      </c>
      <c r="AK544" s="18" t="str">
        <f t="shared" si="79"/>
        <v xml:space="preserve"> Menyanyikan lagu populer  dalam bentuk sajian vokal group . </v>
      </c>
      <c r="AL544" s="18" t="str">
        <f t="shared" si="80"/>
        <v/>
      </c>
      <c r="AM544" s="18" t="str">
        <f t="shared" si="81"/>
        <v/>
      </c>
      <c r="AN544" s="18" t="str">
        <f t="shared" si="82"/>
        <v/>
      </c>
      <c r="AO544" s="18" t="str">
        <f t="shared" si="83"/>
        <v/>
      </c>
      <c r="AP544" s="18" t="str">
        <f t="shared" si="84"/>
        <v/>
      </c>
      <c r="AS544" s="63">
        <f t="shared" si="85"/>
        <v>75.75</v>
      </c>
      <c r="AT544" s="23" t="str">
        <f t="shared" si="86"/>
        <v xml:space="preserve">Mencapai kompetensi dengan sangat baik dalam  Menyanyikan lagu populer  populer secara  solo dengan intonasi dan artikulasi .  Memainkan alat musik  dalam ansambel secara berkelompok . </v>
      </c>
      <c r="AU544" s="23" t="str">
        <f t="shared" si="87"/>
        <v xml:space="preserve">Perlu peningkatan dalam hal  Menyanyikan lagu populer  dalam bentuk sajian vokal group . </v>
      </c>
      <c r="AV544" s="23" t="str">
        <f t="shared" si="88"/>
        <v xml:space="preserve">Mencapai kompetensi dengan sangat baik dalam  Menyanyikan lagu populer  populer secara  solo dengan intonasi dan artikulasi .  Memainkan alat musik  dalam ansambel secara berkelompok . </v>
      </c>
      <c r="AW544" s="23" t="str">
        <f t="shared" si="89"/>
        <v xml:space="preserve">Perlu peningkatan dalam hal  Menyanyikan lagu populer  dalam bentuk sajian vokal group . </v>
      </c>
      <c r="BF544" s="197">
        <v>77</v>
      </c>
    </row>
    <row r="545" spans="1:58" ht="15.75" customHeight="1">
      <c r="A545" s="57">
        <v>539</v>
      </c>
      <c r="B545" s="18" t="s">
        <v>612</v>
      </c>
      <c r="C545" s="59">
        <v>6653</v>
      </c>
      <c r="D545" s="18">
        <f t="shared" si="90"/>
        <v>6653</v>
      </c>
      <c r="E545" s="59" t="s">
        <v>596</v>
      </c>
      <c r="F545" s="59">
        <v>80</v>
      </c>
      <c r="G545" s="59">
        <v>90</v>
      </c>
      <c r="H545" s="59">
        <v>90</v>
      </c>
      <c r="I545" s="59"/>
      <c r="J545" s="59"/>
      <c r="K545" s="59"/>
      <c r="L545" s="59"/>
      <c r="M545" s="59"/>
      <c r="N545" s="18"/>
      <c r="O545" s="60">
        <v>61</v>
      </c>
      <c r="P545" s="175">
        <f t="shared" si="91"/>
        <v>80</v>
      </c>
      <c r="Q545" s="18"/>
      <c r="R545" s="18"/>
      <c r="S545" s="18"/>
      <c r="T545" s="18"/>
      <c r="U545" s="61">
        <f t="shared" si="92"/>
        <v>80.25</v>
      </c>
      <c r="V545" s="18" t="str">
        <f t="shared" si="68"/>
        <v xml:space="preserve"> Menyanyikan lagu populer  populer secara  solo dengan intonasi dan artikulasi . </v>
      </c>
      <c r="W545" s="18" t="str">
        <f t="shared" si="69"/>
        <v xml:space="preserve"> Memainkan alat musik  dalam ansambel secara berkelompok . </v>
      </c>
      <c r="X545" s="62" t="str">
        <f t="shared" si="70"/>
        <v xml:space="preserve"> Menyanyikan lagu populer  dalam bentuk sajian vokal group . </v>
      </c>
      <c r="Y545" s="18" t="str">
        <f t="shared" si="71"/>
        <v/>
      </c>
      <c r="Z545" s="18" t="str">
        <f t="shared" si="72"/>
        <v/>
      </c>
      <c r="AA545" s="18" t="str">
        <f t="shared" si="73"/>
        <v/>
      </c>
      <c r="AB545" s="18" t="str">
        <f t="shared" si="74"/>
        <v/>
      </c>
      <c r="AC545" s="18" t="str">
        <f t="shared" si="75"/>
        <v/>
      </c>
      <c r="AD545" s="18"/>
      <c r="AE545" s="18"/>
      <c r="AF545" s="18"/>
      <c r="AG545" s="18"/>
      <c r="AH545" s="30" t="str">
        <f t="shared" si="76"/>
        <v/>
      </c>
      <c r="AI545" s="18" t="str">
        <f t="shared" si="77"/>
        <v/>
      </c>
      <c r="AJ545" s="18" t="str">
        <f t="shared" si="78"/>
        <v/>
      </c>
      <c r="AK545" s="18" t="str">
        <f t="shared" si="79"/>
        <v/>
      </c>
      <c r="AL545" s="18" t="str">
        <f t="shared" si="80"/>
        <v/>
      </c>
      <c r="AM545" s="18" t="str">
        <f t="shared" si="81"/>
        <v/>
      </c>
      <c r="AN545" s="18" t="str">
        <f t="shared" si="82"/>
        <v/>
      </c>
      <c r="AO545" s="18" t="str">
        <f t="shared" si="83"/>
        <v/>
      </c>
      <c r="AP545" s="18" t="str">
        <f t="shared" si="84"/>
        <v/>
      </c>
      <c r="AS545" s="63">
        <f t="shared" si="85"/>
        <v>80.25</v>
      </c>
      <c r="AT545" s="23" t="str">
        <f t="shared" si="86"/>
        <v xml:space="preserve">Mencapai kompetensi dengan sangat baik dalam  Menyanyikan lagu populer  populer secara  solo dengan intonasi dan artikulasi .  Memainkan alat musik  dalam ansambel secara berkelompok .  Menyanyikan lagu populer  dalam bentuk sajian vokal group . </v>
      </c>
      <c r="AU545" s="23" t="str">
        <f t="shared" si="87"/>
        <v xml:space="preserve">Perlu peningkatan dalam hal </v>
      </c>
      <c r="AV545" s="23" t="str">
        <f t="shared" si="88"/>
        <v xml:space="preserve">Mencapai kompetensi dengan sangat baik dalam  Menyanyikan lagu populer  populer secara  solo dengan intonasi dan artikulasi .  Memainkan alat musik  dalam ansambel secara berkelompok .  Menyanyikan lagu populer  dalam bentuk sajian vokal group . </v>
      </c>
      <c r="AW545" s="23" t="str">
        <f t="shared" si="89"/>
        <v/>
      </c>
      <c r="BF545" s="197">
        <v>77</v>
      </c>
    </row>
    <row r="546" spans="1:58" ht="15.75" customHeight="1">
      <c r="A546" s="57">
        <v>540</v>
      </c>
      <c r="B546" s="18" t="s">
        <v>613</v>
      </c>
      <c r="C546" s="59">
        <v>6654</v>
      </c>
      <c r="D546" s="18">
        <f t="shared" si="90"/>
        <v>6654</v>
      </c>
      <c r="E546" s="59" t="s">
        <v>596</v>
      </c>
      <c r="F546" s="59">
        <v>90</v>
      </c>
      <c r="G546" s="59">
        <v>90</v>
      </c>
      <c r="H546" s="59">
        <v>90</v>
      </c>
      <c r="I546" s="59"/>
      <c r="J546" s="59"/>
      <c r="K546" s="59"/>
      <c r="L546" s="59"/>
      <c r="M546" s="59"/>
      <c r="N546" s="18"/>
      <c r="O546" s="60">
        <v>75</v>
      </c>
      <c r="P546" s="175">
        <f t="shared" si="91"/>
        <v>80</v>
      </c>
      <c r="Q546" s="18"/>
      <c r="R546" s="18"/>
      <c r="S546" s="18"/>
      <c r="T546" s="18"/>
      <c r="U546" s="61">
        <f t="shared" si="92"/>
        <v>86.25</v>
      </c>
      <c r="V546" s="18" t="str">
        <f t="shared" si="68"/>
        <v xml:space="preserve"> Menyanyikan lagu populer  populer secara  solo dengan intonasi dan artikulasi . </v>
      </c>
      <c r="W546" s="18" t="str">
        <f t="shared" si="69"/>
        <v xml:space="preserve"> Memainkan alat musik  dalam ansambel secara berkelompok . </v>
      </c>
      <c r="X546" s="62" t="str">
        <f t="shared" si="70"/>
        <v xml:space="preserve"> Menyanyikan lagu populer  dalam bentuk sajian vokal group . </v>
      </c>
      <c r="Y546" s="18" t="str">
        <f t="shared" si="71"/>
        <v/>
      </c>
      <c r="Z546" s="18" t="str">
        <f t="shared" si="72"/>
        <v/>
      </c>
      <c r="AA546" s="18" t="str">
        <f t="shared" si="73"/>
        <v/>
      </c>
      <c r="AB546" s="18" t="str">
        <f t="shared" si="74"/>
        <v/>
      </c>
      <c r="AC546" s="18" t="str">
        <f t="shared" si="75"/>
        <v/>
      </c>
      <c r="AD546" s="18"/>
      <c r="AE546" s="18"/>
      <c r="AF546" s="18"/>
      <c r="AG546" s="18"/>
      <c r="AH546" s="30" t="str">
        <f t="shared" si="76"/>
        <v/>
      </c>
      <c r="AI546" s="18" t="str">
        <f t="shared" si="77"/>
        <v/>
      </c>
      <c r="AJ546" s="18" t="str">
        <f t="shared" si="78"/>
        <v/>
      </c>
      <c r="AK546" s="18" t="str">
        <f t="shared" si="79"/>
        <v/>
      </c>
      <c r="AL546" s="18" t="str">
        <f t="shared" si="80"/>
        <v/>
      </c>
      <c r="AM546" s="18" t="str">
        <f t="shared" si="81"/>
        <v/>
      </c>
      <c r="AN546" s="18" t="str">
        <f t="shared" si="82"/>
        <v/>
      </c>
      <c r="AO546" s="18" t="str">
        <f t="shared" si="83"/>
        <v/>
      </c>
      <c r="AP546" s="18" t="str">
        <f t="shared" si="84"/>
        <v/>
      </c>
      <c r="AS546" s="63">
        <f t="shared" si="85"/>
        <v>86.25</v>
      </c>
      <c r="AT546" s="23" t="str">
        <f t="shared" si="86"/>
        <v xml:space="preserve">Mencapai kompetensi dengan sangat baik dalam  Menyanyikan lagu populer  populer secara  solo dengan intonasi dan artikulasi .  Memainkan alat musik  dalam ansambel secara berkelompok .  Menyanyikan lagu populer  dalam bentuk sajian vokal group . </v>
      </c>
      <c r="AU546" s="23" t="str">
        <f t="shared" si="87"/>
        <v xml:space="preserve">Perlu peningkatan dalam hal </v>
      </c>
      <c r="AV546" s="23" t="str">
        <f t="shared" si="88"/>
        <v xml:space="preserve">Mencapai kompetensi dengan sangat baik dalam  Menyanyikan lagu populer  populer secara  solo dengan intonasi dan artikulasi .  Memainkan alat musik  dalam ansambel secara berkelompok .  Menyanyikan lagu populer  dalam bentuk sajian vokal group . </v>
      </c>
      <c r="AW546" s="23" t="str">
        <f t="shared" si="89"/>
        <v/>
      </c>
      <c r="BF546" s="197">
        <v>77</v>
      </c>
    </row>
    <row r="547" spans="1:58" ht="15.75" customHeight="1">
      <c r="A547" s="57">
        <v>541</v>
      </c>
      <c r="B547" s="18" t="s">
        <v>614</v>
      </c>
      <c r="C547" s="59">
        <v>6655</v>
      </c>
      <c r="D547" s="18">
        <f t="shared" si="90"/>
        <v>6655</v>
      </c>
      <c r="E547" s="59" t="s">
        <v>596</v>
      </c>
      <c r="F547" s="59">
        <v>75</v>
      </c>
      <c r="G547" s="59">
        <v>80</v>
      </c>
      <c r="H547" s="59">
        <v>80</v>
      </c>
      <c r="I547" s="59"/>
      <c r="J547" s="59"/>
      <c r="K547" s="59"/>
      <c r="L547" s="59"/>
      <c r="M547" s="59"/>
      <c r="N547" s="18"/>
      <c r="O547" s="60">
        <v>76</v>
      </c>
      <c r="P547" s="175">
        <f t="shared" si="91"/>
        <v>80</v>
      </c>
      <c r="Q547" s="18"/>
      <c r="R547" s="18"/>
      <c r="S547" s="18"/>
      <c r="T547" s="18"/>
      <c r="U547" s="61">
        <f t="shared" si="92"/>
        <v>77.75</v>
      </c>
      <c r="V547" s="18" t="str">
        <f t="shared" si="68"/>
        <v/>
      </c>
      <c r="W547" s="18" t="str">
        <f t="shared" si="69"/>
        <v xml:space="preserve"> Memainkan alat musik  dalam ansambel secara berkelompok . </v>
      </c>
      <c r="X547" s="62" t="str">
        <f t="shared" si="70"/>
        <v xml:space="preserve"> Menyanyikan lagu populer  dalam bentuk sajian vokal group . </v>
      </c>
      <c r="Y547" s="18" t="str">
        <f t="shared" si="71"/>
        <v/>
      </c>
      <c r="Z547" s="18" t="str">
        <f t="shared" si="72"/>
        <v/>
      </c>
      <c r="AA547" s="18" t="str">
        <f t="shared" si="73"/>
        <v/>
      </c>
      <c r="AB547" s="18" t="str">
        <f t="shared" si="74"/>
        <v/>
      </c>
      <c r="AC547" s="18" t="str">
        <f t="shared" si="75"/>
        <v/>
      </c>
      <c r="AD547" s="18"/>
      <c r="AE547" s="18"/>
      <c r="AF547" s="18"/>
      <c r="AG547" s="18"/>
      <c r="AH547" s="30" t="str">
        <f t="shared" si="76"/>
        <v/>
      </c>
      <c r="AI547" s="18" t="str">
        <f t="shared" si="77"/>
        <v xml:space="preserve"> Menyanyikan lagu populer  populer secara  solo dengan intonasi dan artikulasi . </v>
      </c>
      <c r="AJ547" s="18" t="str">
        <f t="shared" si="78"/>
        <v/>
      </c>
      <c r="AK547" s="18" t="str">
        <f t="shared" si="79"/>
        <v/>
      </c>
      <c r="AL547" s="18" t="str">
        <f t="shared" si="80"/>
        <v/>
      </c>
      <c r="AM547" s="18" t="str">
        <f t="shared" si="81"/>
        <v/>
      </c>
      <c r="AN547" s="18" t="str">
        <f t="shared" si="82"/>
        <v/>
      </c>
      <c r="AO547" s="18" t="str">
        <f t="shared" si="83"/>
        <v/>
      </c>
      <c r="AP547" s="18" t="str">
        <f t="shared" si="84"/>
        <v/>
      </c>
      <c r="AS547" s="63">
        <f t="shared" si="85"/>
        <v>77.75</v>
      </c>
      <c r="AT547" s="23" t="str">
        <f t="shared" si="86"/>
        <v xml:space="preserve">Mencapai kompetensi dengan sangat baik dalam  Memainkan alat musik  dalam ansambel secara berkelompok .  Menyanyikan lagu populer  dalam bentuk sajian vokal group . </v>
      </c>
      <c r="AU547" s="23" t="str">
        <f t="shared" si="87"/>
        <v xml:space="preserve">Perlu peningkatan dalam hal  Menyanyikan lagu populer  populer secara  solo dengan intonasi dan artikulasi . </v>
      </c>
      <c r="AV547" s="23" t="str">
        <f t="shared" si="88"/>
        <v xml:space="preserve">Mencapai kompetensi dengan sangat baik dalam  Memainkan alat musik  dalam ansambel secara berkelompok .  Menyanyikan lagu populer  dalam bentuk sajian vokal group . </v>
      </c>
      <c r="AW547" s="23" t="str">
        <f t="shared" si="89"/>
        <v xml:space="preserve">Perlu peningkatan dalam hal  Menyanyikan lagu populer  populer secara  solo dengan intonasi dan artikulasi . </v>
      </c>
      <c r="BF547" s="197">
        <v>78</v>
      </c>
    </row>
    <row r="548" spans="1:58" ht="15.75" customHeight="1">
      <c r="A548" s="57">
        <v>542</v>
      </c>
      <c r="B548" s="18" t="s">
        <v>586</v>
      </c>
      <c r="C548" s="59">
        <v>6656</v>
      </c>
      <c r="D548" s="18">
        <f t="shared" si="90"/>
        <v>6656</v>
      </c>
      <c r="E548" s="59" t="s">
        <v>596</v>
      </c>
      <c r="F548" s="59">
        <v>75</v>
      </c>
      <c r="G548" s="59">
        <v>70</v>
      </c>
      <c r="H548" s="59">
        <v>70</v>
      </c>
      <c r="I548" s="59"/>
      <c r="J548" s="59"/>
      <c r="K548" s="59"/>
      <c r="L548" s="59"/>
      <c r="M548" s="59"/>
      <c r="N548" s="18"/>
      <c r="O548" s="60">
        <v>56</v>
      </c>
      <c r="P548" s="175">
        <f t="shared" si="91"/>
        <v>80</v>
      </c>
      <c r="Q548" s="18"/>
      <c r="R548" s="18"/>
      <c r="S548" s="18"/>
      <c r="T548" s="18"/>
      <c r="U548" s="61">
        <f t="shared" si="92"/>
        <v>67.75</v>
      </c>
      <c r="V548" s="18" t="str">
        <f t="shared" si="68"/>
        <v/>
      </c>
      <c r="W548" s="18" t="str">
        <f t="shared" si="69"/>
        <v/>
      </c>
      <c r="X548" s="62" t="str">
        <f t="shared" si="70"/>
        <v/>
      </c>
      <c r="Y548" s="18" t="str">
        <f t="shared" si="71"/>
        <v/>
      </c>
      <c r="Z548" s="18" t="str">
        <f t="shared" si="72"/>
        <v/>
      </c>
      <c r="AA548" s="18" t="str">
        <f t="shared" si="73"/>
        <v/>
      </c>
      <c r="AB548" s="18" t="str">
        <f t="shared" si="74"/>
        <v/>
      </c>
      <c r="AC548" s="18" t="str">
        <f t="shared" si="75"/>
        <v/>
      </c>
      <c r="AD548" s="18"/>
      <c r="AE548" s="18"/>
      <c r="AF548" s="18"/>
      <c r="AG548" s="18"/>
      <c r="AH548" s="30" t="str">
        <f t="shared" si="76"/>
        <v/>
      </c>
      <c r="AI548" s="18" t="str">
        <f t="shared" si="77"/>
        <v xml:space="preserve"> Menyanyikan lagu populer  populer secara  solo dengan intonasi dan artikulasi . </v>
      </c>
      <c r="AJ548" s="18" t="str">
        <f t="shared" si="78"/>
        <v xml:space="preserve"> Memainkan alat musik  dalam ansambel secara berkelompok . </v>
      </c>
      <c r="AK548" s="18" t="str">
        <f t="shared" si="79"/>
        <v xml:space="preserve"> Menyanyikan lagu populer  dalam bentuk sajian vokal group . </v>
      </c>
      <c r="AL548" s="18" t="str">
        <f t="shared" si="80"/>
        <v/>
      </c>
      <c r="AM548" s="18" t="str">
        <f t="shared" si="81"/>
        <v/>
      </c>
      <c r="AN548" s="18" t="str">
        <f t="shared" si="82"/>
        <v/>
      </c>
      <c r="AO548" s="18" t="str">
        <f t="shared" si="83"/>
        <v/>
      </c>
      <c r="AP548" s="18" t="str">
        <f t="shared" si="84"/>
        <v/>
      </c>
      <c r="AS548" s="63">
        <f t="shared" si="85"/>
        <v>67.75</v>
      </c>
      <c r="AT548" s="23" t="str">
        <f t="shared" si="86"/>
        <v xml:space="preserve">Mencapai kompetensi dengan sangat baik dalam </v>
      </c>
      <c r="AU548" s="23" t="str">
        <f t="shared" si="87"/>
        <v xml:space="preserve">Perlu peningkatan dalam hal  Menyanyikan lagu populer  populer secara  solo dengan intonasi dan artikulasi .  Memainkan alat musik  dalam ansambel secara berkelompok .  Menyanyikan lagu populer  dalam bentuk sajian vokal group . </v>
      </c>
      <c r="AV548" s="23" t="str">
        <f t="shared" si="88"/>
        <v/>
      </c>
      <c r="AW548" s="23" t="str">
        <f t="shared" si="89"/>
        <v xml:space="preserve">Perlu peningkatan dalam hal  Menyanyikan lagu populer  populer secara  solo dengan intonasi dan artikulasi .  Memainkan alat musik  dalam ansambel secara berkelompok .  Menyanyikan lagu populer  dalam bentuk sajian vokal group . </v>
      </c>
      <c r="BF548" s="197">
        <v>77</v>
      </c>
    </row>
    <row r="549" spans="1:58" ht="15.75" customHeight="1">
      <c r="A549" s="57">
        <v>543</v>
      </c>
      <c r="B549" s="18" t="s">
        <v>615</v>
      </c>
      <c r="C549" s="59">
        <v>6658</v>
      </c>
      <c r="D549" s="18">
        <f t="shared" si="90"/>
        <v>6658</v>
      </c>
      <c r="E549" s="59" t="s">
        <v>596</v>
      </c>
      <c r="F549" s="59">
        <v>75</v>
      </c>
      <c r="G549" s="59">
        <v>75</v>
      </c>
      <c r="H549" s="59">
        <v>75</v>
      </c>
      <c r="I549" s="59"/>
      <c r="J549" s="59"/>
      <c r="K549" s="59"/>
      <c r="L549" s="59"/>
      <c r="M549" s="59"/>
      <c r="N549" s="18"/>
      <c r="O549" s="60">
        <v>77</v>
      </c>
      <c r="P549" s="175">
        <f t="shared" si="91"/>
        <v>80</v>
      </c>
      <c r="Q549" s="18"/>
      <c r="R549" s="18"/>
      <c r="S549" s="18"/>
      <c r="T549" s="18"/>
      <c r="U549" s="61">
        <f t="shared" si="92"/>
        <v>75.5</v>
      </c>
      <c r="V549" s="18" t="str">
        <f t="shared" si="68"/>
        <v/>
      </c>
      <c r="W549" s="18" t="str">
        <f t="shared" si="69"/>
        <v/>
      </c>
      <c r="X549" s="62" t="str">
        <f t="shared" si="70"/>
        <v/>
      </c>
      <c r="Y549" s="18" t="str">
        <f t="shared" si="71"/>
        <v/>
      </c>
      <c r="Z549" s="18" t="str">
        <f t="shared" si="72"/>
        <v/>
      </c>
      <c r="AA549" s="18" t="str">
        <f t="shared" si="73"/>
        <v/>
      </c>
      <c r="AB549" s="18" t="str">
        <f t="shared" si="74"/>
        <v/>
      </c>
      <c r="AC549" s="18" t="str">
        <f t="shared" si="75"/>
        <v/>
      </c>
      <c r="AD549" s="18"/>
      <c r="AE549" s="18"/>
      <c r="AF549" s="18"/>
      <c r="AG549" s="18"/>
      <c r="AH549" s="30" t="str">
        <f t="shared" si="76"/>
        <v/>
      </c>
      <c r="AI549" s="18" t="str">
        <f t="shared" si="77"/>
        <v xml:space="preserve"> Menyanyikan lagu populer  populer secara  solo dengan intonasi dan artikulasi . </v>
      </c>
      <c r="AJ549" s="18" t="str">
        <f t="shared" si="78"/>
        <v xml:space="preserve"> Memainkan alat musik  dalam ansambel secara berkelompok . </v>
      </c>
      <c r="AK549" s="18" t="str">
        <f t="shared" si="79"/>
        <v xml:space="preserve"> Menyanyikan lagu populer  dalam bentuk sajian vokal group . </v>
      </c>
      <c r="AL549" s="18" t="str">
        <f t="shared" si="80"/>
        <v/>
      </c>
      <c r="AM549" s="18" t="str">
        <f t="shared" si="81"/>
        <v/>
      </c>
      <c r="AN549" s="18" t="str">
        <f t="shared" si="82"/>
        <v/>
      </c>
      <c r="AO549" s="18" t="str">
        <f t="shared" si="83"/>
        <v/>
      </c>
      <c r="AP549" s="18" t="str">
        <f t="shared" si="84"/>
        <v/>
      </c>
      <c r="AS549" s="63">
        <f t="shared" si="85"/>
        <v>75.5</v>
      </c>
      <c r="AT549" s="23" t="str">
        <f t="shared" si="86"/>
        <v xml:space="preserve">Mencapai kompetensi dengan sangat baik dalam </v>
      </c>
      <c r="AU549" s="23" t="str">
        <f t="shared" si="87"/>
        <v xml:space="preserve">Perlu peningkatan dalam hal  Menyanyikan lagu populer  populer secara  solo dengan intonasi dan artikulasi .  Memainkan alat musik  dalam ansambel secara berkelompok .  Menyanyikan lagu populer  dalam bentuk sajian vokal group . </v>
      </c>
      <c r="AV549" s="23" t="str">
        <f t="shared" si="88"/>
        <v/>
      </c>
      <c r="AW549" s="23" t="str">
        <f t="shared" si="89"/>
        <v xml:space="preserve">Perlu peningkatan dalam hal  Menyanyikan lagu populer  populer secara  solo dengan intonasi dan artikulasi .  Memainkan alat musik  dalam ansambel secara berkelompok .  Menyanyikan lagu populer  dalam bentuk sajian vokal group . </v>
      </c>
      <c r="BF549" s="197">
        <v>78</v>
      </c>
    </row>
    <row r="550" spans="1:58" ht="15.75" customHeight="1">
      <c r="A550" s="57">
        <v>544</v>
      </c>
      <c r="B550" s="18" t="s">
        <v>616</v>
      </c>
      <c r="C550" s="59">
        <v>6659</v>
      </c>
      <c r="D550" s="18">
        <f t="shared" si="90"/>
        <v>6659</v>
      </c>
      <c r="E550" s="59" t="s">
        <v>596</v>
      </c>
      <c r="F550" s="59">
        <v>75</v>
      </c>
      <c r="G550" s="59">
        <v>80</v>
      </c>
      <c r="H550" s="59">
        <v>80</v>
      </c>
      <c r="I550" s="59"/>
      <c r="J550" s="59"/>
      <c r="K550" s="59"/>
      <c r="L550" s="59"/>
      <c r="M550" s="59"/>
      <c r="N550" s="18"/>
      <c r="O550" s="60">
        <v>50</v>
      </c>
      <c r="P550" s="175">
        <f t="shared" si="91"/>
        <v>80</v>
      </c>
      <c r="Q550" s="18"/>
      <c r="R550" s="18"/>
      <c r="S550" s="18"/>
      <c r="T550" s="18"/>
      <c r="U550" s="61">
        <f t="shared" si="92"/>
        <v>71.25</v>
      </c>
      <c r="V550" s="18" t="str">
        <f t="shared" si="68"/>
        <v/>
      </c>
      <c r="W550" s="18" t="str">
        <f t="shared" si="69"/>
        <v xml:space="preserve"> Memainkan alat musik  dalam ansambel secara berkelompok . </v>
      </c>
      <c r="X550" s="62" t="str">
        <f t="shared" si="70"/>
        <v xml:space="preserve"> Menyanyikan lagu populer  dalam bentuk sajian vokal group . </v>
      </c>
      <c r="Y550" s="18" t="str">
        <f t="shared" si="71"/>
        <v/>
      </c>
      <c r="Z550" s="18" t="str">
        <f t="shared" si="72"/>
        <v/>
      </c>
      <c r="AA550" s="18" t="str">
        <f t="shared" si="73"/>
        <v/>
      </c>
      <c r="AB550" s="18" t="str">
        <f t="shared" si="74"/>
        <v/>
      </c>
      <c r="AC550" s="18" t="str">
        <f t="shared" si="75"/>
        <v/>
      </c>
      <c r="AD550" s="18"/>
      <c r="AE550" s="18"/>
      <c r="AF550" s="18"/>
      <c r="AG550" s="18"/>
      <c r="AH550" s="30" t="str">
        <f t="shared" si="76"/>
        <v/>
      </c>
      <c r="AI550" s="18" t="str">
        <f t="shared" si="77"/>
        <v xml:space="preserve"> Menyanyikan lagu populer  populer secara  solo dengan intonasi dan artikulasi . </v>
      </c>
      <c r="AJ550" s="18" t="str">
        <f t="shared" si="78"/>
        <v/>
      </c>
      <c r="AK550" s="18" t="str">
        <f t="shared" si="79"/>
        <v/>
      </c>
      <c r="AL550" s="18" t="str">
        <f t="shared" si="80"/>
        <v/>
      </c>
      <c r="AM550" s="18" t="str">
        <f t="shared" si="81"/>
        <v/>
      </c>
      <c r="AN550" s="18" t="str">
        <f t="shared" si="82"/>
        <v/>
      </c>
      <c r="AO550" s="18" t="str">
        <f t="shared" si="83"/>
        <v/>
      </c>
      <c r="AP550" s="18" t="str">
        <f t="shared" si="84"/>
        <v/>
      </c>
      <c r="AS550" s="63">
        <f t="shared" si="85"/>
        <v>71.25</v>
      </c>
      <c r="AT550" s="23" t="str">
        <f t="shared" si="86"/>
        <v xml:space="preserve">Mencapai kompetensi dengan sangat baik dalam  Memainkan alat musik  dalam ansambel secara berkelompok .  Menyanyikan lagu populer  dalam bentuk sajian vokal group . </v>
      </c>
      <c r="AU550" s="23" t="str">
        <f t="shared" si="87"/>
        <v xml:space="preserve">Perlu peningkatan dalam hal  Menyanyikan lagu populer  populer secara  solo dengan intonasi dan artikulasi . </v>
      </c>
      <c r="AV550" s="23" t="str">
        <f t="shared" si="88"/>
        <v xml:space="preserve">Mencapai kompetensi dengan sangat baik dalam  Memainkan alat musik  dalam ansambel secara berkelompok .  Menyanyikan lagu populer  dalam bentuk sajian vokal group . </v>
      </c>
      <c r="AW550" s="23" t="str">
        <f t="shared" si="89"/>
        <v xml:space="preserve">Perlu peningkatan dalam hal  Menyanyikan lagu populer  populer secara  solo dengan intonasi dan artikulasi . </v>
      </c>
      <c r="BF550" s="197">
        <v>76</v>
      </c>
    </row>
    <row r="551" spans="1:58" ht="15.75" customHeight="1">
      <c r="A551" s="57">
        <v>545</v>
      </c>
      <c r="B551" s="18" t="s">
        <v>618</v>
      </c>
      <c r="C551" s="59">
        <v>6660</v>
      </c>
      <c r="D551" s="18">
        <f t="shared" si="90"/>
        <v>6660</v>
      </c>
      <c r="E551" s="59" t="s">
        <v>596</v>
      </c>
      <c r="F551" s="59">
        <v>80</v>
      </c>
      <c r="G551" s="59">
        <v>80</v>
      </c>
      <c r="H551" s="59">
        <v>80</v>
      </c>
      <c r="I551" s="59"/>
      <c r="J551" s="59"/>
      <c r="K551" s="59"/>
      <c r="L551" s="59"/>
      <c r="M551" s="59"/>
      <c r="N551" s="18"/>
      <c r="O551" s="60">
        <v>53</v>
      </c>
      <c r="P551" s="175">
        <f t="shared" si="91"/>
        <v>80</v>
      </c>
      <c r="Q551" s="18"/>
      <c r="R551" s="18"/>
      <c r="S551" s="18"/>
      <c r="T551" s="18"/>
      <c r="U551" s="61">
        <f t="shared" si="92"/>
        <v>73.25</v>
      </c>
      <c r="V551" s="18" t="str">
        <f t="shared" si="68"/>
        <v xml:space="preserve"> Menyanyikan lagu populer  populer secara  solo dengan intonasi dan artikulasi . </v>
      </c>
      <c r="W551" s="18" t="str">
        <f t="shared" si="69"/>
        <v xml:space="preserve"> Memainkan alat musik  dalam ansambel secara berkelompok . </v>
      </c>
      <c r="X551" s="62" t="str">
        <f t="shared" si="70"/>
        <v xml:space="preserve"> Menyanyikan lagu populer  dalam bentuk sajian vokal group . </v>
      </c>
      <c r="Y551" s="18" t="str">
        <f t="shared" si="71"/>
        <v/>
      </c>
      <c r="Z551" s="18" t="str">
        <f t="shared" si="72"/>
        <v/>
      </c>
      <c r="AA551" s="18" t="str">
        <f t="shared" si="73"/>
        <v/>
      </c>
      <c r="AB551" s="18" t="str">
        <f t="shared" si="74"/>
        <v/>
      </c>
      <c r="AC551" s="18" t="str">
        <f t="shared" si="75"/>
        <v/>
      </c>
      <c r="AD551" s="18"/>
      <c r="AE551" s="18"/>
      <c r="AF551" s="18"/>
      <c r="AG551" s="18"/>
      <c r="AH551" s="30" t="str">
        <f t="shared" si="76"/>
        <v/>
      </c>
      <c r="AI551" s="18" t="str">
        <f t="shared" si="77"/>
        <v/>
      </c>
      <c r="AJ551" s="18" t="str">
        <f t="shared" si="78"/>
        <v/>
      </c>
      <c r="AK551" s="18" t="str">
        <f t="shared" si="79"/>
        <v/>
      </c>
      <c r="AL551" s="18" t="str">
        <f t="shared" si="80"/>
        <v/>
      </c>
      <c r="AM551" s="18" t="str">
        <f t="shared" si="81"/>
        <v/>
      </c>
      <c r="AN551" s="18" t="str">
        <f t="shared" si="82"/>
        <v/>
      </c>
      <c r="AO551" s="18" t="str">
        <f t="shared" si="83"/>
        <v/>
      </c>
      <c r="AP551" s="18" t="str">
        <f t="shared" si="84"/>
        <v/>
      </c>
      <c r="AS551" s="63">
        <f t="shared" si="85"/>
        <v>73.25</v>
      </c>
      <c r="AT551" s="23" t="str">
        <f t="shared" si="86"/>
        <v xml:space="preserve">Mencapai kompetensi dengan sangat baik dalam  Menyanyikan lagu populer  populer secara  solo dengan intonasi dan artikulasi .  Memainkan alat musik  dalam ansambel secara berkelompok .  Menyanyikan lagu populer  dalam bentuk sajian vokal group . </v>
      </c>
      <c r="AU551" s="23" t="str">
        <f t="shared" si="87"/>
        <v xml:space="preserve">Perlu peningkatan dalam hal </v>
      </c>
      <c r="AV551" s="23" t="str">
        <f t="shared" si="88"/>
        <v xml:space="preserve">Mencapai kompetensi dengan sangat baik dalam  Menyanyikan lagu populer  populer secara  solo dengan intonasi dan artikulasi .  Memainkan alat musik  dalam ansambel secara berkelompok .  Menyanyikan lagu populer  dalam bentuk sajian vokal group . </v>
      </c>
      <c r="AW551" s="23" t="str">
        <f t="shared" si="89"/>
        <v/>
      </c>
      <c r="BF551" s="197">
        <v>76</v>
      </c>
    </row>
    <row r="552" spans="1:58" ht="15.75" customHeight="1">
      <c r="A552" s="57">
        <v>546</v>
      </c>
      <c r="B552" s="18" t="s">
        <v>619</v>
      </c>
      <c r="C552" s="59">
        <v>6661</v>
      </c>
      <c r="D552" s="18">
        <f t="shared" si="90"/>
        <v>6661</v>
      </c>
      <c r="E552" s="59" t="s">
        <v>596</v>
      </c>
      <c r="F552" s="59">
        <v>75</v>
      </c>
      <c r="G552" s="59">
        <v>75</v>
      </c>
      <c r="H552" s="59">
        <v>75</v>
      </c>
      <c r="I552" s="59"/>
      <c r="J552" s="59"/>
      <c r="K552" s="59"/>
      <c r="L552" s="59"/>
      <c r="M552" s="59"/>
      <c r="N552" s="18"/>
      <c r="O552" s="60">
        <v>60</v>
      </c>
      <c r="P552" s="175">
        <f t="shared" si="91"/>
        <v>80</v>
      </c>
      <c r="Q552" s="18"/>
      <c r="R552" s="18"/>
      <c r="S552" s="18"/>
      <c r="T552" s="18"/>
      <c r="U552" s="61">
        <f t="shared" si="92"/>
        <v>71.25</v>
      </c>
      <c r="V552" s="18" t="str">
        <f t="shared" si="68"/>
        <v/>
      </c>
      <c r="W552" s="18" t="str">
        <f t="shared" si="69"/>
        <v/>
      </c>
      <c r="X552" s="62" t="str">
        <f t="shared" si="70"/>
        <v/>
      </c>
      <c r="Y552" s="18" t="str">
        <f t="shared" si="71"/>
        <v/>
      </c>
      <c r="Z552" s="18" t="str">
        <f t="shared" si="72"/>
        <v/>
      </c>
      <c r="AA552" s="18" t="str">
        <f t="shared" si="73"/>
        <v/>
      </c>
      <c r="AB552" s="18" t="str">
        <f t="shared" si="74"/>
        <v/>
      </c>
      <c r="AC552" s="18" t="str">
        <f t="shared" si="75"/>
        <v/>
      </c>
      <c r="AD552" s="18"/>
      <c r="AE552" s="18"/>
      <c r="AF552" s="18"/>
      <c r="AG552" s="18"/>
      <c r="AH552" s="30" t="str">
        <f t="shared" si="76"/>
        <v/>
      </c>
      <c r="AI552" s="18" t="str">
        <f t="shared" si="77"/>
        <v xml:space="preserve"> Menyanyikan lagu populer  populer secara  solo dengan intonasi dan artikulasi . </v>
      </c>
      <c r="AJ552" s="18" t="str">
        <f t="shared" si="78"/>
        <v xml:space="preserve"> Memainkan alat musik  dalam ansambel secara berkelompok . </v>
      </c>
      <c r="AK552" s="18" t="str">
        <f t="shared" si="79"/>
        <v xml:space="preserve"> Menyanyikan lagu populer  dalam bentuk sajian vokal group . </v>
      </c>
      <c r="AL552" s="18" t="str">
        <f t="shared" si="80"/>
        <v/>
      </c>
      <c r="AM552" s="18" t="str">
        <f t="shared" si="81"/>
        <v/>
      </c>
      <c r="AN552" s="18" t="str">
        <f t="shared" si="82"/>
        <v/>
      </c>
      <c r="AO552" s="18" t="str">
        <f t="shared" si="83"/>
        <v/>
      </c>
      <c r="AP552" s="18" t="str">
        <f t="shared" si="84"/>
        <v/>
      </c>
      <c r="AS552" s="63">
        <f t="shared" si="85"/>
        <v>71.25</v>
      </c>
      <c r="AT552" s="23" t="str">
        <f t="shared" si="86"/>
        <v xml:space="preserve">Mencapai kompetensi dengan sangat baik dalam </v>
      </c>
      <c r="AU552" s="23" t="str">
        <f t="shared" si="87"/>
        <v xml:space="preserve">Perlu peningkatan dalam hal  Menyanyikan lagu populer  populer secara  solo dengan intonasi dan artikulasi .  Memainkan alat musik  dalam ansambel secara berkelompok .  Menyanyikan lagu populer  dalam bentuk sajian vokal group . </v>
      </c>
      <c r="AV552" s="23" t="str">
        <f t="shared" si="88"/>
        <v/>
      </c>
      <c r="AW552" s="23" t="str">
        <f t="shared" si="89"/>
        <v xml:space="preserve">Perlu peningkatan dalam hal  Menyanyikan lagu populer  populer secara  solo dengan intonasi dan artikulasi .  Memainkan alat musik  dalam ansambel secara berkelompok .  Menyanyikan lagu populer  dalam bentuk sajian vokal group . </v>
      </c>
      <c r="BF552" s="197">
        <v>77</v>
      </c>
    </row>
    <row r="553" spans="1:58" ht="15.75" customHeight="1">
      <c r="A553" s="57">
        <v>547</v>
      </c>
      <c r="B553" s="18" t="s">
        <v>620</v>
      </c>
      <c r="C553" s="59">
        <v>6662</v>
      </c>
      <c r="D553" s="18">
        <f t="shared" si="90"/>
        <v>6662</v>
      </c>
      <c r="E553" s="59" t="s">
        <v>596</v>
      </c>
      <c r="F553" s="59">
        <v>75</v>
      </c>
      <c r="G553" s="59">
        <v>80</v>
      </c>
      <c r="H553" s="59">
        <v>80</v>
      </c>
      <c r="I553" s="59"/>
      <c r="J553" s="59"/>
      <c r="K553" s="59"/>
      <c r="L553" s="59"/>
      <c r="M553" s="59"/>
      <c r="N553" s="18"/>
      <c r="O553" s="60">
        <v>80</v>
      </c>
      <c r="P553" s="175">
        <f t="shared" si="91"/>
        <v>80</v>
      </c>
      <c r="Q553" s="18"/>
      <c r="R553" s="18"/>
      <c r="S553" s="18"/>
      <c r="T553" s="18"/>
      <c r="U553" s="61">
        <f t="shared" si="92"/>
        <v>78.75</v>
      </c>
      <c r="V553" s="18" t="str">
        <f t="shared" si="68"/>
        <v/>
      </c>
      <c r="W553" s="18" t="str">
        <f t="shared" si="69"/>
        <v xml:space="preserve"> Memainkan alat musik  dalam ansambel secara berkelompok . </v>
      </c>
      <c r="X553" s="62" t="str">
        <f t="shared" si="70"/>
        <v xml:space="preserve"> Menyanyikan lagu populer  dalam bentuk sajian vokal group . </v>
      </c>
      <c r="Y553" s="18" t="str">
        <f t="shared" si="71"/>
        <v/>
      </c>
      <c r="Z553" s="18" t="str">
        <f t="shared" si="72"/>
        <v/>
      </c>
      <c r="AA553" s="18" t="str">
        <f t="shared" si="73"/>
        <v/>
      </c>
      <c r="AB553" s="18" t="str">
        <f t="shared" si="74"/>
        <v/>
      </c>
      <c r="AC553" s="18" t="str">
        <f t="shared" si="75"/>
        <v/>
      </c>
      <c r="AD553" s="18"/>
      <c r="AE553" s="18"/>
      <c r="AF553" s="18"/>
      <c r="AG553" s="18"/>
      <c r="AH553" s="30" t="str">
        <f t="shared" si="76"/>
        <v/>
      </c>
      <c r="AI553" s="18" t="str">
        <f t="shared" si="77"/>
        <v xml:space="preserve"> Menyanyikan lagu populer  populer secara  solo dengan intonasi dan artikulasi . </v>
      </c>
      <c r="AJ553" s="18" t="str">
        <f t="shared" si="78"/>
        <v/>
      </c>
      <c r="AK553" s="18" t="str">
        <f t="shared" si="79"/>
        <v/>
      </c>
      <c r="AL553" s="18" t="str">
        <f t="shared" si="80"/>
        <v/>
      </c>
      <c r="AM553" s="18" t="str">
        <f t="shared" si="81"/>
        <v/>
      </c>
      <c r="AN553" s="18" t="str">
        <f t="shared" si="82"/>
        <v/>
      </c>
      <c r="AO553" s="18" t="str">
        <f t="shared" si="83"/>
        <v/>
      </c>
      <c r="AP553" s="18" t="str">
        <f t="shared" si="84"/>
        <v/>
      </c>
      <c r="AS553" s="63">
        <f t="shared" si="85"/>
        <v>78.75</v>
      </c>
      <c r="AT553" s="23" t="str">
        <f t="shared" si="86"/>
        <v xml:space="preserve">Mencapai kompetensi dengan sangat baik dalam  Memainkan alat musik  dalam ansambel secara berkelompok .  Menyanyikan lagu populer  dalam bentuk sajian vokal group . </v>
      </c>
      <c r="AU553" s="23" t="str">
        <f t="shared" si="87"/>
        <v xml:space="preserve">Perlu peningkatan dalam hal  Menyanyikan lagu populer  populer secara  solo dengan intonasi dan artikulasi . </v>
      </c>
      <c r="AV553" s="23" t="str">
        <f t="shared" si="88"/>
        <v xml:space="preserve">Mencapai kompetensi dengan sangat baik dalam  Memainkan alat musik  dalam ansambel secara berkelompok .  Menyanyikan lagu populer  dalam bentuk sajian vokal group . </v>
      </c>
      <c r="AW553" s="23" t="str">
        <f t="shared" si="89"/>
        <v xml:space="preserve">Perlu peningkatan dalam hal  Menyanyikan lagu populer  populer secara  solo dengan intonasi dan artikulasi . </v>
      </c>
      <c r="BF553" s="197">
        <v>80</v>
      </c>
    </row>
    <row r="554" spans="1:58" ht="15.75" customHeight="1">
      <c r="A554" s="57">
        <v>548</v>
      </c>
      <c r="B554" s="18" t="s">
        <v>1203</v>
      </c>
      <c r="C554" s="59">
        <v>6663</v>
      </c>
      <c r="D554" s="18">
        <f t="shared" si="90"/>
        <v>6663</v>
      </c>
      <c r="E554" s="59" t="s">
        <v>596</v>
      </c>
      <c r="F554" s="59">
        <v>80</v>
      </c>
      <c r="G554" s="59">
        <v>75</v>
      </c>
      <c r="H554" s="59">
        <v>70</v>
      </c>
      <c r="I554" s="59"/>
      <c r="J554" s="59"/>
      <c r="K554" s="59"/>
      <c r="L554" s="59"/>
      <c r="M554" s="59"/>
      <c r="N554" s="18"/>
      <c r="O554" s="60">
        <v>64</v>
      </c>
      <c r="P554" s="175">
        <f t="shared" si="91"/>
        <v>80</v>
      </c>
      <c r="Q554" s="18"/>
      <c r="R554" s="18"/>
      <c r="S554" s="18"/>
      <c r="T554" s="18"/>
      <c r="U554" s="61">
        <f t="shared" si="92"/>
        <v>72.25</v>
      </c>
      <c r="V554" s="18" t="str">
        <f t="shared" si="68"/>
        <v xml:space="preserve"> Menyanyikan lagu populer  populer secara  solo dengan intonasi dan artikulasi . </v>
      </c>
      <c r="W554" s="18" t="str">
        <f t="shared" si="69"/>
        <v/>
      </c>
      <c r="X554" s="62" t="str">
        <f t="shared" si="70"/>
        <v/>
      </c>
      <c r="Y554" s="18" t="str">
        <f t="shared" si="71"/>
        <v/>
      </c>
      <c r="Z554" s="18" t="str">
        <f t="shared" si="72"/>
        <v/>
      </c>
      <c r="AA554" s="18" t="str">
        <f t="shared" si="73"/>
        <v/>
      </c>
      <c r="AB554" s="18" t="str">
        <f t="shared" si="74"/>
        <v/>
      </c>
      <c r="AC554" s="18" t="str">
        <f t="shared" si="75"/>
        <v/>
      </c>
      <c r="AD554" s="18"/>
      <c r="AE554" s="18"/>
      <c r="AF554" s="18"/>
      <c r="AG554" s="18"/>
      <c r="AH554" s="30" t="str">
        <f t="shared" si="76"/>
        <v/>
      </c>
      <c r="AI554" s="18" t="str">
        <f t="shared" si="77"/>
        <v/>
      </c>
      <c r="AJ554" s="18" t="str">
        <f t="shared" si="78"/>
        <v xml:space="preserve"> Memainkan alat musik  dalam ansambel secara berkelompok . </v>
      </c>
      <c r="AK554" s="18" t="str">
        <f t="shared" si="79"/>
        <v xml:space="preserve"> Menyanyikan lagu populer  dalam bentuk sajian vokal group . </v>
      </c>
      <c r="AL554" s="18" t="str">
        <f t="shared" si="80"/>
        <v/>
      </c>
      <c r="AM554" s="18" t="str">
        <f t="shared" si="81"/>
        <v/>
      </c>
      <c r="AN554" s="18" t="str">
        <f t="shared" si="82"/>
        <v/>
      </c>
      <c r="AO554" s="18" t="str">
        <f t="shared" si="83"/>
        <v/>
      </c>
      <c r="AP554" s="18" t="str">
        <f t="shared" si="84"/>
        <v/>
      </c>
      <c r="AS554" s="63">
        <f t="shared" si="85"/>
        <v>72.25</v>
      </c>
      <c r="AT554" s="23" t="str">
        <f t="shared" si="86"/>
        <v xml:space="preserve">Mencapai kompetensi dengan sangat baik dalam  Menyanyikan lagu populer  populer secara  solo dengan intonasi dan artikulasi . </v>
      </c>
      <c r="AU554" s="23" t="str">
        <f t="shared" si="87"/>
        <v xml:space="preserve">Perlu peningkatan dalam hal  Memainkan alat musik  dalam ansambel secara berkelompok .  Menyanyikan lagu populer  dalam bentuk sajian vokal group . </v>
      </c>
      <c r="AV554" s="23" t="str">
        <f t="shared" si="88"/>
        <v xml:space="preserve">Mencapai kompetensi dengan sangat baik dalam  Menyanyikan lagu populer  populer secara  solo dengan intonasi dan artikulasi . </v>
      </c>
      <c r="AW554" s="23" t="str">
        <f t="shared" si="89"/>
        <v xml:space="preserve">Perlu peningkatan dalam hal  Memainkan alat musik  dalam ansambel secara berkelompok .  Menyanyikan lagu populer  dalam bentuk sajian vokal group . </v>
      </c>
      <c r="BF554" s="197">
        <v>77</v>
      </c>
    </row>
    <row r="555" spans="1:58" ht="15.75" customHeight="1">
      <c r="A555" s="57">
        <v>549</v>
      </c>
      <c r="B555" s="18" t="s">
        <v>623</v>
      </c>
      <c r="C555" s="59">
        <v>6664</v>
      </c>
      <c r="D555" s="18">
        <f t="shared" si="90"/>
        <v>6664</v>
      </c>
      <c r="E555" s="59" t="s">
        <v>596</v>
      </c>
      <c r="F555" s="59">
        <v>90</v>
      </c>
      <c r="G555" s="59">
        <v>90</v>
      </c>
      <c r="H555" s="59">
        <v>90</v>
      </c>
      <c r="I555" s="59"/>
      <c r="J555" s="59"/>
      <c r="K555" s="59"/>
      <c r="L555" s="59"/>
      <c r="M555" s="59"/>
      <c r="N555" s="18"/>
      <c r="O555" s="60">
        <v>79</v>
      </c>
      <c r="P555" s="175">
        <f t="shared" si="91"/>
        <v>80</v>
      </c>
      <c r="Q555" s="18"/>
      <c r="R555" s="18"/>
      <c r="S555" s="18"/>
      <c r="T555" s="18"/>
      <c r="U555" s="61">
        <f t="shared" si="92"/>
        <v>87.25</v>
      </c>
      <c r="V555" s="18" t="str">
        <f t="shared" si="68"/>
        <v xml:space="preserve"> Menyanyikan lagu populer  populer secara  solo dengan intonasi dan artikulasi . </v>
      </c>
      <c r="W555" s="18" t="str">
        <f t="shared" si="69"/>
        <v xml:space="preserve"> Memainkan alat musik  dalam ansambel secara berkelompok . </v>
      </c>
      <c r="X555" s="62" t="str">
        <f t="shared" si="70"/>
        <v xml:space="preserve"> Menyanyikan lagu populer  dalam bentuk sajian vokal group . </v>
      </c>
      <c r="Y555" s="18" t="str">
        <f t="shared" si="71"/>
        <v/>
      </c>
      <c r="Z555" s="18" t="str">
        <f t="shared" si="72"/>
        <v/>
      </c>
      <c r="AA555" s="18" t="str">
        <f t="shared" si="73"/>
        <v/>
      </c>
      <c r="AB555" s="18" t="str">
        <f t="shared" si="74"/>
        <v/>
      </c>
      <c r="AC555" s="18" t="str">
        <f t="shared" si="75"/>
        <v/>
      </c>
      <c r="AD555" s="18"/>
      <c r="AE555" s="18"/>
      <c r="AF555" s="18"/>
      <c r="AG555" s="18"/>
      <c r="AH555" s="30" t="str">
        <f t="shared" si="76"/>
        <v/>
      </c>
      <c r="AI555" s="18" t="str">
        <f t="shared" si="77"/>
        <v/>
      </c>
      <c r="AJ555" s="18" t="str">
        <f t="shared" si="78"/>
        <v/>
      </c>
      <c r="AK555" s="18" t="str">
        <f t="shared" si="79"/>
        <v/>
      </c>
      <c r="AL555" s="18" t="str">
        <f t="shared" si="80"/>
        <v/>
      </c>
      <c r="AM555" s="18" t="str">
        <f t="shared" si="81"/>
        <v/>
      </c>
      <c r="AN555" s="18" t="str">
        <f t="shared" si="82"/>
        <v/>
      </c>
      <c r="AO555" s="18" t="str">
        <f t="shared" si="83"/>
        <v/>
      </c>
      <c r="AP555" s="18" t="str">
        <f t="shared" si="84"/>
        <v/>
      </c>
      <c r="AS555" s="63">
        <f t="shared" si="85"/>
        <v>87.25</v>
      </c>
      <c r="AT555" s="23" t="str">
        <f t="shared" si="86"/>
        <v xml:space="preserve">Mencapai kompetensi dengan sangat baik dalam  Menyanyikan lagu populer  populer secara  solo dengan intonasi dan artikulasi .  Memainkan alat musik  dalam ansambel secara berkelompok .  Menyanyikan lagu populer  dalam bentuk sajian vokal group . </v>
      </c>
      <c r="AU555" s="23" t="str">
        <f t="shared" si="87"/>
        <v xml:space="preserve">Perlu peningkatan dalam hal </v>
      </c>
      <c r="AV555" s="23" t="str">
        <f t="shared" si="88"/>
        <v xml:space="preserve">Mencapai kompetensi dengan sangat baik dalam  Menyanyikan lagu populer  populer secara  solo dengan intonasi dan artikulasi .  Memainkan alat musik  dalam ansambel secara berkelompok .  Menyanyikan lagu populer  dalam bentuk sajian vokal group . </v>
      </c>
      <c r="AW555" s="23" t="str">
        <f t="shared" si="89"/>
        <v/>
      </c>
      <c r="BF555" s="197">
        <v>80</v>
      </c>
    </row>
    <row r="556" spans="1:58" ht="15.75" customHeight="1">
      <c r="A556" s="57">
        <v>550</v>
      </c>
      <c r="B556" s="18" t="s">
        <v>624</v>
      </c>
      <c r="C556" s="59">
        <v>6665</v>
      </c>
      <c r="D556" s="18">
        <f t="shared" si="90"/>
        <v>6665</v>
      </c>
      <c r="E556" s="59" t="s">
        <v>596</v>
      </c>
      <c r="F556" s="59">
        <v>75</v>
      </c>
      <c r="G556" s="59">
        <v>70</v>
      </c>
      <c r="H556" s="59">
        <v>70</v>
      </c>
      <c r="I556" s="59"/>
      <c r="J556" s="59"/>
      <c r="K556" s="59"/>
      <c r="L556" s="59"/>
      <c r="M556" s="59"/>
      <c r="N556" s="18"/>
      <c r="O556" s="60">
        <v>49</v>
      </c>
      <c r="P556" s="175">
        <f t="shared" si="91"/>
        <v>80</v>
      </c>
      <c r="Q556" s="18"/>
      <c r="R556" s="18"/>
      <c r="S556" s="18"/>
      <c r="T556" s="18"/>
      <c r="U556" s="61">
        <f t="shared" si="92"/>
        <v>66</v>
      </c>
      <c r="V556" s="18" t="str">
        <f t="shared" si="68"/>
        <v/>
      </c>
      <c r="W556" s="18" t="str">
        <f t="shared" si="69"/>
        <v/>
      </c>
      <c r="X556" s="62" t="str">
        <f t="shared" si="70"/>
        <v/>
      </c>
      <c r="Y556" s="18" t="str">
        <f t="shared" si="71"/>
        <v/>
      </c>
      <c r="Z556" s="18" t="str">
        <f t="shared" si="72"/>
        <v/>
      </c>
      <c r="AA556" s="18" t="str">
        <f t="shared" si="73"/>
        <v/>
      </c>
      <c r="AB556" s="18" t="str">
        <f t="shared" si="74"/>
        <v/>
      </c>
      <c r="AC556" s="18" t="str">
        <f t="shared" si="75"/>
        <v/>
      </c>
      <c r="AD556" s="18"/>
      <c r="AE556" s="18"/>
      <c r="AF556" s="18"/>
      <c r="AG556" s="18"/>
      <c r="AH556" s="30" t="str">
        <f t="shared" si="76"/>
        <v/>
      </c>
      <c r="AI556" s="18" t="str">
        <f t="shared" si="77"/>
        <v xml:space="preserve"> Menyanyikan lagu populer  populer secara  solo dengan intonasi dan artikulasi . </v>
      </c>
      <c r="AJ556" s="18" t="str">
        <f t="shared" si="78"/>
        <v xml:space="preserve"> Memainkan alat musik  dalam ansambel secara berkelompok . </v>
      </c>
      <c r="AK556" s="18" t="str">
        <f t="shared" si="79"/>
        <v xml:space="preserve"> Menyanyikan lagu populer  dalam bentuk sajian vokal group . </v>
      </c>
      <c r="AL556" s="18" t="str">
        <f t="shared" si="80"/>
        <v/>
      </c>
      <c r="AM556" s="18" t="str">
        <f t="shared" si="81"/>
        <v/>
      </c>
      <c r="AN556" s="18" t="str">
        <f t="shared" si="82"/>
        <v/>
      </c>
      <c r="AO556" s="18" t="str">
        <f t="shared" si="83"/>
        <v/>
      </c>
      <c r="AP556" s="18" t="str">
        <f t="shared" si="84"/>
        <v/>
      </c>
      <c r="AS556" s="63">
        <f t="shared" si="85"/>
        <v>66</v>
      </c>
      <c r="AT556" s="23" t="str">
        <f t="shared" si="86"/>
        <v xml:space="preserve">Mencapai kompetensi dengan sangat baik dalam </v>
      </c>
      <c r="AU556" s="23" t="str">
        <f t="shared" si="87"/>
        <v xml:space="preserve">Perlu peningkatan dalam hal  Menyanyikan lagu populer  populer secara  solo dengan intonasi dan artikulasi .  Memainkan alat musik  dalam ansambel secara berkelompok .  Menyanyikan lagu populer  dalam bentuk sajian vokal group . </v>
      </c>
      <c r="AV556" s="23" t="str">
        <f t="shared" si="88"/>
        <v/>
      </c>
      <c r="AW556" s="23" t="str">
        <f t="shared" si="89"/>
        <v xml:space="preserve">Perlu peningkatan dalam hal  Menyanyikan lagu populer  populer secara  solo dengan intonasi dan artikulasi .  Memainkan alat musik  dalam ansambel secara berkelompok .  Menyanyikan lagu populer  dalam bentuk sajian vokal group . </v>
      </c>
      <c r="BF556" s="197">
        <v>76</v>
      </c>
    </row>
    <row r="557" spans="1:58" ht="15.75" customHeight="1">
      <c r="A557" s="57">
        <v>551</v>
      </c>
      <c r="B557" s="18" t="s">
        <v>625</v>
      </c>
      <c r="C557" s="59">
        <v>6666</v>
      </c>
      <c r="D557" s="18">
        <f t="shared" si="90"/>
        <v>6666</v>
      </c>
      <c r="E557" s="59" t="s">
        <v>596</v>
      </c>
      <c r="F557" s="59">
        <v>75</v>
      </c>
      <c r="G557" s="59">
        <v>80</v>
      </c>
      <c r="H557" s="59">
        <v>80</v>
      </c>
      <c r="I557" s="59"/>
      <c r="J557" s="59"/>
      <c r="K557" s="59"/>
      <c r="L557" s="59"/>
      <c r="M557" s="59"/>
      <c r="N557" s="18"/>
      <c r="O557" s="60">
        <v>68</v>
      </c>
      <c r="P557" s="175">
        <f t="shared" si="91"/>
        <v>80</v>
      </c>
      <c r="Q557" s="18"/>
      <c r="R557" s="18"/>
      <c r="S557" s="18"/>
      <c r="T557" s="18"/>
      <c r="U557" s="61">
        <f t="shared" si="92"/>
        <v>75.75</v>
      </c>
      <c r="V557" s="18" t="str">
        <f t="shared" si="68"/>
        <v/>
      </c>
      <c r="W557" s="18" t="str">
        <f t="shared" si="69"/>
        <v xml:space="preserve"> Memainkan alat musik  dalam ansambel secara berkelompok . </v>
      </c>
      <c r="X557" s="62" t="str">
        <f t="shared" si="70"/>
        <v xml:space="preserve"> Menyanyikan lagu populer  dalam bentuk sajian vokal group . </v>
      </c>
      <c r="Y557" s="18" t="str">
        <f t="shared" si="71"/>
        <v/>
      </c>
      <c r="Z557" s="18" t="str">
        <f t="shared" si="72"/>
        <v/>
      </c>
      <c r="AA557" s="18" t="str">
        <f t="shared" si="73"/>
        <v/>
      </c>
      <c r="AB557" s="18" t="str">
        <f t="shared" si="74"/>
        <v/>
      </c>
      <c r="AC557" s="18" t="str">
        <f t="shared" si="75"/>
        <v/>
      </c>
      <c r="AD557" s="18"/>
      <c r="AE557" s="18"/>
      <c r="AF557" s="18"/>
      <c r="AG557" s="18"/>
      <c r="AH557" s="30" t="str">
        <f t="shared" si="76"/>
        <v/>
      </c>
      <c r="AI557" s="18" t="str">
        <f t="shared" si="77"/>
        <v xml:space="preserve"> Menyanyikan lagu populer  populer secara  solo dengan intonasi dan artikulasi . </v>
      </c>
      <c r="AJ557" s="18" t="str">
        <f t="shared" si="78"/>
        <v/>
      </c>
      <c r="AK557" s="18" t="str">
        <f t="shared" si="79"/>
        <v/>
      </c>
      <c r="AL557" s="18" t="str">
        <f t="shared" si="80"/>
        <v/>
      </c>
      <c r="AM557" s="18" t="str">
        <f t="shared" si="81"/>
        <v/>
      </c>
      <c r="AN557" s="18" t="str">
        <f t="shared" si="82"/>
        <v/>
      </c>
      <c r="AO557" s="18" t="str">
        <f t="shared" si="83"/>
        <v/>
      </c>
      <c r="AP557" s="18" t="str">
        <f t="shared" si="84"/>
        <v/>
      </c>
      <c r="AS557" s="63">
        <f t="shared" si="85"/>
        <v>75.75</v>
      </c>
      <c r="AT557" s="23" t="str">
        <f t="shared" si="86"/>
        <v xml:space="preserve">Mencapai kompetensi dengan sangat baik dalam  Memainkan alat musik  dalam ansambel secara berkelompok .  Menyanyikan lagu populer  dalam bentuk sajian vokal group . </v>
      </c>
      <c r="AU557" s="23" t="str">
        <f t="shared" si="87"/>
        <v xml:space="preserve">Perlu peningkatan dalam hal  Menyanyikan lagu populer  populer secara  solo dengan intonasi dan artikulasi . </v>
      </c>
      <c r="AV557" s="23" t="str">
        <f t="shared" si="88"/>
        <v xml:space="preserve">Mencapai kompetensi dengan sangat baik dalam  Memainkan alat musik  dalam ansambel secara berkelompok .  Menyanyikan lagu populer  dalam bentuk sajian vokal group . </v>
      </c>
      <c r="AW557" s="23" t="str">
        <f t="shared" si="89"/>
        <v xml:space="preserve">Perlu peningkatan dalam hal  Menyanyikan lagu populer  populer secara  solo dengan intonasi dan artikulasi . </v>
      </c>
      <c r="BF557" s="197">
        <v>76</v>
      </c>
    </row>
    <row r="558" spans="1:58" ht="15.75" customHeight="1">
      <c r="A558" s="57">
        <v>552</v>
      </c>
      <c r="B558" s="18" t="s">
        <v>626</v>
      </c>
      <c r="C558" s="59">
        <v>6667</v>
      </c>
      <c r="D558" s="18">
        <f t="shared" si="90"/>
        <v>6667</v>
      </c>
      <c r="E558" s="59" t="s">
        <v>596</v>
      </c>
      <c r="F558" s="59">
        <v>75</v>
      </c>
      <c r="G558" s="59">
        <v>75</v>
      </c>
      <c r="H558" s="59">
        <v>75</v>
      </c>
      <c r="I558" s="59"/>
      <c r="J558" s="59"/>
      <c r="K558" s="59"/>
      <c r="L558" s="59"/>
      <c r="M558" s="59"/>
      <c r="N558" s="18"/>
      <c r="O558" s="60">
        <v>51</v>
      </c>
      <c r="P558" s="175">
        <f t="shared" si="91"/>
        <v>80</v>
      </c>
      <c r="Q558" s="18"/>
      <c r="R558" s="18"/>
      <c r="S558" s="18"/>
      <c r="T558" s="18"/>
      <c r="U558" s="61">
        <f t="shared" si="92"/>
        <v>69</v>
      </c>
      <c r="V558" s="18" t="str">
        <f t="shared" si="68"/>
        <v/>
      </c>
      <c r="W558" s="18" t="str">
        <f t="shared" si="69"/>
        <v/>
      </c>
      <c r="X558" s="62" t="str">
        <f t="shared" si="70"/>
        <v/>
      </c>
      <c r="Y558" s="18" t="str">
        <f t="shared" si="71"/>
        <v/>
      </c>
      <c r="Z558" s="18" t="str">
        <f t="shared" si="72"/>
        <v/>
      </c>
      <c r="AA558" s="18" t="str">
        <f t="shared" si="73"/>
        <v/>
      </c>
      <c r="AB558" s="18" t="str">
        <f t="shared" si="74"/>
        <v/>
      </c>
      <c r="AC558" s="18" t="str">
        <f t="shared" si="75"/>
        <v/>
      </c>
      <c r="AD558" s="18"/>
      <c r="AE558" s="18"/>
      <c r="AF558" s="18"/>
      <c r="AG558" s="18"/>
      <c r="AH558" s="30" t="str">
        <f t="shared" si="76"/>
        <v/>
      </c>
      <c r="AI558" s="18" t="str">
        <f t="shared" si="77"/>
        <v xml:space="preserve"> Menyanyikan lagu populer  populer secara  solo dengan intonasi dan artikulasi . </v>
      </c>
      <c r="AJ558" s="18" t="str">
        <f t="shared" si="78"/>
        <v xml:space="preserve"> Memainkan alat musik  dalam ansambel secara berkelompok . </v>
      </c>
      <c r="AK558" s="18" t="str">
        <f t="shared" si="79"/>
        <v xml:space="preserve"> Menyanyikan lagu populer  dalam bentuk sajian vokal group . </v>
      </c>
      <c r="AL558" s="18" t="str">
        <f t="shared" si="80"/>
        <v/>
      </c>
      <c r="AM558" s="18" t="str">
        <f t="shared" si="81"/>
        <v/>
      </c>
      <c r="AN558" s="18" t="str">
        <f t="shared" si="82"/>
        <v/>
      </c>
      <c r="AO558" s="18" t="str">
        <f t="shared" si="83"/>
        <v/>
      </c>
      <c r="AP558" s="18" t="str">
        <f t="shared" si="84"/>
        <v/>
      </c>
      <c r="AS558" s="63">
        <f t="shared" si="85"/>
        <v>69</v>
      </c>
      <c r="AT558" s="23" t="str">
        <f t="shared" si="86"/>
        <v xml:space="preserve">Mencapai kompetensi dengan sangat baik dalam </v>
      </c>
      <c r="AU558" s="23" t="str">
        <f t="shared" si="87"/>
        <v xml:space="preserve">Perlu peningkatan dalam hal  Menyanyikan lagu populer  populer secara  solo dengan intonasi dan artikulasi .  Memainkan alat musik  dalam ansambel secara berkelompok .  Menyanyikan lagu populer  dalam bentuk sajian vokal group . </v>
      </c>
      <c r="AV558" s="23" t="str">
        <f t="shared" si="88"/>
        <v/>
      </c>
      <c r="AW558" s="23" t="str">
        <f t="shared" si="89"/>
        <v xml:space="preserve">Perlu peningkatan dalam hal  Menyanyikan lagu populer  populer secara  solo dengan intonasi dan artikulasi .  Memainkan alat musik  dalam ansambel secara berkelompok .  Menyanyikan lagu populer  dalam bentuk sajian vokal group . </v>
      </c>
      <c r="BF558" s="197">
        <v>76</v>
      </c>
    </row>
    <row r="559" spans="1:58" ht="15.75" customHeight="1">
      <c r="A559" s="57">
        <v>553</v>
      </c>
      <c r="B559" s="18" t="s">
        <v>627</v>
      </c>
      <c r="C559" s="59">
        <v>6668</v>
      </c>
      <c r="D559" s="18">
        <f t="shared" si="90"/>
        <v>6668</v>
      </c>
      <c r="E559" s="59" t="s">
        <v>596</v>
      </c>
      <c r="F559" s="59">
        <v>90</v>
      </c>
      <c r="G559" s="59">
        <v>90</v>
      </c>
      <c r="H559" s="59">
        <v>90</v>
      </c>
      <c r="I559" s="59"/>
      <c r="J559" s="59"/>
      <c r="K559" s="59"/>
      <c r="L559" s="59"/>
      <c r="M559" s="59"/>
      <c r="N559" s="18"/>
      <c r="O559" s="60">
        <v>73</v>
      </c>
      <c r="P559" s="175">
        <f t="shared" si="91"/>
        <v>80</v>
      </c>
      <c r="Q559" s="18"/>
      <c r="R559" s="18"/>
      <c r="S559" s="18"/>
      <c r="T559" s="18"/>
      <c r="U559" s="61">
        <f t="shared" si="92"/>
        <v>85.75</v>
      </c>
      <c r="V559" s="18" t="str">
        <f t="shared" si="68"/>
        <v xml:space="preserve"> Menyanyikan lagu populer  populer secara  solo dengan intonasi dan artikulasi . </v>
      </c>
      <c r="W559" s="18" t="str">
        <f t="shared" si="69"/>
        <v xml:space="preserve"> Memainkan alat musik  dalam ansambel secara berkelompok . </v>
      </c>
      <c r="X559" s="62" t="str">
        <f t="shared" si="70"/>
        <v xml:space="preserve"> Menyanyikan lagu populer  dalam bentuk sajian vokal group . </v>
      </c>
      <c r="Y559" s="18" t="str">
        <f t="shared" si="71"/>
        <v/>
      </c>
      <c r="Z559" s="18" t="str">
        <f t="shared" si="72"/>
        <v/>
      </c>
      <c r="AA559" s="18" t="str">
        <f t="shared" si="73"/>
        <v/>
      </c>
      <c r="AB559" s="18" t="str">
        <f t="shared" si="74"/>
        <v/>
      </c>
      <c r="AC559" s="18" t="str">
        <f t="shared" si="75"/>
        <v/>
      </c>
      <c r="AD559" s="18"/>
      <c r="AE559" s="18"/>
      <c r="AF559" s="18"/>
      <c r="AG559" s="18"/>
      <c r="AH559" s="30" t="str">
        <f t="shared" si="76"/>
        <v/>
      </c>
      <c r="AI559" s="18" t="str">
        <f t="shared" si="77"/>
        <v/>
      </c>
      <c r="AJ559" s="18" t="str">
        <f t="shared" si="78"/>
        <v/>
      </c>
      <c r="AK559" s="18" t="str">
        <f t="shared" si="79"/>
        <v/>
      </c>
      <c r="AL559" s="18" t="str">
        <f t="shared" si="80"/>
        <v/>
      </c>
      <c r="AM559" s="18" t="str">
        <f t="shared" si="81"/>
        <v/>
      </c>
      <c r="AN559" s="18" t="str">
        <f t="shared" si="82"/>
        <v/>
      </c>
      <c r="AO559" s="18" t="str">
        <f t="shared" si="83"/>
        <v/>
      </c>
      <c r="AP559" s="18" t="str">
        <f t="shared" si="84"/>
        <v/>
      </c>
      <c r="AS559" s="63">
        <f t="shared" si="85"/>
        <v>85.75</v>
      </c>
      <c r="AT559" s="23" t="str">
        <f t="shared" si="86"/>
        <v xml:space="preserve">Mencapai kompetensi dengan sangat baik dalam  Menyanyikan lagu populer  populer secara  solo dengan intonasi dan artikulasi .  Memainkan alat musik  dalam ansambel secara berkelompok .  Menyanyikan lagu populer  dalam bentuk sajian vokal group . </v>
      </c>
      <c r="AU559" s="23" t="str">
        <f t="shared" si="87"/>
        <v xml:space="preserve">Perlu peningkatan dalam hal </v>
      </c>
      <c r="AV559" s="23" t="str">
        <f t="shared" si="88"/>
        <v xml:space="preserve">Mencapai kompetensi dengan sangat baik dalam  Menyanyikan lagu populer  populer secara  solo dengan intonasi dan artikulasi .  Memainkan alat musik  dalam ansambel secara berkelompok .  Menyanyikan lagu populer  dalam bentuk sajian vokal group . </v>
      </c>
      <c r="AW559" s="23" t="str">
        <f t="shared" si="89"/>
        <v/>
      </c>
      <c r="BF559" s="197">
        <v>78</v>
      </c>
    </row>
    <row r="560" spans="1:58" ht="15.75" customHeight="1">
      <c r="A560" s="57">
        <v>554</v>
      </c>
      <c r="B560" s="18" t="s">
        <v>628</v>
      </c>
      <c r="C560" s="59">
        <v>6669</v>
      </c>
      <c r="D560" s="18">
        <f t="shared" si="90"/>
        <v>6669</v>
      </c>
      <c r="E560" s="59" t="s">
        <v>629</v>
      </c>
      <c r="F560" s="59">
        <v>75</v>
      </c>
      <c r="G560" s="59">
        <v>75</v>
      </c>
      <c r="H560" s="59">
        <v>70</v>
      </c>
      <c r="I560" s="59"/>
      <c r="J560" s="59"/>
      <c r="K560" s="59"/>
      <c r="L560" s="59"/>
      <c r="M560" s="59"/>
      <c r="N560" s="18"/>
      <c r="O560" s="60">
        <v>51</v>
      </c>
      <c r="P560" s="175">
        <f t="shared" si="91"/>
        <v>80</v>
      </c>
      <c r="Q560" s="18"/>
      <c r="R560" s="18"/>
      <c r="S560" s="18"/>
      <c r="T560" s="18"/>
      <c r="U560" s="61">
        <f t="shared" si="92"/>
        <v>67.75</v>
      </c>
      <c r="V560" s="18" t="str">
        <f t="shared" si="68"/>
        <v/>
      </c>
      <c r="W560" s="18" t="str">
        <f t="shared" si="69"/>
        <v/>
      </c>
      <c r="X560" s="62" t="str">
        <f t="shared" si="70"/>
        <v/>
      </c>
      <c r="Y560" s="18" t="str">
        <f t="shared" si="71"/>
        <v/>
      </c>
      <c r="Z560" s="18" t="str">
        <f t="shared" si="72"/>
        <v/>
      </c>
      <c r="AA560" s="18" t="str">
        <f t="shared" si="73"/>
        <v/>
      </c>
      <c r="AB560" s="18" t="str">
        <f t="shared" si="74"/>
        <v/>
      </c>
      <c r="AC560" s="18" t="str">
        <f t="shared" si="75"/>
        <v/>
      </c>
      <c r="AD560" s="18"/>
      <c r="AE560" s="18"/>
      <c r="AF560" s="18"/>
      <c r="AG560" s="18"/>
      <c r="AH560" s="30" t="str">
        <f t="shared" si="76"/>
        <v/>
      </c>
      <c r="AI560" s="18" t="str">
        <f t="shared" si="77"/>
        <v xml:space="preserve"> Menyanyikan lagu populer  populer secara  solo dengan intonasi dan artikulasi . </v>
      </c>
      <c r="AJ560" s="18" t="str">
        <f t="shared" si="78"/>
        <v xml:space="preserve"> Memainkan alat musik  dalam ansambel secara berkelompok . </v>
      </c>
      <c r="AK560" s="18" t="str">
        <f t="shared" si="79"/>
        <v xml:space="preserve"> Menyanyikan lagu populer  dalam bentuk sajian vokal group . </v>
      </c>
      <c r="AL560" s="18" t="str">
        <f t="shared" si="80"/>
        <v/>
      </c>
      <c r="AM560" s="18" t="str">
        <f t="shared" si="81"/>
        <v/>
      </c>
      <c r="AN560" s="18" t="str">
        <f t="shared" si="82"/>
        <v/>
      </c>
      <c r="AO560" s="18" t="str">
        <f t="shared" si="83"/>
        <v/>
      </c>
      <c r="AP560" s="18" t="str">
        <f t="shared" si="84"/>
        <v/>
      </c>
      <c r="AS560" s="63">
        <f t="shared" si="85"/>
        <v>67.75</v>
      </c>
      <c r="AT560" s="23" t="str">
        <f t="shared" si="86"/>
        <v xml:space="preserve">Mencapai kompetensi dengan sangat baik dalam </v>
      </c>
      <c r="AU560" s="23" t="str">
        <f t="shared" si="87"/>
        <v xml:space="preserve">Perlu peningkatan dalam hal  Menyanyikan lagu populer  populer secara  solo dengan intonasi dan artikulasi .  Memainkan alat musik  dalam ansambel secara berkelompok .  Menyanyikan lagu populer  dalam bentuk sajian vokal group . </v>
      </c>
      <c r="AV560" s="23" t="str">
        <f t="shared" si="88"/>
        <v/>
      </c>
      <c r="AW560" s="23" t="str">
        <f t="shared" si="89"/>
        <v xml:space="preserve">Perlu peningkatan dalam hal  Menyanyikan lagu populer  populer secara  solo dengan intonasi dan artikulasi .  Memainkan alat musik  dalam ansambel secara berkelompok .  Menyanyikan lagu populer  dalam bentuk sajian vokal group . </v>
      </c>
      <c r="BF560" s="197">
        <v>76</v>
      </c>
    </row>
    <row r="561" spans="1:58" ht="15.75" customHeight="1">
      <c r="A561" s="57">
        <v>555</v>
      </c>
      <c r="B561" s="18" t="s">
        <v>630</v>
      </c>
      <c r="C561" s="59">
        <v>6670</v>
      </c>
      <c r="D561" s="18">
        <f t="shared" si="90"/>
        <v>6670</v>
      </c>
      <c r="E561" s="59" t="s">
        <v>629</v>
      </c>
      <c r="F561" s="59">
        <v>75</v>
      </c>
      <c r="G561" s="59">
        <v>80</v>
      </c>
      <c r="H561" s="59">
        <v>80</v>
      </c>
      <c r="I561" s="59"/>
      <c r="J561" s="59"/>
      <c r="K561" s="59"/>
      <c r="L561" s="59"/>
      <c r="M561" s="59"/>
      <c r="N561" s="18"/>
      <c r="O561" s="60">
        <v>59</v>
      </c>
      <c r="P561" s="175">
        <f t="shared" si="91"/>
        <v>80</v>
      </c>
      <c r="Q561" s="18"/>
      <c r="R561" s="18"/>
      <c r="S561" s="18"/>
      <c r="T561" s="18"/>
      <c r="U561" s="61">
        <f t="shared" si="92"/>
        <v>73.5</v>
      </c>
      <c r="V561" s="18" t="str">
        <f t="shared" si="68"/>
        <v/>
      </c>
      <c r="W561" s="18" t="str">
        <f t="shared" si="69"/>
        <v xml:space="preserve"> Memainkan alat musik  dalam ansambel secara berkelompok . </v>
      </c>
      <c r="X561" s="62" t="str">
        <f t="shared" si="70"/>
        <v xml:space="preserve"> Menyanyikan lagu populer  dalam bentuk sajian vokal group . </v>
      </c>
      <c r="Y561" s="18" t="str">
        <f t="shared" si="71"/>
        <v/>
      </c>
      <c r="Z561" s="18" t="str">
        <f t="shared" si="72"/>
        <v/>
      </c>
      <c r="AA561" s="18" t="str">
        <f t="shared" si="73"/>
        <v/>
      </c>
      <c r="AB561" s="18" t="str">
        <f t="shared" si="74"/>
        <v/>
      </c>
      <c r="AC561" s="18" t="str">
        <f t="shared" si="75"/>
        <v/>
      </c>
      <c r="AD561" s="18"/>
      <c r="AE561" s="18"/>
      <c r="AF561" s="18"/>
      <c r="AG561" s="18"/>
      <c r="AH561" s="30" t="str">
        <f t="shared" si="76"/>
        <v/>
      </c>
      <c r="AI561" s="18" t="str">
        <f t="shared" si="77"/>
        <v xml:space="preserve"> Menyanyikan lagu populer  populer secara  solo dengan intonasi dan artikulasi . </v>
      </c>
      <c r="AJ561" s="18" t="str">
        <f t="shared" si="78"/>
        <v/>
      </c>
      <c r="AK561" s="18" t="str">
        <f t="shared" si="79"/>
        <v/>
      </c>
      <c r="AL561" s="18" t="str">
        <f t="shared" si="80"/>
        <v/>
      </c>
      <c r="AM561" s="18" t="str">
        <f t="shared" si="81"/>
        <v/>
      </c>
      <c r="AN561" s="18" t="str">
        <f t="shared" si="82"/>
        <v/>
      </c>
      <c r="AO561" s="18" t="str">
        <f t="shared" si="83"/>
        <v/>
      </c>
      <c r="AP561" s="18" t="str">
        <f t="shared" si="84"/>
        <v/>
      </c>
      <c r="AS561" s="63">
        <f t="shared" si="85"/>
        <v>73.5</v>
      </c>
      <c r="AT561" s="23" t="str">
        <f t="shared" si="86"/>
        <v xml:space="preserve">Mencapai kompetensi dengan sangat baik dalam  Memainkan alat musik  dalam ansambel secara berkelompok .  Menyanyikan lagu populer  dalam bentuk sajian vokal group . </v>
      </c>
      <c r="AU561" s="23" t="str">
        <f t="shared" si="87"/>
        <v xml:space="preserve">Perlu peningkatan dalam hal  Menyanyikan lagu populer  populer secara  solo dengan intonasi dan artikulasi . </v>
      </c>
      <c r="AV561" s="23" t="str">
        <f t="shared" si="88"/>
        <v xml:space="preserve">Mencapai kompetensi dengan sangat baik dalam  Memainkan alat musik  dalam ansambel secara berkelompok .  Menyanyikan lagu populer  dalam bentuk sajian vokal group . </v>
      </c>
      <c r="AW561" s="23" t="str">
        <f t="shared" si="89"/>
        <v xml:space="preserve">Perlu peningkatan dalam hal  Menyanyikan lagu populer  populer secara  solo dengan intonasi dan artikulasi . </v>
      </c>
      <c r="BF561" s="197">
        <v>76</v>
      </c>
    </row>
    <row r="562" spans="1:58" ht="15.75" customHeight="1">
      <c r="A562" s="57">
        <v>556</v>
      </c>
      <c r="B562" s="18" t="s">
        <v>631</v>
      </c>
      <c r="C562" s="59">
        <v>6671</v>
      </c>
      <c r="D562" s="18">
        <f t="shared" si="90"/>
        <v>6671</v>
      </c>
      <c r="E562" s="59" t="s">
        <v>629</v>
      </c>
      <c r="F562" s="59">
        <v>80</v>
      </c>
      <c r="G562" s="59">
        <v>80</v>
      </c>
      <c r="H562" s="59">
        <v>70</v>
      </c>
      <c r="I562" s="59"/>
      <c r="J562" s="59"/>
      <c r="K562" s="59"/>
      <c r="L562" s="59"/>
      <c r="M562" s="59"/>
      <c r="N562" s="18"/>
      <c r="O562" s="60">
        <v>65</v>
      </c>
      <c r="P562" s="175">
        <f t="shared" si="91"/>
        <v>80</v>
      </c>
      <c r="Q562" s="18"/>
      <c r="R562" s="18"/>
      <c r="S562" s="18"/>
      <c r="T562" s="18"/>
      <c r="U562" s="61">
        <f t="shared" si="92"/>
        <v>73.75</v>
      </c>
      <c r="V562" s="18" t="str">
        <f t="shared" si="68"/>
        <v xml:space="preserve"> Menyanyikan lagu populer  populer secara  solo dengan intonasi dan artikulasi . </v>
      </c>
      <c r="W562" s="18" t="str">
        <f t="shared" si="69"/>
        <v xml:space="preserve"> Memainkan alat musik  dalam ansambel secara berkelompok . </v>
      </c>
      <c r="X562" s="62" t="str">
        <f t="shared" si="70"/>
        <v/>
      </c>
      <c r="Y562" s="18" t="str">
        <f t="shared" si="71"/>
        <v/>
      </c>
      <c r="Z562" s="18" t="str">
        <f t="shared" si="72"/>
        <v/>
      </c>
      <c r="AA562" s="18" t="str">
        <f t="shared" si="73"/>
        <v/>
      </c>
      <c r="AB562" s="18" t="str">
        <f t="shared" si="74"/>
        <v/>
      </c>
      <c r="AC562" s="18" t="str">
        <f t="shared" si="75"/>
        <v/>
      </c>
      <c r="AD562" s="18"/>
      <c r="AE562" s="18"/>
      <c r="AF562" s="18"/>
      <c r="AG562" s="18"/>
      <c r="AH562" s="30" t="str">
        <f t="shared" si="76"/>
        <v/>
      </c>
      <c r="AI562" s="18" t="str">
        <f t="shared" si="77"/>
        <v/>
      </c>
      <c r="AJ562" s="18" t="str">
        <f t="shared" si="78"/>
        <v/>
      </c>
      <c r="AK562" s="18" t="str">
        <f t="shared" si="79"/>
        <v xml:space="preserve"> Menyanyikan lagu populer  dalam bentuk sajian vokal group . </v>
      </c>
      <c r="AL562" s="18" t="str">
        <f t="shared" si="80"/>
        <v/>
      </c>
      <c r="AM562" s="18" t="str">
        <f t="shared" si="81"/>
        <v/>
      </c>
      <c r="AN562" s="18" t="str">
        <f t="shared" si="82"/>
        <v/>
      </c>
      <c r="AO562" s="18" t="str">
        <f t="shared" si="83"/>
        <v/>
      </c>
      <c r="AP562" s="18" t="str">
        <f t="shared" si="84"/>
        <v/>
      </c>
      <c r="AS562" s="63">
        <f t="shared" si="85"/>
        <v>73.75</v>
      </c>
      <c r="AT562" s="23" t="str">
        <f t="shared" si="86"/>
        <v xml:space="preserve">Mencapai kompetensi dengan sangat baik dalam  Menyanyikan lagu populer  populer secara  solo dengan intonasi dan artikulasi .  Memainkan alat musik  dalam ansambel secara berkelompok . </v>
      </c>
      <c r="AU562" s="23" t="str">
        <f t="shared" si="87"/>
        <v xml:space="preserve">Perlu peningkatan dalam hal  Menyanyikan lagu populer  dalam bentuk sajian vokal group . </v>
      </c>
      <c r="AV562" s="23" t="str">
        <f t="shared" si="88"/>
        <v xml:space="preserve">Mencapai kompetensi dengan sangat baik dalam  Menyanyikan lagu populer  populer secara  solo dengan intonasi dan artikulasi .  Memainkan alat musik  dalam ansambel secara berkelompok . </v>
      </c>
      <c r="AW562" s="23" t="str">
        <f t="shared" si="89"/>
        <v xml:space="preserve">Perlu peningkatan dalam hal  Menyanyikan lagu populer  dalam bentuk sajian vokal group . </v>
      </c>
      <c r="BF562" s="197">
        <v>76</v>
      </c>
    </row>
    <row r="563" spans="1:58" ht="15.75" customHeight="1">
      <c r="A563" s="57">
        <v>557</v>
      </c>
      <c r="B563" s="18" t="s">
        <v>1204</v>
      </c>
      <c r="C563" s="59">
        <v>6672</v>
      </c>
      <c r="D563" s="18">
        <f t="shared" si="90"/>
        <v>6672</v>
      </c>
      <c r="E563" s="59" t="s">
        <v>629</v>
      </c>
      <c r="F563" s="59">
        <v>75</v>
      </c>
      <c r="G563" s="59">
        <v>80</v>
      </c>
      <c r="H563" s="59">
        <v>80</v>
      </c>
      <c r="I563" s="59"/>
      <c r="J563" s="59"/>
      <c r="K563" s="59"/>
      <c r="L563" s="59"/>
      <c r="M563" s="59"/>
      <c r="N563" s="18"/>
      <c r="O563" s="60">
        <v>72</v>
      </c>
      <c r="P563" s="175">
        <f t="shared" si="91"/>
        <v>80</v>
      </c>
      <c r="Q563" s="18"/>
      <c r="R563" s="18"/>
      <c r="S563" s="18"/>
      <c r="T563" s="18"/>
      <c r="U563" s="61">
        <f t="shared" si="92"/>
        <v>76.75</v>
      </c>
      <c r="V563" s="18" t="str">
        <f t="shared" si="68"/>
        <v/>
      </c>
      <c r="W563" s="18" t="str">
        <f t="shared" si="69"/>
        <v xml:space="preserve"> Memainkan alat musik  dalam ansambel secara berkelompok . </v>
      </c>
      <c r="X563" s="62" t="str">
        <f t="shared" si="70"/>
        <v xml:space="preserve"> Menyanyikan lagu populer  dalam bentuk sajian vokal group . </v>
      </c>
      <c r="Y563" s="18" t="str">
        <f t="shared" si="71"/>
        <v/>
      </c>
      <c r="Z563" s="18" t="str">
        <f t="shared" si="72"/>
        <v/>
      </c>
      <c r="AA563" s="18" t="str">
        <f t="shared" si="73"/>
        <v/>
      </c>
      <c r="AB563" s="18" t="str">
        <f t="shared" si="74"/>
        <v/>
      </c>
      <c r="AC563" s="18" t="str">
        <f t="shared" si="75"/>
        <v/>
      </c>
      <c r="AD563" s="18"/>
      <c r="AE563" s="18"/>
      <c r="AF563" s="18"/>
      <c r="AG563" s="18"/>
      <c r="AH563" s="30" t="str">
        <f t="shared" si="76"/>
        <v/>
      </c>
      <c r="AI563" s="18" t="str">
        <f t="shared" si="77"/>
        <v xml:space="preserve"> Menyanyikan lagu populer  populer secara  solo dengan intonasi dan artikulasi . </v>
      </c>
      <c r="AJ563" s="18" t="str">
        <f t="shared" si="78"/>
        <v/>
      </c>
      <c r="AK563" s="18" t="str">
        <f t="shared" si="79"/>
        <v/>
      </c>
      <c r="AL563" s="18" t="str">
        <f t="shared" si="80"/>
        <v/>
      </c>
      <c r="AM563" s="18" t="str">
        <f t="shared" si="81"/>
        <v/>
      </c>
      <c r="AN563" s="18" t="str">
        <f t="shared" si="82"/>
        <v/>
      </c>
      <c r="AO563" s="18" t="str">
        <f t="shared" si="83"/>
        <v/>
      </c>
      <c r="AP563" s="18" t="str">
        <f t="shared" si="84"/>
        <v/>
      </c>
      <c r="AS563" s="63">
        <f t="shared" si="85"/>
        <v>76.75</v>
      </c>
      <c r="AT563" s="23" t="str">
        <f t="shared" si="86"/>
        <v xml:space="preserve">Mencapai kompetensi dengan sangat baik dalam  Memainkan alat musik  dalam ansambel secara berkelompok .  Menyanyikan lagu populer  dalam bentuk sajian vokal group . </v>
      </c>
      <c r="AU563" s="23" t="str">
        <f t="shared" si="87"/>
        <v xml:space="preserve">Perlu peningkatan dalam hal  Menyanyikan lagu populer  populer secara  solo dengan intonasi dan artikulasi . </v>
      </c>
      <c r="AV563" s="23" t="str">
        <f t="shared" si="88"/>
        <v xml:space="preserve">Mencapai kompetensi dengan sangat baik dalam  Memainkan alat musik  dalam ansambel secara berkelompok .  Menyanyikan lagu populer  dalam bentuk sajian vokal group . </v>
      </c>
      <c r="AW563" s="23" t="str">
        <f t="shared" si="89"/>
        <v xml:space="preserve">Perlu peningkatan dalam hal  Menyanyikan lagu populer  populer secara  solo dengan intonasi dan artikulasi . </v>
      </c>
      <c r="BF563" s="197">
        <v>77</v>
      </c>
    </row>
    <row r="564" spans="1:58" ht="15.75" customHeight="1">
      <c r="A564" s="57">
        <v>558</v>
      </c>
      <c r="B564" s="18" t="s">
        <v>1205</v>
      </c>
      <c r="C564" s="59">
        <v>7127</v>
      </c>
      <c r="D564" s="18">
        <f t="shared" si="90"/>
        <v>7127</v>
      </c>
      <c r="E564" s="59" t="s">
        <v>629</v>
      </c>
      <c r="F564" s="59">
        <v>75</v>
      </c>
      <c r="G564" s="59">
        <v>75</v>
      </c>
      <c r="H564" s="59">
        <v>75</v>
      </c>
      <c r="I564" s="59"/>
      <c r="J564" s="59"/>
      <c r="K564" s="59"/>
      <c r="L564" s="59"/>
      <c r="M564" s="59"/>
      <c r="N564" s="18"/>
      <c r="O564" s="60">
        <v>63</v>
      </c>
      <c r="P564" s="175">
        <f t="shared" si="91"/>
        <v>80</v>
      </c>
      <c r="Q564" s="18"/>
      <c r="R564" s="18"/>
      <c r="S564" s="18"/>
      <c r="T564" s="18"/>
      <c r="U564" s="61">
        <f t="shared" si="92"/>
        <v>72</v>
      </c>
      <c r="V564" s="18" t="str">
        <f t="shared" si="68"/>
        <v/>
      </c>
      <c r="W564" s="18" t="str">
        <f t="shared" si="69"/>
        <v/>
      </c>
      <c r="X564" s="62" t="str">
        <f t="shared" si="70"/>
        <v/>
      </c>
      <c r="Y564" s="18" t="str">
        <f t="shared" si="71"/>
        <v/>
      </c>
      <c r="Z564" s="18" t="str">
        <f t="shared" si="72"/>
        <v/>
      </c>
      <c r="AA564" s="18" t="str">
        <f t="shared" si="73"/>
        <v/>
      </c>
      <c r="AB564" s="18" t="str">
        <f t="shared" si="74"/>
        <v/>
      </c>
      <c r="AC564" s="18" t="str">
        <f t="shared" si="75"/>
        <v/>
      </c>
      <c r="AD564" s="18"/>
      <c r="AE564" s="18"/>
      <c r="AF564" s="18"/>
      <c r="AG564" s="18"/>
      <c r="AH564" s="30" t="str">
        <f t="shared" si="76"/>
        <v/>
      </c>
      <c r="AI564" s="18" t="str">
        <f t="shared" si="77"/>
        <v xml:space="preserve"> Menyanyikan lagu populer  populer secara  solo dengan intonasi dan artikulasi . </v>
      </c>
      <c r="AJ564" s="18" t="str">
        <f t="shared" si="78"/>
        <v xml:space="preserve"> Memainkan alat musik  dalam ansambel secara berkelompok . </v>
      </c>
      <c r="AK564" s="18" t="str">
        <f t="shared" si="79"/>
        <v xml:space="preserve"> Menyanyikan lagu populer  dalam bentuk sajian vokal group . </v>
      </c>
      <c r="AL564" s="18" t="str">
        <f t="shared" si="80"/>
        <v/>
      </c>
      <c r="AM564" s="18" t="str">
        <f t="shared" si="81"/>
        <v/>
      </c>
      <c r="AN564" s="18" t="str">
        <f t="shared" si="82"/>
        <v/>
      </c>
      <c r="AO564" s="18" t="str">
        <f t="shared" si="83"/>
        <v/>
      </c>
      <c r="AP564" s="18" t="str">
        <f t="shared" si="84"/>
        <v/>
      </c>
      <c r="AS564" s="63">
        <f t="shared" si="85"/>
        <v>72</v>
      </c>
      <c r="AT564" s="23" t="str">
        <f t="shared" si="86"/>
        <v xml:space="preserve">Mencapai kompetensi dengan sangat baik dalam </v>
      </c>
      <c r="AU564" s="23" t="str">
        <f t="shared" si="87"/>
        <v xml:space="preserve">Perlu peningkatan dalam hal  Menyanyikan lagu populer  populer secara  solo dengan intonasi dan artikulasi .  Memainkan alat musik  dalam ansambel secara berkelompok .  Menyanyikan lagu populer  dalam bentuk sajian vokal group . </v>
      </c>
      <c r="AV564" s="23" t="str">
        <f t="shared" si="88"/>
        <v/>
      </c>
      <c r="AW564" s="23" t="str">
        <f t="shared" si="89"/>
        <v xml:space="preserve">Perlu peningkatan dalam hal  Menyanyikan lagu populer  populer secara  solo dengan intonasi dan artikulasi .  Memainkan alat musik  dalam ansambel secara berkelompok .  Menyanyikan lagu populer  dalam bentuk sajian vokal group . </v>
      </c>
      <c r="BF564" s="197">
        <v>76</v>
      </c>
    </row>
    <row r="565" spans="1:58" ht="15.75" customHeight="1">
      <c r="A565" s="57">
        <v>559</v>
      </c>
      <c r="B565" s="18" t="s">
        <v>634</v>
      </c>
      <c r="C565" s="59">
        <v>6673</v>
      </c>
      <c r="D565" s="18">
        <f t="shared" si="90"/>
        <v>6673</v>
      </c>
      <c r="E565" s="59" t="s">
        <v>629</v>
      </c>
      <c r="F565" s="59">
        <v>80</v>
      </c>
      <c r="G565" s="59">
        <v>80</v>
      </c>
      <c r="H565" s="59">
        <v>80</v>
      </c>
      <c r="I565" s="59"/>
      <c r="J565" s="59"/>
      <c r="K565" s="59"/>
      <c r="L565" s="59"/>
      <c r="M565" s="59"/>
      <c r="N565" s="18"/>
      <c r="O565" s="60">
        <v>44</v>
      </c>
      <c r="P565" s="175">
        <f t="shared" si="91"/>
        <v>80</v>
      </c>
      <c r="Q565" s="18"/>
      <c r="R565" s="18"/>
      <c r="S565" s="18"/>
      <c r="T565" s="18"/>
      <c r="U565" s="61">
        <f t="shared" si="92"/>
        <v>71</v>
      </c>
      <c r="V565" s="18" t="str">
        <f t="shared" si="68"/>
        <v xml:space="preserve"> Menyanyikan lagu populer  populer secara  solo dengan intonasi dan artikulasi . </v>
      </c>
      <c r="W565" s="18" t="str">
        <f t="shared" si="69"/>
        <v xml:space="preserve"> Memainkan alat musik  dalam ansambel secara berkelompok . </v>
      </c>
      <c r="X565" s="62" t="str">
        <f t="shared" si="70"/>
        <v xml:space="preserve"> Menyanyikan lagu populer  dalam bentuk sajian vokal group . </v>
      </c>
      <c r="Y565" s="18" t="str">
        <f t="shared" si="71"/>
        <v/>
      </c>
      <c r="Z565" s="18" t="str">
        <f t="shared" si="72"/>
        <v/>
      </c>
      <c r="AA565" s="18" t="str">
        <f t="shared" si="73"/>
        <v/>
      </c>
      <c r="AB565" s="18" t="str">
        <f t="shared" si="74"/>
        <v/>
      </c>
      <c r="AC565" s="18" t="str">
        <f t="shared" si="75"/>
        <v/>
      </c>
      <c r="AD565" s="18"/>
      <c r="AE565" s="18"/>
      <c r="AF565" s="18"/>
      <c r="AG565" s="18"/>
      <c r="AH565" s="30" t="str">
        <f t="shared" si="76"/>
        <v/>
      </c>
      <c r="AI565" s="18" t="str">
        <f t="shared" si="77"/>
        <v/>
      </c>
      <c r="AJ565" s="18" t="str">
        <f t="shared" si="78"/>
        <v/>
      </c>
      <c r="AK565" s="18" t="str">
        <f t="shared" si="79"/>
        <v/>
      </c>
      <c r="AL565" s="18" t="str">
        <f t="shared" si="80"/>
        <v/>
      </c>
      <c r="AM565" s="18" t="str">
        <f t="shared" si="81"/>
        <v/>
      </c>
      <c r="AN565" s="18" t="str">
        <f t="shared" si="82"/>
        <v/>
      </c>
      <c r="AO565" s="18" t="str">
        <f t="shared" si="83"/>
        <v/>
      </c>
      <c r="AP565" s="18" t="str">
        <f t="shared" si="84"/>
        <v/>
      </c>
      <c r="AS565" s="63">
        <f t="shared" si="85"/>
        <v>71</v>
      </c>
      <c r="AT565" s="23" t="str">
        <f t="shared" si="86"/>
        <v xml:space="preserve">Mencapai kompetensi dengan sangat baik dalam  Menyanyikan lagu populer  populer secara  solo dengan intonasi dan artikulasi .  Memainkan alat musik  dalam ansambel secara berkelompok .  Menyanyikan lagu populer  dalam bentuk sajian vokal group . </v>
      </c>
      <c r="AU565" s="23" t="str">
        <f t="shared" si="87"/>
        <v xml:space="preserve">Perlu peningkatan dalam hal </v>
      </c>
      <c r="AV565" s="23" t="str">
        <f t="shared" si="88"/>
        <v xml:space="preserve">Mencapai kompetensi dengan sangat baik dalam  Menyanyikan lagu populer  populer secara  solo dengan intonasi dan artikulasi .  Memainkan alat musik  dalam ansambel secara berkelompok .  Menyanyikan lagu populer  dalam bentuk sajian vokal group . </v>
      </c>
      <c r="AW565" s="23" t="str">
        <f t="shared" si="89"/>
        <v/>
      </c>
      <c r="BF565" s="197">
        <v>76</v>
      </c>
    </row>
    <row r="566" spans="1:58" ht="15.75" customHeight="1">
      <c r="A566" s="57">
        <v>560</v>
      </c>
      <c r="B566" s="18" t="s">
        <v>572</v>
      </c>
      <c r="C566" s="59">
        <v>6674</v>
      </c>
      <c r="D566" s="18">
        <f t="shared" si="90"/>
        <v>6674</v>
      </c>
      <c r="E566" s="59" t="s">
        <v>629</v>
      </c>
      <c r="F566" s="59">
        <v>75</v>
      </c>
      <c r="G566" s="59">
        <v>75</v>
      </c>
      <c r="H566" s="59">
        <v>75</v>
      </c>
      <c r="I566" s="59"/>
      <c r="J566" s="59"/>
      <c r="K566" s="59"/>
      <c r="L566" s="59"/>
      <c r="M566" s="59"/>
      <c r="N566" s="18"/>
      <c r="O566" s="60">
        <v>56</v>
      </c>
      <c r="P566" s="175">
        <f t="shared" si="91"/>
        <v>80</v>
      </c>
      <c r="Q566" s="18"/>
      <c r="R566" s="18"/>
      <c r="S566" s="18"/>
      <c r="T566" s="18"/>
      <c r="U566" s="61">
        <f t="shared" si="92"/>
        <v>70.25</v>
      </c>
      <c r="V566" s="18" t="str">
        <f t="shared" si="68"/>
        <v/>
      </c>
      <c r="W566" s="18" t="str">
        <f t="shared" si="69"/>
        <v/>
      </c>
      <c r="X566" s="62" t="str">
        <f t="shared" si="70"/>
        <v/>
      </c>
      <c r="Y566" s="18" t="str">
        <f t="shared" si="71"/>
        <v/>
      </c>
      <c r="Z566" s="18" t="str">
        <f t="shared" si="72"/>
        <v/>
      </c>
      <c r="AA566" s="18" t="str">
        <f t="shared" si="73"/>
        <v/>
      </c>
      <c r="AB566" s="18" t="str">
        <f t="shared" si="74"/>
        <v/>
      </c>
      <c r="AC566" s="18" t="str">
        <f t="shared" si="75"/>
        <v/>
      </c>
      <c r="AD566" s="18"/>
      <c r="AE566" s="18"/>
      <c r="AF566" s="18"/>
      <c r="AG566" s="18"/>
      <c r="AH566" s="30" t="str">
        <f t="shared" si="76"/>
        <v/>
      </c>
      <c r="AI566" s="18" t="str">
        <f t="shared" si="77"/>
        <v xml:space="preserve"> Menyanyikan lagu populer  populer secara  solo dengan intonasi dan artikulasi . </v>
      </c>
      <c r="AJ566" s="18" t="str">
        <f t="shared" si="78"/>
        <v xml:space="preserve"> Memainkan alat musik  dalam ansambel secara berkelompok . </v>
      </c>
      <c r="AK566" s="18" t="str">
        <f t="shared" si="79"/>
        <v xml:space="preserve"> Menyanyikan lagu populer  dalam bentuk sajian vokal group . </v>
      </c>
      <c r="AL566" s="18" t="str">
        <f t="shared" si="80"/>
        <v/>
      </c>
      <c r="AM566" s="18" t="str">
        <f t="shared" si="81"/>
        <v/>
      </c>
      <c r="AN566" s="18" t="str">
        <f t="shared" si="82"/>
        <v/>
      </c>
      <c r="AO566" s="18" t="str">
        <f t="shared" si="83"/>
        <v/>
      </c>
      <c r="AP566" s="18" t="str">
        <f t="shared" si="84"/>
        <v/>
      </c>
      <c r="AS566" s="63">
        <f t="shared" si="85"/>
        <v>70.25</v>
      </c>
      <c r="AT566" s="23" t="str">
        <f t="shared" si="86"/>
        <v xml:space="preserve">Mencapai kompetensi dengan sangat baik dalam </v>
      </c>
      <c r="AU566" s="23" t="str">
        <f t="shared" si="87"/>
        <v xml:space="preserve">Perlu peningkatan dalam hal  Menyanyikan lagu populer  populer secara  solo dengan intonasi dan artikulasi .  Memainkan alat musik  dalam ansambel secara berkelompok .  Menyanyikan lagu populer  dalam bentuk sajian vokal group . </v>
      </c>
      <c r="AV566" s="23" t="str">
        <f t="shared" si="88"/>
        <v/>
      </c>
      <c r="AW566" s="23" t="str">
        <f t="shared" si="89"/>
        <v xml:space="preserve">Perlu peningkatan dalam hal  Menyanyikan lagu populer  populer secara  solo dengan intonasi dan artikulasi .  Memainkan alat musik  dalam ansambel secara berkelompok .  Menyanyikan lagu populer  dalam bentuk sajian vokal group . </v>
      </c>
      <c r="BF566" s="197">
        <v>76</v>
      </c>
    </row>
    <row r="567" spans="1:58" ht="15.75" customHeight="1">
      <c r="A567" s="57">
        <v>561</v>
      </c>
      <c r="B567" s="18" t="s">
        <v>635</v>
      </c>
      <c r="C567" s="59">
        <v>6675</v>
      </c>
      <c r="D567" s="18">
        <f t="shared" si="90"/>
        <v>6675</v>
      </c>
      <c r="E567" s="59" t="s">
        <v>629</v>
      </c>
      <c r="F567" s="59">
        <v>80</v>
      </c>
      <c r="G567" s="59">
        <v>80</v>
      </c>
      <c r="H567" s="59">
        <v>80</v>
      </c>
      <c r="I567" s="59"/>
      <c r="J567" s="59"/>
      <c r="K567" s="59"/>
      <c r="L567" s="59"/>
      <c r="M567" s="59"/>
      <c r="N567" s="18"/>
      <c r="O567" s="60">
        <v>66</v>
      </c>
      <c r="P567" s="175">
        <f t="shared" si="91"/>
        <v>80</v>
      </c>
      <c r="Q567" s="18"/>
      <c r="R567" s="18"/>
      <c r="S567" s="18"/>
      <c r="T567" s="18"/>
      <c r="U567" s="61">
        <f t="shared" si="92"/>
        <v>76.5</v>
      </c>
      <c r="V567" s="18" t="str">
        <f t="shared" si="68"/>
        <v xml:space="preserve"> Menyanyikan lagu populer  populer secara  solo dengan intonasi dan artikulasi . </v>
      </c>
      <c r="W567" s="18" t="str">
        <f t="shared" si="69"/>
        <v xml:space="preserve"> Memainkan alat musik  dalam ansambel secara berkelompok . </v>
      </c>
      <c r="X567" s="62" t="str">
        <f t="shared" si="70"/>
        <v xml:space="preserve"> Menyanyikan lagu populer  dalam bentuk sajian vokal group . </v>
      </c>
      <c r="Y567" s="18" t="str">
        <f t="shared" si="71"/>
        <v/>
      </c>
      <c r="Z567" s="18" t="str">
        <f t="shared" si="72"/>
        <v/>
      </c>
      <c r="AA567" s="18" t="str">
        <f t="shared" si="73"/>
        <v/>
      </c>
      <c r="AB567" s="18" t="str">
        <f t="shared" si="74"/>
        <v/>
      </c>
      <c r="AC567" s="18" t="str">
        <f t="shared" si="75"/>
        <v/>
      </c>
      <c r="AD567" s="18"/>
      <c r="AE567" s="18"/>
      <c r="AF567" s="18"/>
      <c r="AG567" s="18"/>
      <c r="AH567" s="30" t="str">
        <f t="shared" si="76"/>
        <v/>
      </c>
      <c r="AI567" s="18" t="str">
        <f t="shared" si="77"/>
        <v/>
      </c>
      <c r="AJ567" s="18" t="str">
        <f t="shared" si="78"/>
        <v/>
      </c>
      <c r="AK567" s="18" t="str">
        <f t="shared" si="79"/>
        <v/>
      </c>
      <c r="AL567" s="18" t="str">
        <f t="shared" si="80"/>
        <v/>
      </c>
      <c r="AM567" s="18" t="str">
        <f t="shared" si="81"/>
        <v/>
      </c>
      <c r="AN567" s="18" t="str">
        <f t="shared" si="82"/>
        <v/>
      </c>
      <c r="AO567" s="18" t="str">
        <f t="shared" si="83"/>
        <v/>
      </c>
      <c r="AP567" s="18" t="str">
        <f t="shared" si="84"/>
        <v/>
      </c>
      <c r="AS567" s="63">
        <f t="shared" si="85"/>
        <v>76.5</v>
      </c>
      <c r="AT567" s="23" t="str">
        <f t="shared" si="86"/>
        <v xml:space="preserve">Mencapai kompetensi dengan sangat baik dalam  Menyanyikan lagu populer  populer secara  solo dengan intonasi dan artikulasi .  Memainkan alat musik  dalam ansambel secara berkelompok .  Menyanyikan lagu populer  dalam bentuk sajian vokal group . </v>
      </c>
      <c r="AU567" s="23" t="str">
        <f t="shared" si="87"/>
        <v xml:space="preserve">Perlu peningkatan dalam hal </v>
      </c>
      <c r="AV567" s="23" t="str">
        <f t="shared" si="88"/>
        <v xml:space="preserve">Mencapai kompetensi dengan sangat baik dalam  Menyanyikan lagu populer  populer secara  solo dengan intonasi dan artikulasi .  Memainkan alat musik  dalam ansambel secara berkelompok .  Menyanyikan lagu populer  dalam bentuk sajian vokal group . </v>
      </c>
      <c r="AW567" s="23" t="str">
        <f t="shared" si="89"/>
        <v/>
      </c>
      <c r="BF567" s="197">
        <v>77</v>
      </c>
    </row>
    <row r="568" spans="1:58" ht="15.75" customHeight="1">
      <c r="A568" s="57">
        <v>562</v>
      </c>
      <c r="B568" s="18" t="s">
        <v>636</v>
      </c>
      <c r="C568" s="59">
        <v>6676</v>
      </c>
      <c r="D568" s="18">
        <f t="shared" si="90"/>
        <v>6676</v>
      </c>
      <c r="E568" s="59" t="s">
        <v>629</v>
      </c>
      <c r="F568" s="59">
        <v>70</v>
      </c>
      <c r="G568" s="59">
        <v>75</v>
      </c>
      <c r="H568" s="59">
        <v>75</v>
      </c>
      <c r="I568" s="59"/>
      <c r="J568" s="59"/>
      <c r="K568" s="59"/>
      <c r="L568" s="59"/>
      <c r="M568" s="59"/>
      <c r="N568" s="18"/>
      <c r="O568" s="60">
        <v>52</v>
      </c>
      <c r="P568" s="175">
        <f t="shared" si="91"/>
        <v>80</v>
      </c>
      <c r="Q568" s="18"/>
      <c r="R568" s="18"/>
      <c r="S568" s="18"/>
      <c r="T568" s="18"/>
      <c r="U568" s="61">
        <f t="shared" si="92"/>
        <v>68</v>
      </c>
      <c r="V568" s="18" t="str">
        <f t="shared" si="68"/>
        <v/>
      </c>
      <c r="W568" s="18" t="str">
        <f t="shared" si="69"/>
        <v/>
      </c>
      <c r="X568" s="62" t="str">
        <f t="shared" si="70"/>
        <v/>
      </c>
      <c r="Y568" s="18" t="str">
        <f t="shared" si="71"/>
        <v/>
      </c>
      <c r="Z568" s="18" t="str">
        <f t="shared" si="72"/>
        <v/>
      </c>
      <c r="AA568" s="18" t="str">
        <f t="shared" si="73"/>
        <v/>
      </c>
      <c r="AB568" s="18" t="str">
        <f t="shared" si="74"/>
        <v/>
      </c>
      <c r="AC568" s="18" t="str">
        <f t="shared" si="75"/>
        <v/>
      </c>
      <c r="AD568" s="18"/>
      <c r="AE568" s="18"/>
      <c r="AF568" s="18"/>
      <c r="AG568" s="18"/>
      <c r="AH568" s="30" t="str">
        <f t="shared" si="76"/>
        <v/>
      </c>
      <c r="AI568" s="18" t="str">
        <f t="shared" si="77"/>
        <v xml:space="preserve"> Menyanyikan lagu populer  populer secara  solo dengan intonasi dan artikulasi . </v>
      </c>
      <c r="AJ568" s="18" t="str">
        <f t="shared" si="78"/>
        <v xml:space="preserve"> Memainkan alat musik  dalam ansambel secara berkelompok . </v>
      </c>
      <c r="AK568" s="18" t="str">
        <f t="shared" si="79"/>
        <v xml:space="preserve"> Menyanyikan lagu populer  dalam bentuk sajian vokal group . </v>
      </c>
      <c r="AL568" s="18" t="str">
        <f t="shared" si="80"/>
        <v/>
      </c>
      <c r="AM568" s="18" t="str">
        <f t="shared" si="81"/>
        <v/>
      </c>
      <c r="AN568" s="18" t="str">
        <f t="shared" si="82"/>
        <v/>
      </c>
      <c r="AO568" s="18" t="str">
        <f t="shared" si="83"/>
        <v/>
      </c>
      <c r="AP568" s="18" t="str">
        <f t="shared" si="84"/>
        <v/>
      </c>
      <c r="AS568" s="63">
        <f t="shared" si="85"/>
        <v>68</v>
      </c>
      <c r="AT568" s="23" t="str">
        <f t="shared" si="86"/>
        <v xml:space="preserve">Mencapai kompetensi dengan sangat baik dalam </v>
      </c>
      <c r="AU568" s="23" t="str">
        <f t="shared" si="87"/>
        <v xml:space="preserve">Perlu peningkatan dalam hal  Menyanyikan lagu populer  populer secara  solo dengan intonasi dan artikulasi .  Memainkan alat musik  dalam ansambel secara berkelompok .  Menyanyikan lagu populer  dalam bentuk sajian vokal group . </v>
      </c>
      <c r="AV568" s="23" t="str">
        <f t="shared" si="88"/>
        <v/>
      </c>
      <c r="AW568" s="23" t="str">
        <f t="shared" si="89"/>
        <v xml:space="preserve">Perlu peningkatan dalam hal  Menyanyikan lagu populer  populer secara  solo dengan intonasi dan artikulasi .  Memainkan alat musik  dalam ansambel secara berkelompok .  Menyanyikan lagu populer  dalam bentuk sajian vokal group . </v>
      </c>
      <c r="BF568" s="197">
        <v>76</v>
      </c>
    </row>
    <row r="569" spans="1:58" ht="15.75" customHeight="1">
      <c r="A569" s="57">
        <v>563</v>
      </c>
      <c r="B569" s="18" t="s">
        <v>637</v>
      </c>
      <c r="C569" s="59">
        <v>6677</v>
      </c>
      <c r="D569" s="18">
        <f t="shared" si="90"/>
        <v>6677</v>
      </c>
      <c r="E569" s="59" t="s">
        <v>629</v>
      </c>
      <c r="F569" s="59">
        <v>80</v>
      </c>
      <c r="G569" s="59">
        <v>80</v>
      </c>
      <c r="H569" s="59">
        <v>80</v>
      </c>
      <c r="I569" s="59"/>
      <c r="J569" s="59"/>
      <c r="K569" s="59"/>
      <c r="L569" s="59"/>
      <c r="M569" s="59"/>
      <c r="N569" s="18"/>
      <c r="O569" s="60">
        <v>49</v>
      </c>
      <c r="P569" s="175">
        <f t="shared" si="91"/>
        <v>80</v>
      </c>
      <c r="Q569" s="18"/>
      <c r="R569" s="18"/>
      <c r="S569" s="18"/>
      <c r="T569" s="18"/>
      <c r="U569" s="61">
        <f t="shared" si="92"/>
        <v>72.25</v>
      </c>
      <c r="V569" s="18" t="str">
        <f t="shared" si="68"/>
        <v xml:space="preserve"> Menyanyikan lagu populer  populer secara  solo dengan intonasi dan artikulasi . </v>
      </c>
      <c r="W569" s="18" t="str">
        <f t="shared" si="69"/>
        <v xml:space="preserve"> Memainkan alat musik  dalam ansambel secara berkelompok . </v>
      </c>
      <c r="X569" s="62" t="str">
        <f t="shared" si="70"/>
        <v xml:space="preserve"> Menyanyikan lagu populer  dalam bentuk sajian vokal group . </v>
      </c>
      <c r="Y569" s="18" t="str">
        <f t="shared" si="71"/>
        <v/>
      </c>
      <c r="Z569" s="18" t="str">
        <f t="shared" si="72"/>
        <v/>
      </c>
      <c r="AA569" s="18" t="str">
        <f t="shared" si="73"/>
        <v/>
      </c>
      <c r="AB569" s="18" t="str">
        <f t="shared" si="74"/>
        <v/>
      </c>
      <c r="AC569" s="18" t="str">
        <f t="shared" si="75"/>
        <v/>
      </c>
      <c r="AD569" s="18"/>
      <c r="AE569" s="18"/>
      <c r="AF569" s="18"/>
      <c r="AG569" s="18"/>
      <c r="AH569" s="30" t="str">
        <f t="shared" si="76"/>
        <v/>
      </c>
      <c r="AI569" s="18" t="str">
        <f t="shared" si="77"/>
        <v/>
      </c>
      <c r="AJ569" s="18" t="str">
        <f t="shared" si="78"/>
        <v/>
      </c>
      <c r="AK569" s="18" t="str">
        <f t="shared" si="79"/>
        <v/>
      </c>
      <c r="AL569" s="18" t="str">
        <f t="shared" si="80"/>
        <v/>
      </c>
      <c r="AM569" s="18" t="str">
        <f t="shared" si="81"/>
        <v/>
      </c>
      <c r="AN569" s="18" t="str">
        <f t="shared" si="82"/>
        <v/>
      </c>
      <c r="AO569" s="18" t="str">
        <f t="shared" si="83"/>
        <v/>
      </c>
      <c r="AP569" s="18" t="str">
        <f t="shared" si="84"/>
        <v/>
      </c>
      <c r="AS569" s="63">
        <f t="shared" si="85"/>
        <v>72.25</v>
      </c>
      <c r="AT569" s="23" t="str">
        <f t="shared" si="86"/>
        <v xml:space="preserve">Mencapai kompetensi dengan sangat baik dalam  Menyanyikan lagu populer  populer secara  solo dengan intonasi dan artikulasi .  Memainkan alat musik  dalam ansambel secara berkelompok .  Menyanyikan lagu populer  dalam bentuk sajian vokal group . </v>
      </c>
      <c r="AU569" s="23" t="str">
        <f t="shared" si="87"/>
        <v xml:space="preserve">Perlu peningkatan dalam hal </v>
      </c>
      <c r="AV569" s="23" t="str">
        <f t="shared" si="88"/>
        <v xml:space="preserve">Mencapai kompetensi dengan sangat baik dalam  Menyanyikan lagu populer  populer secara  solo dengan intonasi dan artikulasi .  Memainkan alat musik  dalam ansambel secara berkelompok .  Menyanyikan lagu populer  dalam bentuk sajian vokal group . </v>
      </c>
      <c r="AW569" s="23" t="str">
        <f t="shared" si="89"/>
        <v/>
      </c>
      <c r="BF569" s="197">
        <v>76</v>
      </c>
    </row>
    <row r="570" spans="1:58" ht="15.75" customHeight="1">
      <c r="A570" s="57">
        <v>564</v>
      </c>
      <c r="B570" s="18" t="s">
        <v>638</v>
      </c>
      <c r="C570" s="59">
        <v>6678</v>
      </c>
      <c r="D570" s="18">
        <f t="shared" si="90"/>
        <v>6678</v>
      </c>
      <c r="E570" s="59" t="s">
        <v>629</v>
      </c>
      <c r="F570" s="59">
        <v>75</v>
      </c>
      <c r="G570" s="59">
        <v>75</v>
      </c>
      <c r="H570" s="59">
        <v>75</v>
      </c>
      <c r="I570" s="59"/>
      <c r="J570" s="59"/>
      <c r="K570" s="59"/>
      <c r="L570" s="59"/>
      <c r="M570" s="59"/>
      <c r="N570" s="18"/>
      <c r="O570" s="60">
        <v>53</v>
      </c>
      <c r="P570" s="175">
        <f t="shared" si="91"/>
        <v>80</v>
      </c>
      <c r="Q570" s="18"/>
      <c r="R570" s="18"/>
      <c r="S570" s="18"/>
      <c r="T570" s="18"/>
      <c r="U570" s="61">
        <f t="shared" si="92"/>
        <v>69.5</v>
      </c>
      <c r="V570" s="18" t="str">
        <f t="shared" si="68"/>
        <v/>
      </c>
      <c r="W570" s="18" t="str">
        <f t="shared" si="69"/>
        <v/>
      </c>
      <c r="X570" s="62" t="str">
        <f t="shared" si="70"/>
        <v/>
      </c>
      <c r="Y570" s="18" t="str">
        <f t="shared" si="71"/>
        <v/>
      </c>
      <c r="Z570" s="18" t="str">
        <f t="shared" si="72"/>
        <v/>
      </c>
      <c r="AA570" s="18" t="str">
        <f t="shared" si="73"/>
        <v/>
      </c>
      <c r="AB570" s="18" t="str">
        <f t="shared" si="74"/>
        <v/>
      </c>
      <c r="AC570" s="18" t="str">
        <f t="shared" si="75"/>
        <v/>
      </c>
      <c r="AD570" s="18"/>
      <c r="AE570" s="18"/>
      <c r="AF570" s="18"/>
      <c r="AG570" s="18"/>
      <c r="AH570" s="30" t="str">
        <f t="shared" si="76"/>
        <v/>
      </c>
      <c r="AI570" s="18" t="str">
        <f t="shared" si="77"/>
        <v xml:space="preserve"> Menyanyikan lagu populer  populer secara  solo dengan intonasi dan artikulasi . </v>
      </c>
      <c r="AJ570" s="18" t="str">
        <f t="shared" si="78"/>
        <v xml:space="preserve"> Memainkan alat musik  dalam ansambel secara berkelompok . </v>
      </c>
      <c r="AK570" s="18" t="str">
        <f t="shared" si="79"/>
        <v xml:space="preserve"> Menyanyikan lagu populer  dalam bentuk sajian vokal group . </v>
      </c>
      <c r="AL570" s="18" t="str">
        <f t="shared" si="80"/>
        <v/>
      </c>
      <c r="AM570" s="18" t="str">
        <f t="shared" si="81"/>
        <v/>
      </c>
      <c r="AN570" s="18" t="str">
        <f t="shared" si="82"/>
        <v/>
      </c>
      <c r="AO570" s="18" t="str">
        <f t="shared" si="83"/>
        <v/>
      </c>
      <c r="AP570" s="18" t="str">
        <f t="shared" si="84"/>
        <v/>
      </c>
      <c r="AS570" s="63">
        <f t="shared" si="85"/>
        <v>69.5</v>
      </c>
      <c r="AT570" s="23" t="str">
        <f t="shared" si="86"/>
        <v xml:space="preserve">Mencapai kompetensi dengan sangat baik dalam </v>
      </c>
      <c r="AU570" s="23" t="str">
        <f t="shared" si="87"/>
        <v xml:space="preserve">Perlu peningkatan dalam hal  Menyanyikan lagu populer  populer secara  solo dengan intonasi dan artikulasi .  Memainkan alat musik  dalam ansambel secara berkelompok .  Menyanyikan lagu populer  dalam bentuk sajian vokal group . </v>
      </c>
      <c r="AV570" s="23" t="str">
        <f t="shared" si="88"/>
        <v/>
      </c>
      <c r="AW570" s="23" t="str">
        <f t="shared" si="89"/>
        <v xml:space="preserve">Perlu peningkatan dalam hal  Menyanyikan lagu populer  populer secara  solo dengan intonasi dan artikulasi .  Memainkan alat musik  dalam ansambel secara berkelompok .  Menyanyikan lagu populer  dalam bentuk sajian vokal group . </v>
      </c>
      <c r="BF570" s="197">
        <v>76</v>
      </c>
    </row>
    <row r="571" spans="1:58" ht="15.75" customHeight="1">
      <c r="A571" s="57">
        <v>565</v>
      </c>
      <c r="B571" s="18" t="s">
        <v>639</v>
      </c>
      <c r="C571" s="59">
        <v>6679</v>
      </c>
      <c r="D571" s="18">
        <f t="shared" si="90"/>
        <v>6679</v>
      </c>
      <c r="E571" s="59" t="s">
        <v>629</v>
      </c>
      <c r="F571" s="59">
        <v>75</v>
      </c>
      <c r="G571" s="59">
        <v>80</v>
      </c>
      <c r="H571" s="59">
        <v>70</v>
      </c>
      <c r="I571" s="59"/>
      <c r="J571" s="59"/>
      <c r="K571" s="59"/>
      <c r="L571" s="59"/>
      <c r="M571" s="59"/>
      <c r="N571" s="18"/>
      <c r="O571" s="60">
        <v>65</v>
      </c>
      <c r="P571" s="175">
        <f t="shared" si="91"/>
        <v>80</v>
      </c>
      <c r="Q571" s="18"/>
      <c r="R571" s="18"/>
      <c r="S571" s="18"/>
      <c r="T571" s="18"/>
      <c r="U571" s="61">
        <f t="shared" si="92"/>
        <v>72.5</v>
      </c>
      <c r="V571" s="18" t="str">
        <f t="shared" si="68"/>
        <v/>
      </c>
      <c r="W571" s="18" t="str">
        <f t="shared" si="69"/>
        <v xml:space="preserve"> Memainkan alat musik  dalam ansambel secara berkelompok . </v>
      </c>
      <c r="X571" s="62" t="str">
        <f t="shared" si="70"/>
        <v/>
      </c>
      <c r="Y571" s="18" t="str">
        <f t="shared" si="71"/>
        <v/>
      </c>
      <c r="Z571" s="18" t="str">
        <f t="shared" si="72"/>
        <v/>
      </c>
      <c r="AA571" s="18" t="str">
        <f t="shared" si="73"/>
        <v/>
      </c>
      <c r="AB571" s="18" t="str">
        <f t="shared" si="74"/>
        <v/>
      </c>
      <c r="AC571" s="18" t="str">
        <f t="shared" si="75"/>
        <v/>
      </c>
      <c r="AD571" s="18"/>
      <c r="AE571" s="18"/>
      <c r="AF571" s="18"/>
      <c r="AG571" s="18"/>
      <c r="AH571" s="30" t="str">
        <f t="shared" si="76"/>
        <v/>
      </c>
      <c r="AI571" s="18" t="str">
        <f t="shared" si="77"/>
        <v xml:space="preserve"> Menyanyikan lagu populer  populer secara  solo dengan intonasi dan artikulasi . </v>
      </c>
      <c r="AJ571" s="18" t="str">
        <f t="shared" si="78"/>
        <v/>
      </c>
      <c r="AK571" s="18" t="str">
        <f t="shared" si="79"/>
        <v xml:space="preserve"> Menyanyikan lagu populer  dalam bentuk sajian vokal group . </v>
      </c>
      <c r="AL571" s="18" t="str">
        <f t="shared" si="80"/>
        <v/>
      </c>
      <c r="AM571" s="18" t="str">
        <f t="shared" si="81"/>
        <v/>
      </c>
      <c r="AN571" s="18" t="str">
        <f t="shared" si="82"/>
        <v/>
      </c>
      <c r="AO571" s="18" t="str">
        <f t="shared" si="83"/>
        <v/>
      </c>
      <c r="AP571" s="18" t="str">
        <f t="shared" si="84"/>
        <v/>
      </c>
      <c r="AS571" s="63">
        <f t="shared" si="85"/>
        <v>72.5</v>
      </c>
      <c r="AT571" s="23" t="str">
        <f t="shared" si="86"/>
        <v xml:space="preserve">Mencapai kompetensi dengan sangat baik dalam  Memainkan alat musik  dalam ansambel secara berkelompok . </v>
      </c>
      <c r="AU571" s="23" t="str">
        <f t="shared" si="87"/>
        <v xml:space="preserve">Perlu peningkatan dalam hal  Menyanyikan lagu populer  populer secara  solo dengan intonasi dan artikulasi .  Menyanyikan lagu populer  dalam bentuk sajian vokal group . </v>
      </c>
      <c r="AV571" s="23" t="str">
        <f t="shared" si="88"/>
        <v xml:space="preserve">Mencapai kompetensi dengan sangat baik dalam  Memainkan alat musik  dalam ansambel secara berkelompok . </v>
      </c>
      <c r="AW571" s="23" t="str">
        <f t="shared" si="89"/>
        <v xml:space="preserve">Perlu peningkatan dalam hal  Menyanyikan lagu populer  populer secara  solo dengan intonasi dan artikulasi .  Menyanyikan lagu populer  dalam bentuk sajian vokal group . </v>
      </c>
      <c r="BF571" s="197">
        <v>77</v>
      </c>
    </row>
    <row r="572" spans="1:58" ht="15.75" customHeight="1">
      <c r="A572" s="57">
        <v>566</v>
      </c>
      <c r="B572" s="18" t="s">
        <v>579</v>
      </c>
      <c r="C572" s="59">
        <v>6680</v>
      </c>
      <c r="D572" s="18">
        <f t="shared" si="90"/>
        <v>6680</v>
      </c>
      <c r="E572" s="59" t="s">
        <v>629</v>
      </c>
      <c r="F572" s="59">
        <v>75</v>
      </c>
      <c r="G572" s="59">
        <v>75</v>
      </c>
      <c r="H572" s="59">
        <v>75</v>
      </c>
      <c r="I572" s="59"/>
      <c r="J572" s="59"/>
      <c r="K572" s="59"/>
      <c r="L572" s="59"/>
      <c r="M572" s="59"/>
      <c r="N572" s="18"/>
      <c r="O572" s="60">
        <v>69</v>
      </c>
      <c r="P572" s="175">
        <f t="shared" si="91"/>
        <v>80</v>
      </c>
      <c r="Q572" s="18"/>
      <c r="R572" s="18"/>
      <c r="S572" s="18"/>
      <c r="T572" s="18"/>
      <c r="U572" s="61">
        <f t="shared" si="92"/>
        <v>73.5</v>
      </c>
      <c r="V572" s="18" t="str">
        <f t="shared" si="68"/>
        <v/>
      </c>
      <c r="W572" s="18" t="str">
        <f t="shared" si="69"/>
        <v/>
      </c>
      <c r="X572" s="62" t="str">
        <f t="shared" si="70"/>
        <v/>
      </c>
      <c r="Y572" s="18" t="str">
        <f t="shared" si="71"/>
        <v/>
      </c>
      <c r="Z572" s="18" t="str">
        <f t="shared" si="72"/>
        <v/>
      </c>
      <c r="AA572" s="18" t="str">
        <f t="shared" si="73"/>
        <v/>
      </c>
      <c r="AB572" s="18" t="str">
        <f t="shared" si="74"/>
        <v/>
      </c>
      <c r="AC572" s="18" t="str">
        <f t="shared" si="75"/>
        <v/>
      </c>
      <c r="AD572" s="18"/>
      <c r="AE572" s="18"/>
      <c r="AF572" s="18"/>
      <c r="AG572" s="18"/>
      <c r="AH572" s="30" t="str">
        <f t="shared" si="76"/>
        <v/>
      </c>
      <c r="AI572" s="18" t="str">
        <f t="shared" si="77"/>
        <v xml:space="preserve"> Menyanyikan lagu populer  populer secara  solo dengan intonasi dan artikulasi . </v>
      </c>
      <c r="AJ572" s="18" t="str">
        <f t="shared" si="78"/>
        <v xml:space="preserve"> Memainkan alat musik  dalam ansambel secara berkelompok . </v>
      </c>
      <c r="AK572" s="18" t="str">
        <f t="shared" si="79"/>
        <v xml:space="preserve"> Menyanyikan lagu populer  dalam bentuk sajian vokal group . </v>
      </c>
      <c r="AL572" s="18" t="str">
        <f t="shared" si="80"/>
        <v/>
      </c>
      <c r="AM572" s="18" t="str">
        <f t="shared" si="81"/>
        <v/>
      </c>
      <c r="AN572" s="18" t="str">
        <f t="shared" si="82"/>
        <v/>
      </c>
      <c r="AO572" s="18" t="str">
        <f t="shared" si="83"/>
        <v/>
      </c>
      <c r="AP572" s="18" t="str">
        <f t="shared" si="84"/>
        <v/>
      </c>
      <c r="AS572" s="63">
        <f t="shared" si="85"/>
        <v>73.5</v>
      </c>
      <c r="AT572" s="23" t="str">
        <f t="shared" si="86"/>
        <v xml:space="preserve">Mencapai kompetensi dengan sangat baik dalam </v>
      </c>
      <c r="AU572" s="23" t="str">
        <f t="shared" si="87"/>
        <v xml:space="preserve">Perlu peningkatan dalam hal  Menyanyikan lagu populer  populer secara  solo dengan intonasi dan artikulasi .  Memainkan alat musik  dalam ansambel secara berkelompok .  Menyanyikan lagu populer  dalam bentuk sajian vokal group . </v>
      </c>
      <c r="AV572" s="23" t="str">
        <f t="shared" si="88"/>
        <v/>
      </c>
      <c r="AW572" s="23" t="str">
        <f t="shared" si="89"/>
        <v xml:space="preserve">Perlu peningkatan dalam hal  Menyanyikan lagu populer  populer secara  solo dengan intonasi dan artikulasi .  Memainkan alat musik  dalam ansambel secara berkelompok .  Menyanyikan lagu populer  dalam bentuk sajian vokal group . </v>
      </c>
      <c r="BF572" s="197">
        <v>76</v>
      </c>
    </row>
    <row r="573" spans="1:58" ht="15.75" customHeight="1">
      <c r="A573" s="57">
        <v>567</v>
      </c>
      <c r="B573" s="18" t="s">
        <v>641</v>
      </c>
      <c r="C573" s="59">
        <v>6681</v>
      </c>
      <c r="D573" s="18">
        <f t="shared" si="90"/>
        <v>6681</v>
      </c>
      <c r="E573" s="59" t="s">
        <v>629</v>
      </c>
      <c r="F573" s="59">
        <v>90</v>
      </c>
      <c r="G573" s="59">
        <v>90</v>
      </c>
      <c r="H573" s="59">
        <v>90</v>
      </c>
      <c r="I573" s="59"/>
      <c r="J573" s="59"/>
      <c r="K573" s="59"/>
      <c r="L573" s="59"/>
      <c r="M573" s="59"/>
      <c r="N573" s="18"/>
      <c r="O573" s="60">
        <v>66</v>
      </c>
      <c r="P573" s="175">
        <f t="shared" si="91"/>
        <v>80</v>
      </c>
      <c r="Q573" s="18"/>
      <c r="R573" s="18"/>
      <c r="S573" s="18"/>
      <c r="T573" s="18"/>
      <c r="U573" s="61">
        <f t="shared" si="92"/>
        <v>84</v>
      </c>
      <c r="V573" s="18" t="str">
        <f t="shared" si="68"/>
        <v xml:space="preserve"> Menyanyikan lagu populer  populer secara  solo dengan intonasi dan artikulasi . </v>
      </c>
      <c r="W573" s="18" t="str">
        <f t="shared" si="69"/>
        <v xml:space="preserve"> Memainkan alat musik  dalam ansambel secara berkelompok . </v>
      </c>
      <c r="X573" s="62" t="str">
        <f t="shared" si="70"/>
        <v xml:space="preserve"> Menyanyikan lagu populer  dalam bentuk sajian vokal group . </v>
      </c>
      <c r="Y573" s="18" t="str">
        <f t="shared" si="71"/>
        <v/>
      </c>
      <c r="Z573" s="18" t="str">
        <f t="shared" si="72"/>
        <v/>
      </c>
      <c r="AA573" s="18" t="str">
        <f t="shared" si="73"/>
        <v/>
      </c>
      <c r="AB573" s="18" t="str">
        <f t="shared" si="74"/>
        <v/>
      </c>
      <c r="AC573" s="18" t="str">
        <f t="shared" si="75"/>
        <v/>
      </c>
      <c r="AD573" s="18"/>
      <c r="AE573" s="18"/>
      <c r="AF573" s="18"/>
      <c r="AG573" s="18"/>
      <c r="AH573" s="30" t="str">
        <f t="shared" si="76"/>
        <v/>
      </c>
      <c r="AI573" s="18" t="str">
        <f t="shared" si="77"/>
        <v/>
      </c>
      <c r="AJ573" s="18" t="str">
        <f t="shared" si="78"/>
        <v/>
      </c>
      <c r="AK573" s="18" t="str">
        <f t="shared" si="79"/>
        <v/>
      </c>
      <c r="AL573" s="18" t="str">
        <f t="shared" si="80"/>
        <v/>
      </c>
      <c r="AM573" s="18" t="str">
        <f t="shared" si="81"/>
        <v/>
      </c>
      <c r="AN573" s="18" t="str">
        <f t="shared" si="82"/>
        <v/>
      </c>
      <c r="AO573" s="18" t="str">
        <f t="shared" si="83"/>
        <v/>
      </c>
      <c r="AP573" s="18" t="str">
        <f t="shared" si="84"/>
        <v/>
      </c>
      <c r="AS573" s="63">
        <f t="shared" si="85"/>
        <v>84</v>
      </c>
      <c r="AT573" s="23" t="str">
        <f t="shared" si="86"/>
        <v xml:space="preserve">Mencapai kompetensi dengan sangat baik dalam  Menyanyikan lagu populer  populer secara  solo dengan intonasi dan artikulasi .  Memainkan alat musik  dalam ansambel secara berkelompok .  Menyanyikan lagu populer  dalam bentuk sajian vokal group . </v>
      </c>
      <c r="AU573" s="23" t="str">
        <f t="shared" si="87"/>
        <v xml:space="preserve">Perlu peningkatan dalam hal </v>
      </c>
      <c r="AV573" s="23" t="str">
        <f t="shared" si="88"/>
        <v xml:space="preserve">Mencapai kompetensi dengan sangat baik dalam  Menyanyikan lagu populer  populer secara  solo dengan intonasi dan artikulasi .  Memainkan alat musik  dalam ansambel secara berkelompok .  Menyanyikan lagu populer  dalam bentuk sajian vokal group . </v>
      </c>
      <c r="AW573" s="23" t="str">
        <f t="shared" si="89"/>
        <v/>
      </c>
      <c r="BF573" s="197">
        <v>80</v>
      </c>
    </row>
    <row r="574" spans="1:58" ht="15.75" customHeight="1">
      <c r="A574" s="57">
        <v>568</v>
      </c>
      <c r="B574" s="18" t="s">
        <v>643</v>
      </c>
      <c r="C574" s="59">
        <v>6682</v>
      </c>
      <c r="D574" s="18">
        <f t="shared" si="90"/>
        <v>6682</v>
      </c>
      <c r="E574" s="59" t="s">
        <v>629</v>
      </c>
      <c r="F574" s="59">
        <v>80</v>
      </c>
      <c r="G574" s="59">
        <v>80</v>
      </c>
      <c r="H574" s="59">
        <v>70</v>
      </c>
      <c r="I574" s="59"/>
      <c r="J574" s="59"/>
      <c r="K574" s="59"/>
      <c r="L574" s="59"/>
      <c r="M574" s="59"/>
      <c r="N574" s="18"/>
      <c r="O574" s="60">
        <v>74</v>
      </c>
      <c r="P574" s="175">
        <f t="shared" si="91"/>
        <v>80</v>
      </c>
      <c r="Q574" s="18"/>
      <c r="R574" s="18"/>
      <c r="S574" s="18"/>
      <c r="T574" s="18"/>
      <c r="U574" s="61">
        <f t="shared" si="92"/>
        <v>76</v>
      </c>
      <c r="V574" s="18" t="str">
        <f t="shared" si="68"/>
        <v xml:space="preserve"> Menyanyikan lagu populer  populer secara  solo dengan intonasi dan artikulasi . </v>
      </c>
      <c r="W574" s="18" t="str">
        <f t="shared" si="69"/>
        <v xml:space="preserve"> Memainkan alat musik  dalam ansambel secara berkelompok . </v>
      </c>
      <c r="X574" s="62" t="str">
        <f t="shared" si="70"/>
        <v/>
      </c>
      <c r="Y574" s="18" t="str">
        <f t="shared" si="71"/>
        <v/>
      </c>
      <c r="Z574" s="18" t="str">
        <f t="shared" si="72"/>
        <v/>
      </c>
      <c r="AA574" s="18" t="str">
        <f t="shared" si="73"/>
        <v/>
      </c>
      <c r="AB574" s="18" t="str">
        <f t="shared" si="74"/>
        <v/>
      </c>
      <c r="AC574" s="18" t="str">
        <f t="shared" si="75"/>
        <v/>
      </c>
      <c r="AD574" s="18"/>
      <c r="AE574" s="18"/>
      <c r="AF574" s="18"/>
      <c r="AG574" s="18"/>
      <c r="AH574" s="30" t="str">
        <f t="shared" si="76"/>
        <v/>
      </c>
      <c r="AI574" s="18" t="str">
        <f t="shared" si="77"/>
        <v/>
      </c>
      <c r="AJ574" s="18" t="str">
        <f t="shared" si="78"/>
        <v/>
      </c>
      <c r="AK574" s="18" t="str">
        <f t="shared" si="79"/>
        <v xml:space="preserve"> Menyanyikan lagu populer  dalam bentuk sajian vokal group . </v>
      </c>
      <c r="AL574" s="18" t="str">
        <f t="shared" si="80"/>
        <v/>
      </c>
      <c r="AM574" s="18" t="str">
        <f t="shared" si="81"/>
        <v/>
      </c>
      <c r="AN574" s="18" t="str">
        <f t="shared" si="82"/>
        <v/>
      </c>
      <c r="AO574" s="18" t="str">
        <f t="shared" si="83"/>
        <v/>
      </c>
      <c r="AP574" s="18" t="str">
        <f t="shared" si="84"/>
        <v/>
      </c>
      <c r="AS574" s="63">
        <f t="shared" si="85"/>
        <v>76</v>
      </c>
      <c r="AT574" s="23" t="str">
        <f t="shared" si="86"/>
        <v xml:space="preserve">Mencapai kompetensi dengan sangat baik dalam  Menyanyikan lagu populer  populer secara  solo dengan intonasi dan artikulasi .  Memainkan alat musik  dalam ansambel secara berkelompok . </v>
      </c>
      <c r="AU574" s="23" t="str">
        <f t="shared" si="87"/>
        <v xml:space="preserve">Perlu peningkatan dalam hal  Menyanyikan lagu populer  dalam bentuk sajian vokal group . </v>
      </c>
      <c r="AV574" s="23" t="str">
        <f t="shared" si="88"/>
        <v xml:space="preserve">Mencapai kompetensi dengan sangat baik dalam  Menyanyikan lagu populer  populer secara  solo dengan intonasi dan artikulasi .  Memainkan alat musik  dalam ansambel secara berkelompok . </v>
      </c>
      <c r="AW574" s="23" t="str">
        <f t="shared" si="89"/>
        <v xml:space="preserve">Perlu peningkatan dalam hal  Menyanyikan lagu populer  dalam bentuk sajian vokal group . </v>
      </c>
      <c r="BF574" s="197">
        <v>76</v>
      </c>
    </row>
    <row r="575" spans="1:58" ht="15.75" customHeight="1">
      <c r="A575" s="57">
        <v>569</v>
      </c>
      <c r="B575" s="18" t="s">
        <v>644</v>
      </c>
      <c r="C575" s="59">
        <v>6683</v>
      </c>
      <c r="D575" s="18">
        <f t="shared" si="90"/>
        <v>6683</v>
      </c>
      <c r="E575" s="59" t="s">
        <v>629</v>
      </c>
      <c r="F575" s="59">
        <v>90</v>
      </c>
      <c r="G575" s="59">
        <v>90</v>
      </c>
      <c r="H575" s="59">
        <v>90</v>
      </c>
      <c r="I575" s="59"/>
      <c r="J575" s="59"/>
      <c r="K575" s="59"/>
      <c r="L575" s="59"/>
      <c r="M575" s="59"/>
      <c r="N575" s="18"/>
      <c r="O575" s="60">
        <v>92</v>
      </c>
      <c r="P575" s="175">
        <f t="shared" si="91"/>
        <v>80</v>
      </c>
      <c r="Q575" s="18"/>
      <c r="R575" s="18"/>
      <c r="S575" s="18"/>
      <c r="T575" s="18"/>
      <c r="U575" s="61">
        <f t="shared" si="92"/>
        <v>90.5</v>
      </c>
      <c r="V575" s="18" t="str">
        <f t="shared" si="68"/>
        <v xml:space="preserve"> Menyanyikan lagu populer  populer secara  solo dengan intonasi dan artikulasi . </v>
      </c>
      <c r="W575" s="18" t="str">
        <f t="shared" si="69"/>
        <v xml:space="preserve"> Memainkan alat musik  dalam ansambel secara berkelompok . </v>
      </c>
      <c r="X575" s="62" t="str">
        <f t="shared" si="70"/>
        <v xml:space="preserve"> Menyanyikan lagu populer  dalam bentuk sajian vokal group . </v>
      </c>
      <c r="Y575" s="18" t="str">
        <f t="shared" si="71"/>
        <v/>
      </c>
      <c r="Z575" s="18" t="str">
        <f t="shared" si="72"/>
        <v/>
      </c>
      <c r="AA575" s="18" t="str">
        <f t="shared" si="73"/>
        <v/>
      </c>
      <c r="AB575" s="18" t="str">
        <f t="shared" si="74"/>
        <v/>
      </c>
      <c r="AC575" s="18" t="str">
        <f t="shared" si="75"/>
        <v/>
      </c>
      <c r="AD575" s="18"/>
      <c r="AE575" s="18"/>
      <c r="AF575" s="18"/>
      <c r="AG575" s="18"/>
      <c r="AH575" s="30" t="str">
        <f t="shared" si="76"/>
        <v/>
      </c>
      <c r="AI575" s="18" t="str">
        <f t="shared" si="77"/>
        <v/>
      </c>
      <c r="AJ575" s="18" t="str">
        <f t="shared" si="78"/>
        <v/>
      </c>
      <c r="AK575" s="18" t="str">
        <f t="shared" si="79"/>
        <v/>
      </c>
      <c r="AL575" s="18" t="str">
        <f t="shared" si="80"/>
        <v/>
      </c>
      <c r="AM575" s="18" t="str">
        <f t="shared" si="81"/>
        <v/>
      </c>
      <c r="AN575" s="18" t="str">
        <f t="shared" si="82"/>
        <v/>
      </c>
      <c r="AO575" s="18" t="str">
        <f t="shared" si="83"/>
        <v/>
      </c>
      <c r="AP575" s="18" t="str">
        <f t="shared" si="84"/>
        <v/>
      </c>
      <c r="AS575" s="63">
        <f t="shared" si="85"/>
        <v>90.5</v>
      </c>
      <c r="AT575" s="23" t="str">
        <f t="shared" si="86"/>
        <v xml:space="preserve">Mencapai kompetensi dengan sangat baik dalam  Menyanyikan lagu populer  populer secara  solo dengan intonasi dan artikulasi .  Memainkan alat musik  dalam ansambel secara berkelompok .  Menyanyikan lagu populer  dalam bentuk sajian vokal group . </v>
      </c>
      <c r="AU575" s="23" t="str">
        <f t="shared" si="87"/>
        <v xml:space="preserve">Perlu peningkatan dalam hal </v>
      </c>
      <c r="AV575" s="23" t="str">
        <f t="shared" si="88"/>
        <v xml:space="preserve">Mencapai kompetensi dengan sangat baik dalam  Menyanyikan lagu populer  populer secara  solo dengan intonasi dan artikulasi .  Memainkan alat musik  dalam ansambel secara berkelompok .  Menyanyikan lagu populer  dalam bentuk sajian vokal group . </v>
      </c>
      <c r="AW575" s="23" t="str">
        <f t="shared" si="89"/>
        <v/>
      </c>
      <c r="BF575" s="197">
        <v>90</v>
      </c>
    </row>
    <row r="576" spans="1:58" ht="15.75" customHeight="1">
      <c r="A576" s="57">
        <v>570</v>
      </c>
      <c r="B576" s="18" t="s">
        <v>645</v>
      </c>
      <c r="C576" s="59">
        <v>6684</v>
      </c>
      <c r="D576" s="18">
        <f t="shared" si="90"/>
        <v>6684</v>
      </c>
      <c r="E576" s="59" t="s">
        <v>629</v>
      </c>
      <c r="F576" s="59">
        <v>80</v>
      </c>
      <c r="G576" s="59">
        <v>80</v>
      </c>
      <c r="H576" s="59">
        <v>80</v>
      </c>
      <c r="I576" s="59"/>
      <c r="J576" s="59"/>
      <c r="K576" s="59"/>
      <c r="L576" s="59"/>
      <c r="M576" s="59"/>
      <c r="N576" s="18"/>
      <c r="O576" s="60">
        <v>65</v>
      </c>
      <c r="P576" s="175">
        <f t="shared" si="91"/>
        <v>80</v>
      </c>
      <c r="Q576" s="18"/>
      <c r="R576" s="18"/>
      <c r="S576" s="18"/>
      <c r="T576" s="18"/>
      <c r="U576" s="61">
        <f t="shared" si="92"/>
        <v>76.25</v>
      </c>
      <c r="V576" s="18" t="str">
        <f t="shared" si="68"/>
        <v xml:space="preserve"> Menyanyikan lagu populer  populer secara  solo dengan intonasi dan artikulasi . </v>
      </c>
      <c r="W576" s="18" t="str">
        <f t="shared" si="69"/>
        <v xml:space="preserve"> Memainkan alat musik  dalam ansambel secara berkelompok . </v>
      </c>
      <c r="X576" s="62" t="str">
        <f t="shared" si="70"/>
        <v xml:space="preserve"> Menyanyikan lagu populer  dalam bentuk sajian vokal group . </v>
      </c>
      <c r="Y576" s="18" t="str">
        <f t="shared" si="71"/>
        <v/>
      </c>
      <c r="Z576" s="18" t="str">
        <f t="shared" si="72"/>
        <v/>
      </c>
      <c r="AA576" s="18" t="str">
        <f t="shared" si="73"/>
        <v/>
      </c>
      <c r="AB576" s="18" t="str">
        <f t="shared" si="74"/>
        <v/>
      </c>
      <c r="AC576" s="18" t="str">
        <f t="shared" si="75"/>
        <v/>
      </c>
      <c r="AD576" s="18"/>
      <c r="AE576" s="18"/>
      <c r="AF576" s="18"/>
      <c r="AG576" s="18"/>
      <c r="AH576" s="30" t="str">
        <f t="shared" si="76"/>
        <v/>
      </c>
      <c r="AI576" s="18" t="str">
        <f t="shared" si="77"/>
        <v/>
      </c>
      <c r="AJ576" s="18" t="str">
        <f t="shared" si="78"/>
        <v/>
      </c>
      <c r="AK576" s="18" t="str">
        <f t="shared" si="79"/>
        <v/>
      </c>
      <c r="AL576" s="18" t="str">
        <f t="shared" si="80"/>
        <v/>
      </c>
      <c r="AM576" s="18" t="str">
        <f t="shared" si="81"/>
        <v/>
      </c>
      <c r="AN576" s="18" t="str">
        <f t="shared" si="82"/>
        <v/>
      </c>
      <c r="AO576" s="18" t="str">
        <f t="shared" si="83"/>
        <v/>
      </c>
      <c r="AP576" s="18" t="str">
        <f t="shared" si="84"/>
        <v/>
      </c>
      <c r="AS576" s="63">
        <f t="shared" si="85"/>
        <v>76.25</v>
      </c>
      <c r="AT576" s="23" t="str">
        <f t="shared" si="86"/>
        <v xml:space="preserve">Mencapai kompetensi dengan sangat baik dalam  Menyanyikan lagu populer  populer secara  solo dengan intonasi dan artikulasi .  Memainkan alat musik  dalam ansambel secara berkelompok .  Menyanyikan lagu populer  dalam bentuk sajian vokal group . </v>
      </c>
      <c r="AU576" s="23" t="str">
        <f t="shared" si="87"/>
        <v xml:space="preserve">Perlu peningkatan dalam hal </v>
      </c>
      <c r="AV576" s="23" t="str">
        <f t="shared" si="88"/>
        <v xml:space="preserve">Mencapai kompetensi dengan sangat baik dalam  Menyanyikan lagu populer  populer secara  solo dengan intonasi dan artikulasi .  Memainkan alat musik  dalam ansambel secara berkelompok .  Menyanyikan lagu populer  dalam bentuk sajian vokal group . </v>
      </c>
      <c r="AW576" s="23" t="str">
        <f t="shared" si="89"/>
        <v/>
      </c>
      <c r="BF576" s="197">
        <v>76</v>
      </c>
    </row>
    <row r="577" spans="1:58" ht="15.75" customHeight="1">
      <c r="A577" s="57">
        <v>571</v>
      </c>
      <c r="B577" s="18" t="s">
        <v>646</v>
      </c>
      <c r="C577" s="59">
        <v>6685</v>
      </c>
      <c r="D577" s="18">
        <f t="shared" si="90"/>
        <v>6685</v>
      </c>
      <c r="E577" s="59" t="s">
        <v>629</v>
      </c>
      <c r="F577" s="59">
        <v>80</v>
      </c>
      <c r="G577" s="59">
        <v>80</v>
      </c>
      <c r="H577" s="59">
        <v>80</v>
      </c>
      <c r="I577" s="59"/>
      <c r="J577" s="59"/>
      <c r="K577" s="59"/>
      <c r="L577" s="59"/>
      <c r="M577" s="59"/>
      <c r="N577" s="18"/>
      <c r="O577" s="60">
        <v>60</v>
      </c>
      <c r="P577" s="175">
        <f t="shared" si="91"/>
        <v>80</v>
      </c>
      <c r="Q577" s="18"/>
      <c r="R577" s="18"/>
      <c r="S577" s="18"/>
      <c r="T577" s="18"/>
      <c r="U577" s="61">
        <f t="shared" si="92"/>
        <v>75</v>
      </c>
      <c r="V577" s="18" t="str">
        <f t="shared" si="68"/>
        <v xml:space="preserve"> Menyanyikan lagu populer  populer secara  solo dengan intonasi dan artikulasi . </v>
      </c>
      <c r="W577" s="18" t="str">
        <f t="shared" si="69"/>
        <v xml:space="preserve"> Memainkan alat musik  dalam ansambel secara berkelompok . </v>
      </c>
      <c r="X577" s="62" t="str">
        <f t="shared" si="70"/>
        <v xml:space="preserve"> Menyanyikan lagu populer  dalam bentuk sajian vokal group . </v>
      </c>
      <c r="Y577" s="18" t="str">
        <f t="shared" si="71"/>
        <v/>
      </c>
      <c r="Z577" s="18" t="str">
        <f t="shared" si="72"/>
        <v/>
      </c>
      <c r="AA577" s="18" t="str">
        <f t="shared" si="73"/>
        <v/>
      </c>
      <c r="AB577" s="18" t="str">
        <f t="shared" si="74"/>
        <v/>
      </c>
      <c r="AC577" s="18" t="str">
        <f t="shared" si="75"/>
        <v/>
      </c>
      <c r="AD577" s="18"/>
      <c r="AE577" s="18"/>
      <c r="AF577" s="18"/>
      <c r="AG577" s="18"/>
      <c r="AH577" s="30" t="str">
        <f t="shared" si="76"/>
        <v/>
      </c>
      <c r="AI577" s="18" t="str">
        <f t="shared" si="77"/>
        <v/>
      </c>
      <c r="AJ577" s="18" t="str">
        <f t="shared" si="78"/>
        <v/>
      </c>
      <c r="AK577" s="18" t="str">
        <f t="shared" si="79"/>
        <v/>
      </c>
      <c r="AL577" s="18" t="str">
        <f t="shared" si="80"/>
        <v/>
      </c>
      <c r="AM577" s="18" t="str">
        <f t="shared" si="81"/>
        <v/>
      </c>
      <c r="AN577" s="18" t="str">
        <f t="shared" si="82"/>
        <v/>
      </c>
      <c r="AO577" s="18" t="str">
        <f t="shared" si="83"/>
        <v/>
      </c>
      <c r="AP577" s="18" t="str">
        <f t="shared" si="84"/>
        <v/>
      </c>
      <c r="AS577" s="63">
        <f t="shared" si="85"/>
        <v>75</v>
      </c>
      <c r="AT577" s="23" t="str">
        <f t="shared" si="86"/>
        <v xml:space="preserve">Mencapai kompetensi dengan sangat baik dalam  Menyanyikan lagu populer  populer secara  solo dengan intonasi dan artikulasi .  Memainkan alat musik  dalam ansambel secara berkelompok .  Menyanyikan lagu populer  dalam bentuk sajian vokal group . </v>
      </c>
      <c r="AU577" s="23" t="str">
        <f t="shared" si="87"/>
        <v xml:space="preserve">Perlu peningkatan dalam hal </v>
      </c>
      <c r="AV577" s="23" t="str">
        <f t="shared" si="88"/>
        <v xml:space="preserve">Mencapai kompetensi dengan sangat baik dalam  Menyanyikan lagu populer  populer secara  solo dengan intonasi dan artikulasi .  Memainkan alat musik  dalam ansambel secara berkelompok .  Menyanyikan lagu populer  dalam bentuk sajian vokal group . </v>
      </c>
      <c r="AW577" s="23" t="str">
        <f t="shared" si="89"/>
        <v/>
      </c>
      <c r="BF577" s="197">
        <v>76</v>
      </c>
    </row>
    <row r="578" spans="1:58" ht="15.75" customHeight="1">
      <c r="A578" s="57">
        <v>572</v>
      </c>
      <c r="B578" s="18" t="s">
        <v>647</v>
      </c>
      <c r="C578" s="59">
        <v>6686</v>
      </c>
      <c r="D578" s="18">
        <f t="shared" si="90"/>
        <v>6686</v>
      </c>
      <c r="E578" s="59" t="s">
        <v>629</v>
      </c>
      <c r="F578" s="59">
        <v>90</v>
      </c>
      <c r="G578" s="59">
        <v>80</v>
      </c>
      <c r="H578" s="59">
        <v>80</v>
      </c>
      <c r="I578" s="59"/>
      <c r="J578" s="59"/>
      <c r="K578" s="59"/>
      <c r="L578" s="59"/>
      <c r="M578" s="59"/>
      <c r="N578" s="18"/>
      <c r="O578" s="60">
        <v>67</v>
      </c>
      <c r="P578" s="175">
        <f t="shared" si="91"/>
        <v>80</v>
      </c>
      <c r="Q578" s="18"/>
      <c r="R578" s="18"/>
      <c r="S578" s="18"/>
      <c r="T578" s="18"/>
      <c r="U578" s="61">
        <f t="shared" si="92"/>
        <v>79.25</v>
      </c>
      <c r="V578" s="18" t="str">
        <f t="shared" si="68"/>
        <v xml:space="preserve"> Menyanyikan lagu populer  populer secara  solo dengan intonasi dan artikulasi . </v>
      </c>
      <c r="W578" s="18" t="str">
        <f t="shared" si="69"/>
        <v xml:space="preserve"> Memainkan alat musik  dalam ansambel secara berkelompok . </v>
      </c>
      <c r="X578" s="62" t="str">
        <f t="shared" si="70"/>
        <v xml:space="preserve"> Menyanyikan lagu populer  dalam bentuk sajian vokal group . </v>
      </c>
      <c r="Y578" s="18" t="str">
        <f t="shared" si="71"/>
        <v/>
      </c>
      <c r="Z578" s="18" t="str">
        <f t="shared" si="72"/>
        <v/>
      </c>
      <c r="AA578" s="18" t="str">
        <f t="shared" si="73"/>
        <v/>
      </c>
      <c r="AB578" s="18" t="str">
        <f t="shared" si="74"/>
        <v/>
      </c>
      <c r="AC578" s="18" t="str">
        <f t="shared" si="75"/>
        <v/>
      </c>
      <c r="AD578" s="18"/>
      <c r="AE578" s="18"/>
      <c r="AF578" s="18"/>
      <c r="AG578" s="18"/>
      <c r="AH578" s="30" t="str">
        <f t="shared" si="76"/>
        <v/>
      </c>
      <c r="AI578" s="18" t="str">
        <f t="shared" si="77"/>
        <v/>
      </c>
      <c r="AJ578" s="18" t="str">
        <f t="shared" si="78"/>
        <v/>
      </c>
      <c r="AK578" s="18" t="str">
        <f t="shared" si="79"/>
        <v/>
      </c>
      <c r="AL578" s="18" t="str">
        <f t="shared" si="80"/>
        <v/>
      </c>
      <c r="AM578" s="18" t="str">
        <f t="shared" si="81"/>
        <v/>
      </c>
      <c r="AN578" s="18" t="str">
        <f t="shared" si="82"/>
        <v/>
      </c>
      <c r="AO578" s="18" t="str">
        <f t="shared" si="83"/>
        <v/>
      </c>
      <c r="AP578" s="18" t="str">
        <f t="shared" si="84"/>
        <v/>
      </c>
      <c r="AS578" s="63">
        <f t="shared" si="85"/>
        <v>79.25</v>
      </c>
      <c r="AT578" s="23" t="str">
        <f t="shared" si="86"/>
        <v xml:space="preserve">Mencapai kompetensi dengan sangat baik dalam  Menyanyikan lagu populer  populer secara  solo dengan intonasi dan artikulasi .  Memainkan alat musik  dalam ansambel secara berkelompok .  Menyanyikan lagu populer  dalam bentuk sajian vokal group . </v>
      </c>
      <c r="AU578" s="23" t="str">
        <f t="shared" si="87"/>
        <v xml:space="preserve">Perlu peningkatan dalam hal </v>
      </c>
      <c r="AV578" s="23" t="str">
        <f t="shared" si="88"/>
        <v xml:space="preserve">Mencapai kompetensi dengan sangat baik dalam  Menyanyikan lagu populer  populer secara  solo dengan intonasi dan artikulasi .  Memainkan alat musik  dalam ansambel secara berkelompok .  Menyanyikan lagu populer  dalam bentuk sajian vokal group . </v>
      </c>
      <c r="AW578" s="23" t="str">
        <f t="shared" si="89"/>
        <v/>
      </c>
      <c r="BF578" s="197">
        <v>78</v>
      </c>
    </row>
    <row r="579" spans="1:58" ht="15.75" customHeight="1">
      <c r="A579" s="57">
        <v>573</v>
      </c>
      <c r="B579" s="18" t="s">
        <v>648</v>
      </c>
      <c r="C579" s="59">
        <v>6687</v>
      </c>
      <c r="D579" s="18">
        <f t="shared" si="90"/>
        <v>6687</v>
      </c>
      <c r="E579" s="59" t="s">
        <v>629</v>
      </c>
      <c r="F579" s="59">
        <v>90</v>
      </c>
      <c r="G579" s="59">
        <v>75</v>
      </c>
      <c r="H579" s="59">
        <v>75</v>
      </c>
      <c r="I579" s="59"/>
      <c r="J579" s="59"/>
      <c r="K579" s="59"/>
      <c r="L579" s="59"/>
      <c r="M579" s="59"/>
      <c r="N579" s="18"/>
      <c r="O579" s="60">
        <v>59</v>
      </c>
      <c r="P579" s="175">
        <f t="shared" si="91"/>
        <v>80</v>
      </c>
      <c r="Q579" s="18"/>
      <c r="R579" s="18"/>
      <c r="S579" s="18"/>
      <c r="T579" s="18"/>
      <c r="U579" s="61">
        <f t="shared" si="92"/>
        <v>74.75</v>
      </c>
      <c r="V579" s="18" t="str">
        <f t="shared" si="68"/>
        <v xml:space="preserve"> Menyanyikan lagu populer  populer secara  solo dengan intonasi dan artikulasi . </v>
      </c>
      <c r="W579" s="18" t="str">
        <f t="shared" si="69"/>
        <v/>
      </c>
      <c r="X579" s="62" t="str">
        <f t="shared" si="70"/>
        <v/>
      </c>
      <c r="Y579" s="18" t="str">
        <f t="shared" si="71"/>
        <v/>
      </c>
      <c r="Z579" s="18" t="str">
        <f t="shared" si="72"/>
        <v/>
      </c>
      <c r="AA579" s="18" t="str">
        <f t="shared" si="73"/>
        <v/>
      </c>
      <c r="AB579" s="18" t="str">
        <f t="shared" si="74"/>
        <v/>
      </c>
      <c r="AC579" s="18" t="str">
        <f t="shared" si="75"/>
        <v/>
      </c>
      <c r="AD579" s="18"/>
      <c r="AE579" s="18"/>
      <c r="AF579" s="18"/>
      <c r="AG579" s="18"/>
      <c r="AH579" s="30" t="str">
        <f t="shared" si="76"/>
        <v/>
      </c>
      <c r="AI579" s="18" t="str">
        <f t="shared" si="77"/>
        <v/>
      </c>
      <c r="AJ579" s="18" t="str">
        <f t="shared" si="78"/>
        <v xml:space="preserve"> Memainkan alat musik  dalam ansambel secara berkelompok . </v>
      </c>
      <c r="AK579" s="18" t="str">
        <f t="shared" si="79"/>
        <v xml:space="preserve"> Menyanyikan lagu populer  dalam bentuk sajian vokal group . </v>
      </c>
      <c r="AL579" s="18" t="str">
        <f t="shared" si="80"/>
        <v/>
      </c>
      <c r="AM579" s="18" t="str">
        <f t="shared" si="81"/>
        <v/>
      </c>
      <c r="AN579" s="18" t="str">
        <f t="shared" si="82"/>
        <v/>
      </c>
      <c r="AO579" s="18" t="str">
        <f t="shared" si="83"/>
        <v/>
      </c>
      <c r="AP579" s="18" t="str">
        <f t="shared" si="84"/>
        <v/>
      </c>
      <c r="AS579" s="63">
        <f t="shared" si="85"/>
        <v>74.75</v>
      </c>
      <c r="AT579" s="23" t="str">
        <f t="shared" si="86"/>
        <v xml:space="preserve">Mencapai kompetensi dengan sangat baik dalam  Menyanyikan lagu populer  populer secara  solo dengan intonasi dan artikulasi . </v>
      </c>
      <c r="AU579" s="23" t="str">
        <f t="shared" si="87"/>
        <v xml:space="preserve">Perlu peningkatan dalam hal  Memainkan alat musik  dalam ansambel secara berkelompok .  Menyanyikan lagu populer  dalam bentuk sajian vokal group . </v>
      </c>
      <c r="AV579" s="23" t="str">
        <f t="shared" si="88"/>
        <v xml:space="preserve">Mencapai kompetensi dengan sangat baik dalam  Menyanyikan lagu populer  populer secara  solo dengan intonasi dan artikulasi . </v>
      </c>
      <c r="AW579" s="23" t="str">
        <f t="shared" si="89"/>
        <v xml:space="preserve">Perlu peningkatan dalam hal  Memainkan alat musik  dalam ansambel secara berkelompok .  Menyanyikan lagu populer  dalam bentuk sajian vokal group . </v>
      </c>
      <c r="BF579" s="197">
        <v>76</v>
      </c>
    </row>
    <row r="580" spans="1:58" ht="15.75" customHeight="1">
      <c r="A580" s="57">
        <v>574</v>
      </c>
      <c r="B580" s="18" t="s">
        <v>587</v>
      </c>
      <c r="C580" s="59">
        <v>6688</v>
      </c>
      <c r="D580" s="18">
        <f t="shared" si="90"/>
        <v>6688</v>
      </c>
      <c r="E580" s="59" t="s">
        <v>629</v>
      </c>
      <c r="F580" s="59">
        <v>75</v>
      </c>
      <c r="G580" s="59">
        <v>80</v>
      </c>
      <c r="H580" s="59">
        <v>80</v>
      </c>
      <c r="I580" s="59"/>
      <c r="J580" s="59"/>
      <c r="K580" s="59"/>
      <c r="L580" s="59"/>
      <c r="M580" s="59"/>
      <c r="N580" s="18"/>
      <c r="O580" s="60">
        <v>47</v>
      </c>
      <c r="P580" s="175">
        <f t="shared" si="91"/>
        <v>80</v>
      </c>
      <c r="Q580" s="18"/>
      <c r="R580" s="18"/>
      <c r="S580" s="18"/>
      <c r="T580" s="18"/>
      <c r="U580" s="61">
        <f t="shared" si="92"/>
        <v>70.5</v>
      </c>
      <c r="V580" s="18" t="str">
        <f t="shared" si="68"/>
        <v/>
      </c>
      <c r="W580" s="18" t="str">
        <f t="shared" si="69"/>
        <v xml:space="preserve"> Memainkan alat musik  dalam ansambel secara berkelompok . </v>
      </c>
      <c r="X580" s="62" t="str">
        <f t="shared" si="70"/>
        <v xml:space="preserve"> Menyanyikan lagu populer  dalam bentuk sajian vokal group . </v>
      </c>
      <c r="Y580" s="18" t="str">
        <f t="shared" si="71"/>
        <v/>
      </c>
      <c r="Z580" s="18" t="str">
        <f t="shared" si="72"/>
        <v/>
      </c>
      <c r="AA580" s="18" t="str">
        <f t="shared" si="73"/>
        <v/>
      </c>
      <c r="AB580" s="18" t="str">
        <f t="shared" si="74"/>
        <v/>
      </c>
      <c r="AC580" s="18" t="str">
        <f t="shared" si="75"/>
        <v/>
      </c>
      <c r="AD580" s="18"/>
      <c r="AE580" s="18"/>
      <c r="AF580" s="18"/>
      <c r="AG580" s="18"/>
      <c r="AH580" s="30" t="str">
        <f t="shared" si="76"/>
        <v/>
      </c>
      <c r="AI580" s="18" t="str">
        <f t="shared" si="77"/>
        <v xml:space="preserve"> Menyanyikan lagu populer  populer secara  solo dengan intonasi dan artikulasi . </v>
      </c>
      <c r="AJ580" s="18" t="str">
        <f t="shared" si="78"/>
        <v/>
      </c>
      <c r="AK580" s="18" t="str">
        <f t="shared" si="79"/>
        <v/>
      </c>
      <c r="AL580" s="18" t="str">
        <f t="shared" si="80"/>
        <v/>
      </c>
      <c r="AM580" s="18" t="str">
        <f t="shared" si="81"/>
        <v/>
      </c>
      <c r="AN580" s="18" t="str">
        <f t="shared" si="82"/>
        <v/>
      </c>
      <c r="AO580" s="18" t="str">
        <f t="shared" si="83"/>
        <v/>
      </c>
      <c r="AP580" s="18" t="str">
        <f t="shared" si="84"/>
        <v/>
      </c>
      <c r="AS580" s="63">
        <f t="shared" si="85"/>
        <v>70.5</v>
      </c>
      <c r="AT580" s="23" t="str">
        <f t="shared" si="86"/>
        <v xml:space="preserve">Mencapai kompetensi dengan sangat baik dalam  Memainkan alat musik  dalam ansambel secara berkelompok .  Menyanyikan lagu populer  dalam bentuk sajian vokal group . </v>
      </c>
      <c r="AU580" s="23" t="str">
        <f t="shared" si="87"/>
        <v xml:space="preserve">Perlu peningkatan dalam hal  Menyanyikan lagu populer  populer secara  solo dengan intonasi dan artikulasi . </v>
      </c>
      <c r="AV580" s="23" t="str">
        <f t="shared" si="88"/>
        <v xml:space="preserve">Mencapai kompetensi dengan sangat baik dalam  Memainkan alat musik  dalam ansambel secara berkelompok .  Menyanyikan lagu populer  dalam bentuk sajian vokal group . </v>
      </c>
      <c r="AW580" s="23" t="str">
        <f t="shared" si="89"/>
        <v xml:space="preserve">Perlu peningkatan dalam hal  Menyanyikan lagu populer  populer secara  solo dengan intonasi dan artikulasi . </v>
      </c>
      <c r="BF580" s="197">
        <v>76</v>
      </c>
    </row>
    <row r="581" spans="1:58" ht="15.75" customHeight="1">
      <c r="A581" s="57">
        <v>575</v>
      </c>
      <c r="B581" s="18" t="s">
        <v>649</v>
      </c>
      <c r="C581" s="59">
        <v>6689</v>
      </c>
      <c r="D581" s="18">
        <f t="shared" si="90"/>
        <v>6689</v>
      </c>
      <c r="E581" s="59" t="s">
        <v>629</v>
      </c>
      <c r="F581" s="59">
        <v>70</v>
      </c>
      <c r="G581" s="59">
        <v>75</v>
      </c>
      <c r="H581" s="59">
        <v>75</v>
      </c>
      <c r="I581" s="59"/>
      <c r="J581" s="59"/>
      <c r="K581" s="59"/>
      <c r="L581" s="59"/>
      <c r="M581" s="59"/>
      <c r="N581" s="18"/>
      <c r="O581" s="60">
        <v>35</v>
      </c>
      <c r="P581" s="175">
        <f t="shared" si="91"/>
        <v>80</v>
      </c>
      <c r="Q581" s="18"/>
      <c r="R581" s="18"/>
      <c r="S581" s="18"/>
      <c r="T581" s="18"/>
      <c r="U581" s="61">
        <f t="shared" si="92"/>
        <v>63.75</v>
      </c>
      <c r="V581" s="18" t="str">
        <f t="shared" si="68"/>
        <v/>
      </c>
      <c r="W581" s="18" t="str">
        <f t="shared" si="69"/>
        <v/>
      </c>
      <c r="X581" s="62" t="str">
        <f t="shared" si="70"/>
        <v/>
      </c>
      <c r="Y581" s="18" t="str">
        <f t="shared" si="71"/>
        <v/>
      </c>
      <c r="Z581" s="18" t="str">
        <f t="shared" si="72"/>
        <v/>
      </c>
      <c r="AA581" s="18" t="str">
        <f t="shared" si="73"/>
        <v/>
      </c>
      <c r="AB581" s="18" t="str">
        <f t="shared" si="74"/>
        <v/>
      </c>
      <c r="AC581" s="18" t="str">
        <f t="shared" si="75"/>
        <v/>
      </c>
      <c r="AD581" s="18"/>
      <c r="AE581" s="18"/>
      <c r="AF581" s="18"/>
      <c r="AG581" s="18"/>
      <c r="AH581" s="30" t="str">
        <f t="shared" si="76"/>
        <v/>
      </c>
      <c r="AI581" s="18" t="str">
        <f t="shared" si="77"/>
        <v xml:space="preserve"> Menyanyikan lagu populer  populer secara  solo dengan intonasi dan artikulasi . </v>
      </c>
      <c r="AJ581" s="18" t="str">
        <f t="shared" si="78"/>
        <v xml:space="preserve"> Memainkan alat musik  dalam ansambel secara berkelompok . </v>
      </c>
      <c r="AK581" s="18" t="str">
        <f t="shared" si="79"/>
        <v xml:space="preserve"> Menyanyikan lagu populer  dalam bentuk sajian vokal group . </v>
      </c>
      <c r="AL581" s="18" t="str">
        <f t="shared" si="80"/>
        <v/>
      </c>
      <c r="AM581" s="18" t="str">
        <f t="shared" si="81"/>
        <v/>
      </c>
      <c r="AN581" s="18" t="str">
        <f t="shared" si="82"/>
        <v/>
      </c>
      <c r="AO581" s="18" t="str">
        <f t="shared" si="83"/>
        <v/>
      </c>
      <c r="AP581" s="18" t="str">
        <f t="shared" si="84"/>
        <v/>
      </c>
      <c r="AS581" s="63">
        <f t="shared" si="85"/>
        <v>63.75</v>
      </c>
      <c r="AT581" s="23" t="str">
        <f t="shared" si="86"/>
        <v xml:space="preserve">Mencapai kompetensi dengan sangat baik dalam </v>
      </c>
      <c r="AU581" s="23" t="str">
        <f t="shared" si="87"/>
        <v xml:space="preserve">Perlu peningkatan dalam hal  Menyanyikan lagu populer  populer secara  solo dengan intonasi dan artikulasi .  Memainkan alat musik  dalam ansambel secara berkelompok .  Menyanyikan lagu populer  dalam bentuk sajian vokal group . </v>
      </c>
      <c r="AV581" s="23" t="str">
        <f t="shared" si="88"/>
        <v/>
      </c>
      <c r="AW581" s="23" t="str">
        <f t="shared" si="89"/>
        <v xml:space="preserve">Perlu peningkatan dalam hal  Menyanyikan lagu populer  populer secara  solo dengan intonasi dan artikulasi .  Memainkan alat musik  dalam ansambel secara berkelompok .  Menyanyikan lagu populer  dalam bentuk sajian vokal group . </v>
      </c>
      <c r="BF581" s="197">
        <v>75</v>
      </c>
    </row>
    <row r="582" spans="1:58" ht="15.75" customHeight="1">
      <c r="A582" s="57">
        <v>576</v>
      </c>
      <c r="B582" s="18" t="s">
        <v>650</v>
      </c>
      <c r="C582" s="59">
        <v>6690</v>
      </c>
      <c r="D582" s="18">
        <f t="shared" si="90"/>
        <v>6690</v>
      </c>
      <c r="E582" s="59" t="s">
        <v>629</v>
      </c>
      <c r="F582" s="59">
        <v>80</v>
      </c>
      <c r="G582" s="59">
        <v>80</v>
      </c>
      <c r="H582" s="59">
        <v>80</v>
      </c>
      <c r="I582" s="59"/>
      <c r="J582" s="59"/>
      <c r="K582" s="59"/>
      <c r="L582" s="59"/>
      <c r="M582" s="59"/>
      <c r="N582" s="18"/>
      <c r="O582" s="60">
        <v>75</v>
      </c>
      <c r="P582" s="175">
        <f t="shared" si="91"/>
        <v>80</v>
      </c>
      <c r="Q582" s="18"/>
      <c r="R582" s="18"/>
      <c r="S582" s="18"/>
      <c r="T582" s="18"/>
      <c r="U582" s="61">
        <f t="shared" si="92"/>
        <v>78.75</v>
      </c>
      <c r="V582" s="18" t="str">
        <f t="shared" si="68"/>
        <v xml:space="preserve"> Menyanyikan lagu populer  populer secara  solo dengan intonasi dan artikulasi . </v>
      </c>
      <c r="W582" s="18" t="str">
        <f t="shared" si="69"/>
        <v xml:space="preserve"> Memainkan alat musik  dalam ansambel secara berkelompok . </v>
      </c>
      <c r="X582" s="62" t="str">
        <f t="shared" si="70"/>
        <v xml:space="preserve"> Menyanyikan lagu populer  dalam bentuk sajian vokal group . </v>
      </c>
      <c r="Y582" s="18" t="str">
        <f t="shared" si="71"/>
        <v/>
      </c>
      <c r="Z582" s="18" t="str">
        <f t="shared" si="72"/>
        <v/>
      </c>
      <c r="AA582" s="18" t="str">
        <f t="shared" si="73"/>
        <v/>
      </c>
      <c r="AB582" s="18" t="str">
        <f t="shared" si="74"/>
        <v/>
      </c>
      <c r="AC582" s="18" t="str">
        <f t="shared" si="75"/>
        <v/>
      </c>
      <c r="AD582" s="18"/>
      <c r="AE582" s="18"/>
      <c r="AF582" s="18"/>
      <c r="AG582" s="18"/>
      <c r="AH582" s="30" t="str">
        <f t="shared" si="76"/>
        <v/>
      </c>
      <c r="AI582" s="18" t="str">
        <f t="shared" si="77"/>
        <v/>
      </c>
      <c r="AJ582" s="18" t="str">
        <f t="shared" si="78"/>
        <v/>
      </c>
      <c r="AK582" s="18" t="str">
        <f t="shared" si="79"/>
        <v/>
      </c>
      <c r="AL582" s="18" t="str">
        <f t="shared" si="80"/>
        <v/>
      </c>
      <c r="AM582" s="18" t="str">
        <f t="shared" si="81"/>
        <v/>
      </c>
      <c r="AN582" s="18" t="str">
        <f t="shared" si="82"/>
        <v/>
      </c>
      <c r="AO582" s="18" t="str">
        <f t="shared" si="83"/>
        <v/>
      </c>
      <c r="AP582" s="18" t="str">
        <f t="shared" si="84"/>
        <v/>
      </c>
      <c r="AS582" s="63">
        <f t="shared" si="85"/>
        <v>78.75</v>
      </c>
      <c r="AT582" s="23" t="str">
        <f t="shared" si="86"/>
        <v xml:space="preserve">Mencapai kompetensi dengan sangat baik dalam  Menyanyikan lagu populer  populer secara  solo dengan intonasi dan artikulasi .  Memainkan alat musik  dalam ansambel secara berkelompok .  Menyanyikan lagu populer  dalam bentuk sajian vokal group . </v>
      </c>
      <c r="AU582" s="23" t="str">
        <f t="shared" si="87"/>
        <v xml:space="preserve">Perlu peningkatan dalam hal </v>
      </c>
      <c r="AV582" s="23" t="str">
        <f t="shared" si="88"/>
        <v xml:space="preserve">Mencapai kompetensi dengan sangat baik dalam  Menyanyikan lagu populer  populer secara  solo dengan intonasi dan artikulasi .  Memainkan alat musik  dalam ansambel secara berkelompok .  Menyanyikan lagu populer  dalam bentuk sajian vokal group . </v>
      </c>
      <c r="AW582" s="23" t="str">
        <f t="shared" si="89"/>
        <v/>
      </c>
      <c r="BF582" s="197">
        <v>78</v>
      </c>
    </row>
    <row r="583" spans="1:58" ht="15.75" customHeight="1">
      <c r="A583" s="57">
        <v>577</v>
      </c>
      <c r="B583" s="18" t="s">
        <v>651</v>
      </c>
      <c r="C583" s="59">
        <v>6691</v>
      </c>
      <c r="D583" s="18">
        <f t="shared" si="90"/>
        <v>6691</v>
      </c>
      <c r="E583" s="59" t="s">
        <v>629</v>
      </c>
      <c r="F583" s="59">
        <v>80</v>
      </c>
      <c r="G583" s="59">
        <v>80</v>
      </c>
      <c r="H583" s="59">
        <v>80</v>
      </c>
      <c r="I583" s="59"/>
      <c r="J583" s="59"/>
      <c r="K583" s="59"/>
      <c r="L583" s="59"/>
      <c r="M583" s="59"/>
      <c r="N583" s="18"/>
      <c r="O583" s="60">
        <v>72</v>
      </c>
      <c r="P583" s="175">
        <f t="shared" si="91"/>
        <v>80</v>
      </c>
      <c r="Q583" s="18"/>
      <c r="R583" s="18"/>
      <c r="S583" s="18"/>
      <c r="T583" s="18"/>
      <c r="U583" s="61">
        <f t="shared" si="92"/>
        <v>78</v>
      </c>
      <c r="V583" s="18" t="str">
        <f t="shared" si="68"/>
        <v xml:space="preserve"> Menyanyikan lagu populer  populer secara  solo dengan intonasi dan artikulasi . </v>
      </c>
      <c r="W583" s="18" t="str">
        <f t="shared" si="69"/>
        <v xml:space="preserve"> Memainkan alat musik  dalam ansambel secara berkelompok . </v>
      </c>
      <c r="X583" s="62" t="str">
        <f t="shared" si="70"/>
        <v xml:space="preserve"> Menyanyikan lagu populer  dalam bentuk sajian vokal group . </v>
      </c>
      <c r="Y583" s="18" t="str">
        <f t="shared" si="71"/>
        <v/>
      </c>
      <c r="Z583" s="18" t="str">
        <f t="shared" si="72"/>
        <v/>
      </c>
      <c r="AA583" s="18" t="str">
        <f t="shared" si="73"/>
        <v/>
      </c>
      <c r="AB583" s="18" t="str">
        <f t="shared" si="74"/>
        <v/>
      </c>
      <c r="AC583" s="18" t="str">
        <f t="shared" si="75"/>
        <v/>
      </c>
      <c r="AD583" s="18"/>
      <c r="AE583" s="18"/>
      <c r="AF583" s="18"/>
      <c r="AG583" s="18"/>
      <c r="AH583" s="30" t="str">
        <f t="shared" si="76"/>
        <v/>
      </c>
      <c r="AI583" s="18" t="str">
        <f t="shared" si="77"/>
        <v/>
      </c>
      <c r="AJ583" s="18" t="str">
        <f t="shared" si="78"/>
        <v/>
      </c>
      <c r="AK583" s="18" t="str">
        <f t="shared" si="79"/>
        <v/>
      </c>
      <c r="AL583" s="18" t="str">
        <f t="shared" si="80"/>
        <v/>
      </c>
      <c r="AM583" s="18" t="str">
        <f t="shared" si="81"/>
        <v/>
      </c>
      <c r="AN583" s="18" t="str">
        <f t="shared" si="82"/>
        <v/>
      </c>
      <c r="AO583" s="18" t="str">
        <f t="shared" si="83"/>
        <v/>
      </c>
      <c r="AP583" s="18" t="str">
        <f t="shared" si="84"/>
        <v/>
      </c>
      <c r="AS583" s="63">
        <f t="shared" si="85"/>
        <v>78</v>
      </c>
      <c r="AT583" s="23" t="str">
        <f t="shared" si="86"/>
        <v xml:space="preserve">Mencapai kompetensi dengan sangat baik dalam  Menyanyikan lagu populer  populer secara  solo dengan intonasi dan artikulasi .  Memainkan alat musik  dalam ansambel secara berkelompok .  Menyanyikan lagu populer  dalam bentuk sajian vokal group . </v>
      </c>
      <c r="AU583" s="23" t="str">
        <f t="shared" si="87"/>
        <v xml:space="preserve">Perlu peningkatan dalam hal </v>
      </c>
      <c r="AV583" s="23" t="str">
        <f t="shared" si="88"/>
        <v xml:space="preserve">Mencapai kompetensi dengan sangat baik dalam  Menyanyikan lagu populer  populer secara  solo dengan intonasi dan artikulasi .  Memainkan alat musik  dalam ansambel secara berkelompok .  Menyanyikan lagu populer  dalam bentuk sajian vokal group . </v>
      </c>
      <c r="AW583" s="23" t="str">
        <f t="shared" si="89"/>
        <v/>
      </c>
      <c r="BF583" s="197">
        <v>78</v>
      </c>
    </row>
    <row r="584" spans="1:58" ht="15.75" customHeight="1">
      <c r="A584" s="57">
        <v>578</v>
      </c>
      <c r="B584" s="18" t="s">
        <v>652</v>
      </c>
      <c r="C584" s="59">
        <v>6692</v>
      </c>
      <c r="D584" s="18">
        <f t="shared" ref="D584:D599" si="93">C584</f>
        <v>6692</v>
      </c>
      <c r="E584" s="59" t="s">
        <v>629</v>
      </c>
      <c r="F584" s="59">
        <v>75</v>
      </c>
      <c r="G584" s="59">
        <v>80</v>
      </c>
      <c r="H584" s="59">
        <v>80</v>
      </c>
      <c r="I584" s="59"/>
      <c r="J584" s="59"/>
      <c r="K584" s="59"/>
      <c r="L584" s="59"/>
      <c r="M584" s="59"/>
      <c r="N584" s="18"/>
      <c r="O584" s="60">
        <v>69</v>
      </c>
      <c r="P584" s="175">
        <f t="shared" ref="P584:P599" si="94">$P$1</f>
        <v>80</v>
      </c>
      <c r="Q584" s="18"/>
      <c r="R584" s="18"/>
      <c r="S584" s="18"/>
      <c r="T584" s="18"/>
      <c r="U584" s="61">
        <f t="shared" ref="U584:U599" si="95">IFERROR(AVERAGE(F584:O584),"")</f>
        <v>76</v>
      </c>
      <c r="V584" s="18" t="str">
        <f t="shared" si="68"/>
        <v/>
      </c>
      <c r="W584" s="18" t="str">
        <f t="shared" si="69"/>
        <v xml:space="preserve"> Memainkan alat musik  dalam ansambel secara berkelompok . </v>
      </c>
      <c r="X584" s="62" t="str">
        <f t="shared" si="70"/>
        <v xml:space="preserve"> Menyanyikan lagu populer  dalam bentuk sajian vokal group . </v>
      </c>
      <c r="Y584" s="18" t="str">
        <f t="shared" si="71"/>
        <v/>
      </c>
      <c r="Z584" s="18" t="str">
        <f t="shared" si="72"/>
        <v/>
      </c>
      <c r="AA584" s="18" t="str">
        <f t="shared" si="73"/>
        <v/>
      </c>
      <c r="AB584" s="18" t="str">
        <f t="shared" si="74"/>
        <v/>
      </c>
      <c r="AC584" s="18" t="str">
        <f t="shared" si="75"/>
        <v/>
      </c>
      <c r="AD584" s="18"/>
      <c r="AE584" s="18"/>
      <c r="AF584" s="18"/>
      <c r="AG584" s="18"/>
      <c r="AH584" s="30" t="str">
        <f t="shared" si="76"/>
        <v/>
      </c>
      <c r="AI584" s="18" t="str">
        <f t="shared" si="77"/>
        <v xml:space="preserve"> Menyanyikan lagu populer  populer secara  solo dengan intonasi dan artikulasi . </v>
      </c>
      <c r="AJ584" s="18" t="str">
        <f t="shared" si="78"/>
        <v/>
      </c>
      <c r="AK584" s="18" t="str">
        <f t="shared" si="79"/>
        <v/>
      </c>
      <c r="AL584" s="18" t="str">
        <f t="shared" si="80"/>
        <v/>
      </c>
      <c r="AM584" s="18" t="str">
        <f t="shared" si="81"/>
        <v/>
      </c>
      <c r="AN584" s="18" t="str">
        <f t="shared" si="82"/>
        <v/>
      </c>
      <c r="AO584" s="18" t="str">
        <f t="shared" si="83"/>
        <v/>
      </c>
      <c r="AP584" s="18" t="str">
        <f t="shared" si="84"/>
        <v/>
      </c>
      <c r="AS584" s="63">
        <f t="shared" si="85"/>
        <v>76</v>
      </c>
      <c r="AT584" s="23" t="str">
        <f t="shared" si="86"/>
        <v xml:space="preserve">Mencapai kompetensi dengan sangat baik dalam  Memainkan alat musik  dalam ansambel secara berkelompok .  Menyanyikan lagu populer  dalam bentuk sajian vokal group . </v>
      </c>
      <c r="AU584" s="23" t="str">
        <f t="shared" si="87"/>
        <v xml:space="preserve">Perlu peningkatan dalam hal  Menyanyikan lagu populer  populer secara  solo dengan intonasi dan artikulasi . </v>
      </c>
      <c r="AV584" s="23" t="str">
        <f t="shared" si="88"/>
        <v xml:space="preserve">Mencapai kompetensi dengan sangat baik dalam  Memainkan alat musik  dalam ansambel secara berkelompok .  Menyanyikan lagu populer  dalam bentuk sajian vokal group . </v>
      </c>
      <c r="AW584" s="23" t="str">
        <f t="shared" si="89"/>
        <v xml:space="preserve">Perlu peningkatan dalam hal  Menyanyikan lagu populer  populer secara  solo dengan intonasi dan artikulasi . </v>
      </c>
      <c r="BF584" s="197">
        <v>76</v>
      </c>
    </row>
    <row r="585" spans="1:58" ht="15.75" customHeight="1">
      <c r="A585" s="57">
        <v>579</v>
      </c>
      <c r="B585" s="18" t="s">
        <v>653</v>
      </c>
      <c r="C585" s="59">
        <v>6693</v>
      </c>
      <c r="D585" s="18">
        <f t="shared" si="93"/>
        <v>6693</v>
      </c>
      <c r="E585" s="59" t="s">
        <v>629</v>
      </c>
      <c r="F585" s="59">
        <v>75</v>
      </c>
      <c r="G585" s="59">
        <v>80</v>
      </c>
      <c r="H585" s="59">
        <v>80</v>
      </c>
      <c r="I585" s="59"/>
      <c r="J585" s="59"/>
      <c r="K585" s="59"/>
      <c r="L585" s="59"/>
      <c r="M585" s="59"/>
      <c r="N585" s="18"/>
      <c r="O585" s="60">
        <v>61</v>
      </c>
      <c r="P585" s="175">
        <f t="shared" si="94"/>
        <v>80</v>
      </c>
      <c r="Q585" s="18"/>
      <c r="R585" s="18"/>
      <c r="S585" s="18"/>
      <c r="T585" s="18"/>
      <c r="U585" s="61">
        <f t="shared" si="95"/>
        <v>74</v>
      </c>
      <c r="V585" s="18" t="str">
        <f t="shared" si="68"/>
        <v/>
      </c>
      <c r="W585" s="18" t="str">
        <f t="shared" si="69"/>
        <v xml:space="preserve"> Memainkan alat musik  dalam ansambel secara berkelompok . </v>
      </c>
      <c r="X585" s="62" t="str">
        <f t="shared" si="70"/>
        <v xml:space="preserve"> Menyanyikan lagu populer  dalam bentuk sajian vokal group . </v>
      </c>
      <c r="Y585" s="18" t="str">
        <f t="shared" si="71"/>
        <v/>
      </c>
      <c r="Z585" s="18" t="str">
        <f t="shared" si="72"/>
        <v/>
      </c>
      <c r="AA585" s="18" t="str">
        <f t="shared" si="73"/>
        <v/>
      </c>
      <c r="AB585" s="18" t="str">
        <f t="shared" si="74"/>
        <v/>
      </c>
      <c r="AC585" s="18" t="str">
        <f t="shared" si="75"/>
        <v/>
      </c>
      <c r="AD585" s="18"/>
      <c r="AE585" s="18"/>
      <c r="AF585" s="18"/>
      <c r="AG585" s="18"/>
      <c r="AH585" s="30" t="str">
        <f t="shared" si="76"/>
        <v/>
      </c>
      <c r="AI585" s="18" t="str">
        <f t="shared" si="77"/>
        <v xml:space="preserve"> Menyanyikan lagu populer  populer secara  solo dengan intonasi dan artikulasi . </v>
      </c>
      <c r="AJ585" s="18" t="str">
        <f t="shared" si="78"/>
        <v/>
      </c>
      <c r="AK585" s="18" t="str">
        <f t="shared" si="79"/>
        <v/>
      </c>
      <c r="AL585" s="18" t="str">
        <f t="shared" si="80"/>
        <v/>
      </c>
      <c r="AM585" s="18" t="str">
        <f t="shared" si="81"/>
        <v/>
      </c>
      <c r="AN585" s="18" t="str">
        <f t="shared" si="82"/>
        <v/>
      </c>
      <c r="AO585" s="18" t="str">
        <f t="shared" si="83"/>
        <v/>
      </c>
      <c r="AP585" s="18" t="str">
        <f t="shared" si="84"/>
        <v/>
      </c>
      <c r="AS585" s="63">
        <f t="shared" si="85"/>
        <v>74</v>
      </c>
      <c r="AT585" s="23" t="str">
        <f t="shared" si="86"/>
        <v xml:space="preserve">Mencapai kompetensi dengan sangat baik dalam  Memainkan alat musik  dalam ansambel secara berkelompok .  Menyanyikan lagu populer  dalam bentuk sajian vokal group . </v>
      </c>
      <c r="AU585" s="23" t="str">
        <f t="shared" si="87"/>
        <v xml:space="preserve">Perlu peningkatan dalam hal  Menyanyikan lagu populer  populer secara  solo dengan intonasi dan artikulasi . </v>
      </c>
      <c r="AV585" s="23" t="str">
        <f t="shared" si="88"/>
        <v xml:space="preserve">Mencapai kompetensi dengan sangat baik dalam  Memainkan alat musik  dalam ansambel secara berkelompok .  Menyanyikan lagu populer  dalam bentuk sajian vokal group . </v>
      </c>
      <c r="AW585" s="23" t="str">
        <f t="shared" si="89"/>
        <v xml:space="preserve">Perlu peningkatan dalam hal  Menyanyikan lagu populer  populer secara  solo dengan intonasi dan artikulasi . </v>
      </c>
      <c r="BF585" s="197">
        <v>76</v>
      </c>
    </row>
    <row r="586" spans="1:58" ht="15.75" customHeight="1">
      <c r="A586" s="57">
        <v>580</v>
      </c>
      <c r="B586" s="18" t="s">
        <v>654</v>
      </c>
      <c r="C586" s="59">
        <v>6694</v>
      </c>
      <c r="D586" s="18">
        <f t="shared" si="93"/>
        <v>6694</v>
      </c>
      <c r="E586" s="59" t="s">
        <v>629</v>
      </c>
      <c r="F586" s="59">
        <v>90</v>
      </c>
      <c r="G586" s="59">
        <v>80</v>
      </c>
      <c r="H586" s="59">
        <v>75</v>
      </c>
      <c r="I586" s="59"/>
      <c r="J586" s="59"/>
      <c r="K586" s="59"/>
      <c r="L586" s="59"/>
      <c r="M586" s="59"/>
      <c r="N586" s="18"/>
      <c r="O586" s="60">
        <v>63</v>
      </c>
      <c r="P586" s="175">
        <f t="shared" si="94"/>
        <v>80</v>
      </c>
      <c r="Q586" s="18"/>
      <c r="R586" s="18"/>
      <c r="S586" s="18"/>
      <c r="T586" s="18"/>
      <c r="U586" s="61">
        <f t="shared" si="95"/>
        <v>77</v>
      </c>
      <c r="V586" s="18" t="str">
        <f t="shared" si="68"/>
        <v xml:space="preserve"> Menyanyikan lagu populer  populer secara  solo dengan intonasi dan artikulasi . </v>
      </c>
      <c r="W586" s="18" t="str">
        <f t="shared" si="69"/>
        <v xml:space="preserve"> Memainkan alat musik  dalam ansambel secara berkelompok . </v>
      </c>
      <c r="X586" s="62" t="str">
        <f t="shared" si="70"/>
        <v/>
      </c>
      <c r="Y586" s="18" t="str">
        <f t="shared" si="71"/>
        <v/>
      </c>
      <c r="Z586" s="18" t="str">
        <f t="shared" si="72"/>
        <v/>
      </c>
      <c r="AA586" s="18" t="str">
        <f t="shared" si="73"/>
        <v/>
      </c>
      <c r="AB586" s="18" t="str">
        <f t="shared" si="74"/>
        <v/>
      </c>
      <c r="AC586" s="18" t="str">
        <f t="shared" si="75"/>
        <v/>
      </c>
      <c r="AD586" s="18"/>
      <c r="AE586" s="18"/>
      <c r="AF586" s="18"/>
      <c r="AG586" s="18"/>
      <c r="AH586" s="30" t="str">
        <f t="shared" si="76"/>
        <v/>
      </c>
      <c r="AI586" s="18" t="str">
        <f t="shared" si="77"/>
        <v/>
      </c>
      <c r="AJ586" s="18" t="str">
        <f t="shared" si="78"/>
        <v/>
      </c>
      <c r="AK586" s="18" t="str">
        <f t="shared" si="79"/>
        <v xml:space="preserve"> Menyanyikan lagu populer  dalam bentuk sajian vokal group . </v>
      </c>
      <c r="AL586" s="18" t="str">
        <f t="shared" si="80"/>
        <v/>
      </c>
      <c r="AM586" s="18" t="str">
        <f t="shared" si="81"/>
        <v/>
      </c>
      <c r="AN586" s="18" t="str">
        <f t="shared" si="82"/>
        <v/>
      </c>
      <c r="AO586" s="18" t="str">
        <f t="shared" si="83"/>
        <v/>
      </c>
      <c r="AP586" s="18" t="str">
        <f t="shared" si="84"/>
        <v/>
      </c>
      <c r="AS586" s="63">
        <f t="shared" si="85"/>
        <v>77</v>
      </c>
      <c r="AT586" s="23" t="str">
        <f t="shared" si="86"/>
        <v xml:space="preserve">Mencapai kompetensi dengan sangat baik dalam  Menyanyikan lagu populer  populer secara  solo dengan intonasi dan artikulasi .  Memainkan alat musik  dalam ansambel secara berkelompok . </v>
      </c>
      <c r="AU586" s="23" t="str">
        <f t="shared" si="87"/>
        <v xml:space="preserve">Perlu peningkatan dalam hal  Menyanyikan lagu populer  dalam bentuk sajian vokal group . </v>
      </c>
      <c r="AV586" s="23" t="str">
        <f t="shared" si="88"/>
        <v xml:space="preserve">Mencapai kompetensi dengan sangat baik dalam  Menyanyikan lagu populer  populer secara  solo dengan intonasi dan artikulasi .  Memainkan alat musik  dalam ansambel secara berkelompok . </v>
      </c>
      <c r="AW586" s="23" t="str">
        <f t="shared" si="89"/>
        <v xml:space="preserve">Perlu peningkatan dalam hal  Menyanyikan lagu populer  dalam bentuk sajian vokal group . </v>
      </c>
      <c r="BF586" s="197">
        <v>76</v>
      </c>
    </row>
    <row r="587" spans="1:58" ht="15.75" customHeight="1">
      <c r="A587" s="57">
        <v>581</v>
      </c>
      <c r="B587" s="18" t="s">
        <v>655</v>
      </c>
      <c r="C587" s="59">
        <v>6695</v>
      </c>
      <c r="D587" s="18">
        <f t="shared" si="93"/>
        <v>6695</v>
      </c>
      <c r="E587" s="59" t="s">
        <v>629</v>
      </c>
      <c r="F587" s="59">
        <v>80</v>
      </c>
      <c r="G587" s="59">
        <v>75</v>
      </c>
      <c r="H587" s="59">
        <v>75</v>
      </c>
      <c r="I587" s="59"/>
      <c r="J587" s="59"/>
      <c r="K587" s="59"/>
      <c r="L587" s="59"/>
      <c r="M587" s="59"/>
      <c r="N587" s="18"/>
      <c r="O587" s="60">
        <v>66</v>
      </c>
      <c r="P587" s="175">
        <f t="shared" si="94"/>
        <v>80</v>
      </c>
      <c r="Q587" s="18"/>
      <c r="R587" s="18"/>
      <c r="S587" s="18"/>
      <c r="T587" s="18"/>
      <c r="U587" s="61">
        <f t="shared" si="95"/>
        <v>74</v>
      </c>
      <c r="V587" s="18" t="str">
        <f t="shared" si="68"/>
        <v xml:space="preserve"> Menyanyikan lagu populer  populer secara  solo dengan intonasi dan artikulasi . </v>
      </c>
      <c r="W587" s="18" t="str">
        <f t="shared" si="69"/>
        <v/>
      </c>
      <c r="X587" s="62" t="str">
        <f t="shared" si="70"/>
        <v/>
      </c>
      <c r="Y587" s="18" t="str">
        <f t="shared" si="71"/>
        <v/>
      </c>
      <c r="Z587" s="18" t="str">
        <f t="shared" si="72"/>
        <v/>
      </c>
      <c r="AA587" s="18" t="str">
        <f t="shared" si="73"/>
        <v/>
      </c>
      <c r="AB587" s="18" t="str">
        <f t="shared" si="74"/>
        <v/>
      </c>
      <c r="AC587" s="18" t="str">
        <f t="shared" si="75"/>
        <v/>
      </c>
      <c r="AD587" s="18"/>
      <c r="AE587" s="18"/>
      <c r="AF587" s="18"/>
      <c r="AG587" s="18"/>
      <c r="AH587" s="30" t="str">
        <f t="shared" si="76"/>
        <v/>
      </c>
      <c r="AI587" s="18" t="str">
        <f t="shared" si="77"/>
        <v/>
      </c>
      <c r="AJ587" s="18" t="str">
        <f t="shared" si="78"/>
        <v xml:space="preserve"> Memainkan alat musik  dalam ansambel secara berkelompok . </v>
      </c>
      <c r="AK587" s="18" t="str">
        <f t="shared" si="79"/>
        <v xml:space="preserve"> Menyanyikan lagu populer  dalam bentuk sajian vokal group . </v>
      </c>
      <c r="AL587" s="18" t="str">
        <f t="shared" si="80"/>
        <v/>
      </c>
      <c r="AM587" s="18" t="str">
        <f t="shared" si="81"/>
        <v/>
      </c>
      <c r="AN587" s="18" t="str">
        <f t="shared" si="82"/>
        <v/>
      </c>
      <c r="AO587" s="18" t="str">
        <f t="shared" si="83"/>
        <v/>
      </c>
      <c r="AP587" s="18" t="str">
        <f t="shared" si="84"/>
        <v/>
      </c>
      <c r="AS587" s="63">
        <f t="shared" si="85"/>
        <v>74</v>
      </c>
      <c r="AT587" s="23" t="str">
        <f t="shared" si="86"/>
        <v xml:space="preserve">Mencapai kompetensi dengan sangat baik dalam  Menyanyikan lagu populer  populer secara  solo dengan intonasi dan artikulasi . </v>
      </c>
      <c r="AU587" s="23" t="str">
        <f t="shared" si="87"/>
        <v xml:space="preserve">Perlu peningkatan dalam hal  Memainkan alat musik  dalam ansambel secara berkelompok .  Menyanyikan lagu populer  dalam bentuk sajian vokal group . </v>
      </c>
      <c r="AV587" s="23" t="str">
        <f t="shared" si="88"/>
        <v xml:space="preserve">Mencapai kompetensi dengan sangat baik dalam  Menyanyikan lagu populer  populer secara  solo dengan intonasi dan artikulasi . </v>
      </c>
      <c r="AW587" s="23" t="str">
        <f t="shared" si="89"/>
        <v xml:space="preserve">Perlu peningkatan dalam hal  Memainkan alat musik  dalam ansambel secara berkelompok .  Menyanyikan lagu populer  dalam bentuk sajian vokal group . </v>
      </c>
      <c r="BF587" s="197">
        <v>77</v>
      </c>
    </row>
    <row r="588" spans="1:58" ht="15.75" customHeight="1">
      <c r="A588" s="57">
        <v>582</v>
      </c>
      <c r="B588" s="18" t="s">
        <v>656</v>
      </c>
      <c r="C588" s="59">
        <v>6696</v>
      </c>
      <c r="D588" s="18">
        <f t="shared" si="93"/>
        <v>6696</v>
      </c>
      <c r="E588" s="59" t="s">
        <v>629</v>
      </c>
      <c r="F588" s="59">
        <v>80</v>
      </c>
      <c r="G588" s="59">
        <v>75</v>
      </c>
      <c r="H588" s="59">
        <v>75</v>
      </c>
      <c r="I588" s="59"/>
      <c r="J588" s="59"/>
      <c r="K588" s="59"/>
      <c r="L588" s="59"/>
      <c r="M588" s="59"/>
      <c r="N588" s="18"/>
      <c r="O588" s="60">
        <v>63</v>
      </c>
      <c r="P588" s="175">
        <f t="shared" si="94"/>
        <v>80</v>
      </c>
      <c r="Q588" s="18"/>
      <c r="R588" s="18"/>
      <c r="S588" s="18"/>
      <c r="T588" s="18"/>
      <c r="U588" s="61">
        <f t="shared" si="95"/>
        <v>73.25</v>
      </c>
      <c r="V588" s="18" t="str">
        <f t="shared" si="68"/>
        <v xml:space="preserve"> Menyanyikan lagu populer  populer secara  solo dengan intonasi dan artikulasi . </v>
      </c>
      <c r="W588" s="18" t="str">
        <f t="shared" si="69"/>
        <v/>
      </c>
      <c r="X588" s="62" t="str">
        <f t="shared" si="70"/>
        <v/>
      </c>
      <c r="Y588" s="18" t="str">
        <f t="shared" si="71"/>
        <v/>
      </c>
      <c r="Z588" s="18" t="str">
        <f t="shared" si="72"/>
        <v/>
      </c>
      <c r="AA588" s="18" t="str">
        <f t="shared" si="73"/>
        <v/>
      </c>
      <c r="AB588" s="18" t="str">
        <f t="shared" si="74"/>
        <v/>
      </c>
      <c r="AC588" s="18" t="str">
        <f t="shared" si="75"/>
        <v/>
      </c>
      <c r="AD588" s="18"/>
      <c r="AE588" s="18"/>
      <c r="AF588" s="18"/>
      <c r="AG588" s="18"/>
      <c r="AH588" s="30" t="str">
        <f t="shared" si="76"/>
        <v/>
      </c>
      <c r="AI588" s="18" t="str">
        <f t="shared" si="77"/>
        <v/>
      </c>
      <c r="AJ588" s="18" t="str">
        <f t="shared" si="78"/>
        <v xml:space="preserve"> Memainkan alat musik  dalam ansambel secara berkelompok . </v>
      </c>
      <c r="AK588" s="18" t="str">
        <f t="shared" si="79"/>
        <v xml:space="preserve"> Menyanyikan lagu populer  dalam bentuk sajian vokal group . </v>
      </c>
      <c r="AL588" s="18" t="str">
        <f t="shared" si="80"/>
        <v/>
      </c>
      <c r="AM588" s="18" t="str">
        <f t="shared" si="81"/>
        <v/>
      </c>
      <c r="AN588" s="18" t="str">
        <f t="shared" si="82"/>
        <v/>
      </c>
      <c r="AO588" s="18" t="str">
        <f t="shared" si="83"/>
        <v/>
      </c>
      <c r="AP588" s="18" t="str">
        <f t="shared" si="84"/>
        <v/>
      </c>
      <c r="AS588" s="63">
        <f t="shared" si="85"/>
        <v>73.25</v>
      </c>
      <c r="AT588" s="23" t="str">
        <f t="shared" si="86"/>
        <v xml:space="preserve">Mencapai kompetensi dengan sangat baik dalam  Menyanyikan lagu populer  populer secara  solo dengan intonasi dan artikulasi . </v>
      </c>
      <c r="AU588" s="23" t="str">
        <f t="shared" si="87"/>
        <v xml:space="preserve">Perlu peningkatan dalam hal  Memainkan alat musik  dalam ansambel secara berkelompok .  Menyanyikan lagu populer  dalam bentuk sajian vokal group . </v>
      </c>
      <c r="AV588" s="23" t="str">
        <f t="shared" si="88"/>
        <v xml:space="preserve">Mencapai kompetensi dengan sangat baik dalam  Menyanyikan lagu populer  populer secara  solo dengan intonasi dan artikulasi . </v>
      </c>
      <c r="AW588" s="23" t="str">
        <f t="shared" si="89"/>
        <v xml:space="preserve">Perlu peningkatan dalam hal  Memainkan alat musik  dalam ansambel secara berkelompok .  Menyanyikan lagu populer  dalam bentuk sajian vokal group . </v>
      </c>
      <c r="BF588" s="197">
        <v>77</v>
      </c>
    </row>
    <row r="589" spans="1:58" ht="15.75" customHeight="1">
      <c r="A589" s="57">
        <v>583</v>
      </c>
      <c r="B589" s="18" t="s">
        <v>658</v>
      </c>
      <c r="C589" s="59">
        <v>6698</v>
      </c>
      <c r="D589" s="18">
        <f t="shared" si="93"/>
        <v>6698</v>
      </c>
      <c r="E589" s="59" t="s">
        <v>629</v>
      </c>
      <c r="F589" s="59">
        <v>75</v>
      </c>
      <c r="G589" s="59">
        <v>75</v>
      </c>
      <c r="H589" s="59">
        <v>75</v>
      </c>
      <c r="I589" s="59"/>
      <c r="J589" s="59"/>
      <c r="K589" s="59"/>
      <c r="L589" s="59"/>
      <c r="M589" s="59"/>
      <c r="N589" s="18"/>
      <c r="O589" s="60">
        <v>46</v>
      </c>
      <c r="P589" s="175">
        <f t="shared" si="94"/>
        <v>80</v>
      </c>
      <c r="Q589" s="18"/>
      <c r="R589" s="18"/>
      <c r="S589" s="18"/>
      <c r="T589" s="18"/>
      <c r="U589" s="61">
        <f t="shared" si="95"/>
        <v>67.75</v>
      </c>
      <c r="V589" s="18" t="str">
        <f t="shared" si="68"/>
        <v/>
      </c>
      <c r="W589" s="18" t="str">
        <f t="shared" si="69"/>
        <v/>
      </c>
      <c r="X589" s="62" t="str">
        <f t="shared" si="70"/>
        <v/>
      </c>
      <c r="Y589" s="18" t="str">
        <f t="shared" si="71"/>
        <v/>
      </c>
      <c r="Z589" s="18" t="str">
        <f t="shared" si="72"/>
        <v/>
      </c>
      <c r="AA589" s="18" t="str">
        <f t="shared" si="73"/>
        <v/>
      </c>
      <c r="AB589" s="18" t="str">
        <f t="shared" si="74"/>
        <v/>
      </c>
      <c r="AC589" s="18" t="str">
        <f t="shared" si="75"/>
        <v/>
      </c>
      <c r="AD589" s="18"/>
      <c r="AE589" s="18"/>
      <c r="AF589" s="18"/>
      <c r="AG589" s="18"/>
      <c r="AH589" s="30" t="str">
        <f t="shared" si="76"/>
        <v/>
      </c>
      <c r="AI589" s="18" t="str">
        <f t="shared" si="77"/>
        <v xml:space="preserve"> Menyanyikan lagu populer  populer secara  solo dengan intonasi dan artikulasi . </v>
      </c>
      <c r="AJ589" s="18" t="str">
        <f t="shared" si="78"/>
        <v xml:space="preserve"> Memainkan alat musik  dalam ansambel secara berkelompok . </v>
      </c>
      <c r="AK589" s="18" t="str">
        <f t="shared" si="79"/>
        <v xml:space="preserve"> Menyanyikan lagu populer  dalam bentuk sajian vokal group . </v>
      </c>
      <c r="AL589" s="18" t="str">
        <f t="shared" si="80"/>
        <v/>
      </c>
      <c r="AM589" s="18" t="str">
        <f t="shared" si="81"/>
        <v/>
      </c>
      <c r="AN589" s="18" t="str">
        <f t="shared" si="82"/>
        <v/>
      </c>
      <c r="AO589" s="18" t="str">
        <f t="shared" si="83"/>
        <v/>
      </c>
      <c r="AP589" s="18" t="str">
        <f t="shared" si="84"/>
        <v/>
      </c>
      <c r="AS589" s="63">
        <f t="shared" si="85"/>
        <v>67.75</v>
      </c>
      <c r="AT589" s="23" t="str">
        <f t="shared" si="86"/>
        <v xml:space="preserve">Mencapai kompetensi dengan sangat baik dalam </v>
      </c>
      <c r="AU589" s="23" t="str">
        <f t="shared" si="87"/>
        <v xml:space="preserve">Perlu peningkatan dalam hal  Menyanyikan lagu populer  populer secara  solo dengan intonasi dan artikulasi .  Memainkan alat musik  dalam ansambel secara berkelompok .  Menyanyikan lagu populer  dalam bentuk sajian vokal group . </v>
      </c>
      <c r="AV589" s="23" t="str">
        <f t="shared" si="88"/>
        <v/>
      </c>
      <c r="AW589" s="23" t="str">
        <f t="shared" si="89"/>
        <v xml:space="preserve">Perlu peningkatan dalam hal  Menyanyikan lagu populer  populer secara  solo dengan intonasi dan artikulasi .  Memainkan alat musik  dalam ansambel secara berkelompok .  Menyanyikan lagu populer  dalam bentuk sajian vokal group . </v>
      </c>
      <c r="BF589" s="197">
        <v>76</v>
      </c>
    </row>
    <row r="590" spans="1:58" ht="15.75" customHeight="1">
      <c r="A590" s="57">
        <v>584</v>
      </c>
      <c r="B590" s="18" t="s">
        <v>659</v>
      </c>
      <c r="C590" s="59">
        <v>6699</v>
      </c>
      <c r="D590" s="18">
        <f t="shared" si="93"/>
        <v>6699</v>
      </c>
      <c r="E590" s="59" t="s">
        <v>629</v>
      </c>
      <c r="F590" s="59">
        <v>90</v>
      </c>
      <c r="G590" s="59">
        <v>80</v>
      </c>
      <c r="H590" s="59">
        <v>80</v>
      </c>
      <c r="I590" s="59"/>
      <c r="J590" s="59"/>
      <c r="K590" s="59"/>
      <c r="L590" s="59"/>
      <c r="M590" s="59"/>
      <c r="N590" s="18"/>
      <c r="O590" s="60">
        <v>74</v>
      </c>
      <c r="P590" s="175">
        <f t="shared" si="94"/>
        <v>80</v>
      </c>
      <c r="Q590" s="18"/>
      <c r="R590" s="18"/>
      <c r="S590" s="18"/>
      <c r="T590" s="18"/>
      <c r="U590" s="61">
        <f t="shared" si="95"/>
        <v>81</v>
      </c>
      <c r="V590" s="18" t="str">
        <f t="shared" si="68"/>
        <v xml:space="preserve"> Menyanyikan lagu populer  populer secara  solo dengan intonasi dan artikulasi . </v>
      </c>
      <c r="W590" s="18" t="str">
        <f t="shared" si="69"/>
        <v xml:space="preserve"> Memainkan alat musik  dalam ansambel secara berkelompok . </v>
      </c>
      <c r="X590" s="62" t="str">
        <f t="shared" si="70"/>
        <v xml:space="preserve"> Menyanyikan lagu populer  dalam bentuk sajian vokal group . </v>
      </c>
      <c r="Y590" s="18" t="str">
        <f t="shared" si="71"/>
        <v/>
      </c>
      <c r="Z590" s="18" t="str">
        <f t="shared" si="72"/>
        <v/>
      </c>
      <c r="AA590" s="18" t="str">
        <f t="shared" si="73"/>
        <v/>
      </c>
      <c r="AB590" s="18" t="str">
        <f t="shared" si="74"/>
        <v/>
      </c>
      <c r="AC590" s="18" t="str">
        <f t="shared" si="75"/>
        <v/>
      </c>
      <c r="AD590" s="18"/>
      <c r="AE590" s="18"/>
      <c r="AF590" s="18"/>
      <c r="AG590" s="18"/>
      <c r="AH590" s="30" t="str">
        <f t="shared" si="76"/>
        <v/>
      </c>
      <c r="AI590" s="18" t="str">
        <f t="shared" si="77"/>
        <v/>
      </c>
      <c r="AJ590" s="18" t="str">
        <f t="shared" si="78"/>
        <v/>
      </c>
      <c r="AK590" s="18" t="str">
        <f t="shared" si="79"/>
        <v/>
      </c>
      <c r="AL590" s="18" t="str">
        <f t="shared" si="80"/>
        <v/>
      </c>
      <c r="AM590" s="18" t="str">
        <f t="shared" si="81"/>
        <v/>
      </c>
      <c r="AN590" s="18" t="str">
        <f t="shared" si="82"/>
        <v/>
      </c>
      <c r="AO590" s="18" t="str">
        <f t="shared" si="83"/>
        <v/>
      </c>
      <c r="AP590" s="18" t="str">
        <f t="shared" si="84"/>
        <v/>
      </c>
      <c r="AS590" s="63">
        <f t="shared" si="85"/>
        <v>81</v>
      </c>
      <c r="AT590" s="23" t="str">
        <f t="shared" si="86"/>
        <v xml:space="preserve">Mencapai kompetensi dengan sangat baik dalam  Menyanyikan lagu populer  populer secara  solo dengan intonasi dan artikulasi .  Memainkan alat musik  dalam ansambel secara berkelompok .  Menyanyikan lagu populer  dalam bentuk sajian vokal group . </v>
      </c>
      <c r="AU590" s="23" t="str">
        <f t="shared" si="87"/>
        <v xml:space="preserve">Perlu peningkatan dalam hal </v>
      </c>
      <c r="AV590" s="23" t="str">
        <f t="shared" si="88"/>
        <v xml:space="preserve">Mencapai kompetensi dengan sangat baik dalam  Menyanyikan lagu populer  populer secara  solo dengan intonasi dan artikulasi .  Memainkan alat musik  dalam ansambel secara berkelompok .  Menyanyikan lagu populer  dalam bentuk sajian vokal group . </v>
      </c>
      <c r="AW590" s="23" t="str">
        <f t="shared" si="89"/>
        <v/>
      </c>
      <c r="BF590" s="197">
        <v>80</v>
      </c>
    </row>
    <row r="591" spans="1:58" ht="15.75" customHeight="1">
      <c r="A591" s="57">
        <v>585</v>
      </c>
      <c r="B591" s="18" t="s">
        <v>660</v>
      </c>
      <c r="C591" s="59">
        <v>6700</v>
      </c>
      <c r="D591" s="18">
        <f t="shared" si="93"/>
        <v>6700</v>
      </c>
      <c r="E591" s="59" t="s">
        <v>629</v>
      </c>
      <c r="F591" s="59">
        <v>90</v>
      </c>
      <c r="G591" s="59">
        <v>80</v>
      </c>
      <c r="H591" s="59">
        <v>80</v>
      </c>
      <c r="I591" s="59"/>
      <c r="J591" s="59"/>
      <c r="K591" s="59"/>
      <c r="L591" s="59"/>
      <c r="M591" s="59"/>
      <c r="N591" s="18"/>
      <c r="O591" s="60">
        <v>62</v>
      </c>
      <c r="P591" s="175">
        <f t="shared" si="94"/>
        <v>80</v>
      </c>
      <c r="Q591" s="18"/>
      <c r="R591" s="18"/>
      <c r="S591" s="18"/>
      <c r="T591" s="18"/>
      <c r="U591" s="61">
        <f t="shared" si="95"/>
        <v>78</v>
      </c>
      <c r="V591" s="18" t="str">
        <f t="shared" si="68"/>
        <v xml:space="preserve"> Menyanyikan lagu populer  populer secara  solo dengan intonasi dan artikulasi . </v>
      </c>
      <c r="W591" s="18" t="str">
        <f t="shared" si="69"/>
        <v xml:space="preserve"> Memainkan alat musik  dalam ansambel secara berkelompok . </v>
      </c>
      <c r="X591" s="62" t="str">
        <f t="shared" si="70"/>
        <v xml:space="preserve"> Menyanyikan lagu populer  dalam bentuk sajian vokal group . </v>
      </c>
      <c r="Y591" s="18" t="str">
        <f t="shared" si="71"/>
        <v/>
      </c>
      <c r="Z591" s="18" t="str">
        <f t="shared" si="72"/>
        <v/>
      </c>
      <c r="AA591" s="18" t="str">
        <f t="shared" si="73"/>
        <v/>
      </c>
      <c r="AB591" s="18" t="str">
        <f t="shared" si="74"/>
        <v/>
      </c>
      <c r="AC591" s="18" t="str">
        <f t="shared" si="75"/>
        <v/>
      </c>
      <c r="AD591" s="18"/>
      <c r="AE591" s="18"/>
      <c r="AF591" s="18"/>
      <c r="AG591" s="18"/>
      <c r="AH591" s="30" t="str">
        <f t="shared" si="76"/>
        <v/>
      </c>
      <c r="AI591" s="18" t="str">
        <f t="shared" si="77"/>
        <v/>
      </c>
      <c r="AJ591" s="18" t="str">
        <f t="shared" si="78"/>
        <v/>
      </c>
      <c r="AK591" s="18" t="str">
        <f t="shared" si="79"/>
        <v/>
      </c>
      <c r="AL591" s="18" t="str">
        <f t="shared" si="80"/>
        <v/>
      </c>
      <c r="AM591" s="18" t="str">
        <f t="shared" si="81"/>
        <v/>
      </c>
      <c r="AN591" s="18" t="str">
        <f t="shared" si="82"/>
        <v/>
      </c>
      <c r="AO591" s="18" t="str">
        <f t="shared" si="83"/>
        <v/>
      </c>
      <c r="AP591" s="18" t="str">
        <f t="shared" si="84"/>
        <v/>
      </c>
      <c r="AS591" s="63">
        <f t="shared" si="85"/>
        <v>78</v>
      </c>
      <c r="AT591" s="23" t="str">
        <f t="shared" si="86"/>
        <v xml:space="preserve">Mencapai kompetensi dengan sangat baik dalam  Menyanyikan lagu populer  populer secara  solo dengan intonasi dan artikulasi .  Memainkan alat musik  dalam ansambel secara berkelompok .  Menyanyikan lagu populer  dalam bentuk sajian vokal group . </v>
      </c>
      <c r="AU591" s="23" t="str">
        <f t="shared" si="87"/>
        <v xml:space="preserve">Perlu peningkatan dalam hal </v>
      </c>
      <c r="AV591" s="23" t="str">
        <f t="shared" si="88"/>
        <v xml:space="preserve">Mencapai kompetensi dengan sangat baik dalam  Menyanyikan lagu populer  populer secara  solo dengan intonasi dan artikulasi .  Memainkan alat musik  dalam ansambel secara berkelompok .  Menyanyikan lagu populer  dalam bentuk sajian vokal group . </v>
      </c>
      <c r="AW591" s="23" t="str">
        <f t="shared" si="89"/>
        <v/>
      </c>
      <c r="BF591" s="197">
        <v>78</v>
      </c>
    </row>
    <row r="592" spans="1:58" ht="15.75" customHeight="1">
      <c r="A592" s="57">
        <v>586</v>
      </c>
      <c r="B592" s="18"/>
      <c r="C592" s="59"/>
      <c r="D592" s="18">
        <f t="shared" si="93"/>
        <v>0</v>
      </c>
      <c r="E592" s="59"/>
      <c r="F592" s="59"/>
      <c r="G592" s="59"/>
      <c r="H592" s="59"/>
      <c r="I592" s="59"/>
      <c r="J592" s="59"/>
      <c r="K592" s="59"/>
      <c r="L592" s="59"/>
      <c r="M592" s="59"/>
      <c r="N592" s="18"/>
      <c r="O592" s="60"/>
      <c r="P592" s="175">
        <f t="shared" si="94"/>
        <v>80</v>
      </c>
      <c r="Q592" s="18"/>
      <c r="R592" s="18"/>
      <c r="S592" s="18"/>
      <c r="T592" s="18"/>
      <c r="U592" s="61" t="str">
        <f t="shared" si="95"/>
        <v/>
      </c>
      <c r="V592" s="18" t="str">
        <f t="shared" si="68"/>
        <v/>
      </c>
      <c r="W592" s="18" t="str">
        <f t="shared" si="69"/>
        <v/>
      </c>
      <c r="X592" s="62" t="str">
        <f t="shared" si="70"/>
        <v/>
      </c>
      <c r="Y592" s="18" t="str">
        <f t="shared" si="71"/>
        <v/>
      </c>
      <c r="Z592" s="18" t="str">
        <f t="shared" si="72"/>
        <v/>
      </c>
      <c r="AA592" s="18" t="str">
        <f t="shared" si="73"/>
        <v/>
      </c>
      <c r="AB592" s="18" t="str">
        <f t="shared" si="74"/>
        <v/>
      </c>
      <c r="AC592" s="18" t="str">
        <f t="shared" si="75"/>
        <v/>
      </c>
      <c r="AD592" s="18"/>
      <c r="AE592" s="18"/>
      <c r="AF592" s="18"/>
      <c r="AG592" s="18"/>
      <c r="AH592" s="30" t="str">
        <f t="shared" si="76"/>
        <v/>
      </c>
      <c r="AI592" s="18" t="str">
        <f t="shared" si="77"/>
        <v/>
      </c>
      <c r="AJ592" s="18" t="str">
        <f t="shared" si="78"/>
        <v/>
      </c>
      <c r="AK592" s="18" t="str">
        <f t="shared" si="79"/>
        <v/>
      </c>
      <c r="AL592" s="18" t="str">
        <f t="shared" si="80"/>
        <v/>
      </c>
      <c r="AM592" s="18" t="str">
        <f t="shared" si="81"/>
        <v/>
      </c>
      <c r="AN592" s="18" t="str">
        <f t="shared" si="82"/>
        <v/>
      </c>
      <c r="AO592" s="18" t="str">
        <f t="shared" si="83"/>
        <v/>
      </c>
      <c r="AP592" s="18" t="str">
        <f t="shared" si="84"/>
        <v/>
      </c>
      <c r="AS592" s="63" t="str">
        <f t="shared" si="85"/>
        <v/>
      </c>
      <c r="AT592" s="23" t="str">
        <f t="shared" si="86"/>
        <v xml:space="preserve">Mencapai kompetensi dengan sangat baik dalam </v>
      </c>
      <c r="AU592" s="23" t="str">
        <f t="shared" si="87"/>
        <v xml:space="preserve">Perlu peningkatan dalam hal </v>
      </c>
      <c r="AV592" s="23" t="str">
        <f t="shared" si="88"/>
        <v/>
      </c>
      <c r="AW592" s="23" t="str">
        <f t="shared" si="89"/>
        <v/>
      </c>
      <c r="BF592" s="197"/>
    </row>
    <row r="593" spans="1:58" ht="15.75" customHeight="1">
      <c r="A593" s="57">
        <v>587</v>
      </c>
      <c r="B593" s="18"/>
      <c r="C593" s="59"/>
      <c r="D593" s="18">
        <f t="shared" si="93"/>
        <v>0</v>
      </c>
      <c r="E593" s="59"/>
      <c r="F593" s="59"/>
      <c r="G593" s="59"/>
      <c r="H593" s="59"/>
      <c r="I593" s="59"/>
      <c r="J593" s="59"/>
      <c r="K593" s="59"/>
      <c r="L593" s="59"/>
      <c r="M593" s="59"/>
      <c r="N593" s="18"/>
      <c r="O593" s="60"/>
      <c r="P593" s="175">
        <f t="shared" si="94"/>
        <v>80</v>
      </c>
      <c r="Q593" s="18"/>
      <c r="R593" s="18"/>
      <c r="S593" s="18"/>
      <c r="T593" s="18"/>
      <c r="U593" s="61" t="str">
        <f t="shared" si="95"/>
        <v/>
      </c>
      <c r="V593" s="18" t="str">
        <f t="shared" si="68"/>
        <v/>
      </c>
      <c r="W593" s="18" t="str">
        <f t="shared" si="69"/>
        <v/>
      </c>
      <c r="X593" s="62" t="str">
        <f t="shared" si="70"/>
        <v/>
      </c>
      <c r="Y593" s="18" t="str">
        <f t="shared" si="71"/>
        <v/>
      </c>
      <c r="Z593" s="18" t="str">
        <f t="shared" si="72"/>
        <v/>
      </c>
      <c r="AA593" s="18" t="str">
        <f t="shared" si="73"/>
        <v/>
      </c>
      <c r="AB593" s="18" t="str">
        <f t="shared" si="74"/>
        <v/>
      </c>
      <c r="AC593" s="18" t="str">
        <f t="shared" si="75"/>
        <v/>
      </c>
      <c r="AD593" s="18"/>
      <c r="AE593" s="18"/>
      <c r="AF593" s="18"/>
      <c r="AG593" s="18"/>
      <c r="AH593" s="30" t="str">
        <f t="shared" si="76"/>
        <v/>
      </c>
      <c r="AI593" s="18" t="str">
        <f t="shared" si="77"/>
        <v/>
      </c>
      <c r="AJ593" s="18" t="str">
        <f t="shared" si="78"/>
        <v/>
      </c>
      <c r="AK593" s="18" t="str">
        <f t="shared" si="79"/>
        <v/>
      </c>
      <c r="AL593" s="18" t="str">
        <f t="shared" si="80"/>
        <v/>
      </c>
      <c r="AM593" s="18" t="str">
        <f t="shared" si="81"/>
        <v/>
      </c>
      <c r="AN593" s="18" t="str">
        <f t="shared" si="82"/>
        <v/>
      </c>
      <c r="AO593" s="18" t="str">
        <f t="shared" si="83"/>
        <v/>
      </c>
      <c r="AP593" s="18" t="str">
        <f t="shared" si="84"/>
        <v/>
      </c>
      <c r="AS593" s="63" t="str">
        <f t="shared" si="85"/>
        <v/>
      </c>
      <c r="AT593" s="23" t="str">
        <f t="shared" si="86"/>
        <v xml:space="preserve">Mencapai kompetensi dengan sangat baik dalam </v>
      </c>
      <c r="AU593" s="23" t="str">
        <f t="shared" si="87"/>
        <v xml:space="preserve">Perlu peningkatan dalam hal </v>
      </c>
      <c r="AV593" s="23" t="str">
        <f t="shared" si="88"/>
        <v/>
      </c>
      <c r="AW593" s="23" t="str">
        <f t="shared" si="89"/>
        <v/>
      </c>
      <c r="BF593" s="197"/>
    </row>
    <row r="594" spans="1:58" ht="15.75" customHeight="1">
      <c r="A594" s="57">
        <v>588</v>
      </c>
      <c r="B594" s="18"/>
      <c r="C594" s="59"/>
      <c r="D594" s="18">
        <f t="shared" si="93"/>
        <v>0</v>
      </c>
      <c r="E594" s="59"/>
      <c r="F594" s="59"/>
      <c r="G594" s="59"/>
      <c r="H594" s="59"/>
      <c r="I594" s="59"/>
      <c r="J594" s="59"/>
      <c r="K594" s="59"/>
      <c r="L594" s="59"/>
      <c r="M594" s="59"/>
      <c r="N594" s="18"/>
      <c r="O594" s="60"/>
      <c r="P594" s="175">
        <f t="shared" si="94"/>
        <v>80</v>
      </c>
      <c r="Q594" s="18"/>
      <c r="R594" s="18"/>
      <c r="S594" s="18"/>
      <c r="T594" s="18"/>
      <c r="U594" s="61" t="str">
        <f t="shared" si="95"/>
        <v/>
      </c>
      <c r="V594" s="18" t="str">
        <f t="shared" si="68"/>
        <v/>
      </c>
      <c r="W594" s="18" t="str">
        <f t="shared" si="69"/>
        <v/>
      </c>
      <c r="X594" s="62" t="str">
        <f t="shared" si="70"/>
        <v/>
      </c>
      <c r="Y594" s="18" t="str">
        <f t="shared" si="71"/>
        <v/>
      </c>
      <c r="Z594" s="18" t="str">
        <f t="shared" si="72"/>
        <v/>
      </c>
      <c r="AA594" s="18" t="str">
        <f t="shared" si="73"/>
        <v/>
      </c>
      <c r="AB594" s="18" t="str">
        <f t="shared" si="74"/>
        <v/>
      </c>
      <c r="AC594" s="18" t="str">
        <f t="shared" si="75"/>
        <v/>
      </c>
      <c r="AD594" s="18"/>
      <c r="AE594" s="18"/>
      <c r="AF594" s="18"/>
      <c r="AG594" s="18"/>
      <c r="AH594" s="30" t="str">
        <f t="shared" si="76"/>
        <v/>
      </c>
      <c r="AI594" s="18" t="str">
        <f t="shared" si="77"/>
        <v/>
      </c>
      <c r="AJ594" s="18" t="str">
        <f t="shared" si="78"/>
        <v/>
      </c>
      <c r="AK594" s="18" t="str">
        <f t="shared" si="79"/>
        <v/>
      </c>
      <c r="AL594" s="18" t="str">
        <f t="shared" si="80"/>
        <v/>
      </c>
      <c r="AM594" s="18" t="str">
        <f t="shared" si="81"/>
        <v/>
      </c>
      <c r="AN594" s="18" t="str">
        <f t="shared" si="82"/>
        <v/>
      </c>
      <c r="AO594" s="18" t="str">
        <f t="shared" si="83"/>
        <v/>
      </c>
      <c r="AP594" s="18" t="str">
        <f t="shared" si="84"/>
        <v/>
      </c>
      <c r="AS594" s="63" t="str">
        <f t="shared" si="85"/>
        <v/>
      </c>
      <c r="AT594" s="23" t="str">
        <f t="shared" si="86"/>
        <v xml:space="preserve">Mencapai kompetensi dengan sangat baik dalam </v>
      </c>
      <c r="AU594" s="23" t="str">
        <f t="shared" si="87"/>
        <v xml:space="preserve">Perlu peningkatan dalam hal </v>
      </c>
      <c r="AV594" s="23" t="str">
        <f t="shared" si="88"/>
        <v/>
      </c>
      <c r="AW594" s="23" t="str">
        <f t="shared" si="89"/>
        <v/>
      </c>
      <c r="BF594" s="197"/>
    </row>
    <row r="595" spans="1:58" ht="15.75" customHeight="1">
      <c r="A595" s="57">
        <v>589</v>
      </c>
      <c r="B595" s="18"/>
      <c r="C595" s="59"/>
      <c r="D595" s="18">
        <f t="shared" si="93"/>
        <v>0</v>
      </c>
      <c r="E595" s="59"/>
      <c r="F595" s="59"/>
      <c r="G595" s="59"/>
      <c r="H595" s="59"/>
      <c r="I595" s="59"/>
      <c r="J595" s="59"/>
      <c r="K595" s="59"/>
      <c r="L595" s="59"/>
      <c r="M595" s="59"/>
      <c r="N595" s="18"/>
      <c r="O595" s="60"/>
      <c r="P595" s="175">
        <f t="shared" si="94"/>
        <v>80</v>
      </c>
      <c r="Q595" s="18"/>
      <c r="R595" s="18"/>
      <c r="S595" s="18"/>
      <c r="T595" s="18"/>
      <c r="U595" s="61" t="str">
        <f t="shared" si="95"/>
        <v/>
      </c>
      <c r="V595" s="18" t="str">
        <f t="shared" si="68"/>
        <v/>
      </c>
      <c r="W595" s="18" t="str">
        <f t="shared" si="69"/>
        <v/>
      </c>
      <c r="X595" s="62" t="str">
        <f t="shared" si="70"/>
        <v/>
      </c>
      <c r="Y595" s="18" t="str">
        <f t="shared" si="71"/>
        <v/>
      </c>
      <c r="Z595" s="18" t="str">
        <f t="shared" si="72"/>
        <v/>
      </c>
      <c r="AA595" s="18" t="str">
        <f t="shared" si="73"/>
        <v/>
      </c>
      <c r="AB595" s="18" t="str">
        <f t="shared" si="74"/>
        <v/>
      </c>
      <c r="AC595" s="18" t="str">
        <f t="shared" si="75"/>
        <v/>
      </c>
      <c r="AD595" s="18"/>
      <c r="AE595" s="18"/>
      <c r="AF595" s="18"/>
      <c r="AG595" s="18"/>
      <c r="AH595" s="30" t="str">
        <f t="shared" si="76"/>
        <v/>
      </c>
      <c r="AI595" s="18" t="str">
        <f t="shared" si="77"/>
        <v/>
      </c>
      <c r="AJ595" s="18" t="str">
        <f t="shared" si="78"/>
        <v/>
      </c>
      <c r="AK595" s="18" t="str">
        <f t="shared" si="79"/>
        <v/>
      </c>
      <c r="AL595" s="18" t="str">
        <f t="shared" si="80"/>
        <v/>
      </c>
      <c r="AM595" s="18" t="str">
        <f t="shared" si="81"/>
        <v/>
      </c>
      <c r="AN595" s="18" t="str">
        <f t="shared" si="82"/>
        <v/>
      </c>
      <c r="AO595" s="18" t="str">
        <f t="shared" si="83"/>
        <v/>
      </c>
      <c r="AP595" s="18" t="str">
        <f t="shared" si="84"/>
        <v/>
      </c>
      <c r="AS595" s="63" t="str">
        <f t="shared" si="85"/>
        <v/>
      </c>
      <c r="AT595" s="23" t="str">
        <f t="shared" si="86"/>
        <v xml:space="preserve">Mencapai kompetensi dengan sangat baik dalam </v>
      </c>
      <c r="AU595" s="23" t="str">
        <f t="shared" si="87"/>
        <v xml:space="preserve">Perlu peningkatan dalam hal </v>
      </c>
      <c r="AV595" s="23" t="str">
        <f t="shared" si="88"/>
        <v/>
      </c>
      <c r="AW595" s="23" t="str">
        <f t="shared" si="89"/>
        <v/>
      </c>
      <c r="BF595" s="197"/>
    </row>
    <row r="596" spans="1:58" ht="15.75" customHeight="1">
      <c r="A596" s="57">
        <v>590</v>
      </c>
      <c r="B596" s="18"/>
      <c r="C596" s="59"/>
      <c r="D596" s="18">
        <f t="shared" si="93"/>
        <v>0</v>
      </c>
      <c r="E596" s="59"/>
      <c r="F596" s="59"/>
      <c r="G596" s="59"/>
      <c r="H596" s="59"/>
      <c r="I596" s="59"/>
      <c r="J596" s="59"/>
      <c r="K596" s="59"/>
      <c r="L596" s="59"/>
      <c r="M596" s="59"/>
      <c r="N596" s="18"/>
      <c r="O596" s="60"/>
      <c r="P596" s="175">
        <f t="shared" si="94"/>
        <v>80</v>
      </c>
      <c r="Q596" s="18"/>
      <c r="R596" s="18"/>
      <c r="S596" s="18"/>
      <c r="T596" s="18"/>
      <c r="U596" s="61" t="str">
        <f t="shared" si="95"/>
        <v/>
      </c>
      <c r="V596" s="18" t="str">
        <f t="shared" si="68"/>
        <v/>
      </c>
      <c r="W596" s="18" t="str">
        <f t="shared" si="69"/>
        <v/>
      </c>
      <c r="X596" s="62" t="str">
        <f t="shared" si="70"/>
        <v/>
      </c>
      <c r="Y596" s="18" t="str">
        <f t="shared" si="71"/>
        <v/>
      </c>
      <c r="Z596" s="18" t="str">
        <f t="shared" si="72"/>
        <v/>
      </c>
      <c r="AA596" s="18" t="str">
        <f t="shared" si="73"/>
        <v/>
      </c>
      <c r="AB596" s="18" t="str">
        <f t="shared" si="74"/>
        <v/>
      </c>
      <c r="AC596" s="18" t="str">
        <f t="shared" si="75"/>
        <v/>
      </c>
      <c r="AD596" s="18"/>
      <c r="AE596" s="18"/>
      <c r="AF596" s="18"/>
      <c r="AG596" s="18"/>
      <c r="AH596" s="30" t="str">
        <f t="shared" si="76"/>
        <v/>
      </c>
      <c r="AI596" s="18" t="str">
        <f t="shared" si="77"/>
        <v/>
      </c>
      <c r="AJ596" s="18" t="str">
        <f t="shared" si="78"/>
        <v/>
      </c>
      <c r="AK596" s="18" t="str">
        <f t="shared" si="79"/>
        <v/>
      </c>
      <c r="AL596" s="18" t="str">
        <f t="shared" si="80"/>
        <v/>
      </c>
      <c r="AM596" s="18" t="str">
        <f t="shared" si="81"/>
        <v/>
      </c>
      <c r="AN596" s="18" t="str">
        <f t="shared" si="82"/>
        <v/>
      </c>
      <c r="AO596" s="18" t="str">
        <f t="shared" si="83"/>
        <v/>
      </c>
      <c r="AP596" s="18" t="str">
        <f t="shared" si="84"/>
        <v/>
      </c>
      <c r="AS596" s="63" t="str">
        <f t="shared" si="85"/>
        <v/>
      </c>
      <c r="AT596" s="23" t="str">
        <f t="shared" si="86"/>
        <v xml:space="preserve">Mencapai kompetensi dengan sangat baik dalam </v>
      </c>
      <c r="AU596" s="23" t="str">
        <f t="shared" si="87"/>
        <v xml:space="preserve">Perlu peningkatan dalam hal </v>
      </c>
      <c r="AV596" s="23" t="str">
        <f t="shared" si="88"/>
        <v/>
      </c>
      <c r="AW596" s="23" t="str">
        <f t="shared" si="89"/>
        <v/>
      </c>
      <c r="BF596" s="197"/>
    </row>
    <row r="597" spans="1:58" ht="15.75" customHeight="1">
      <c r="A597" s="57">
        <v>591</v>
      </c>
      <c r="B597" s="18"/>
      <c r="C597" s="59"/>
      <c r="D597" s="18">
        <f t="shared" si="93"/>
        <v>0</v>
      </c>
      <c r="E597" s="59"/>
      <c r="F597" s="59"/>
      <c r="G597" s="59"/>
      <c r="H597" s="59"/>
      <c r="I597" s="59"/>
      <c r="J597" s="59"/>
      <c r="K597" s="59"/>
      <c r="L597" s="59"/>
      <c r="M597" s="59"/>
      <c r="N597" s="18"/>
      <c r="O597" s="60"/>
      <c r="P597" s="175">
        <f t="shared" si="94"/>
        <v>80</v>
      </c>
      <c r="Q597" s="18"/>
      <c r="R597" s="18"/>
      <c r="S597" s="18"/>
      <c r="T597" s="18"/>
      <c r="U597" s="61" t="str">
        <f t="shared" si="95"/>
        <v/>
      </c>
      <c r="V597" s="18" t="str">
        <f t="shared" si="68"/>
        <v/>
      </c>
      <c r="W597" s="18" t="str">
        <f t="shared" si="69"/>
        <v/>
      </c>
      <c r="X597" s="62" t="str">
        <f t="shared" si="70"/>
        <v/>
      </c>
      <c r="Y597" s="18" t="str">
        <f t="shared" si="71"/>
        <v/>
      </c>
      <c r="Z597" s="18" t="str">
        <f t="shared" si="72"/>
        <v/>
      </c>
      <c r="AA597" s="18" t="str">
        <f t="shared" si="73"/>
        <v/>
      </c>
      <c r="AB597" s="18" t="str">
        <f t="shared" si="74"/>
        <v/>
      </c>
      <c r="AC597" s="18" t="str">
        <f t="shared" si="75"/>
        <v/>
      </c>
      <c r="AD597" s="18"/>
      <c r="AE597" s="18"/>
      <c r="AF597" s="18"/>
      <c r="AG597" s="18"/>
      <c r="AH597" s="30" t="str">
        <f t="shared" si="76"/>
        <v/>
      </c>
      <c r="AI597" s="18" t="str">
        <f t="shared" si="77"/>
        <v/>
      </c>
      <c r="AJ597" s="18" t="str">
        <f t="shared" si="78"/>
        <v/>
      </c>
      <c r="AK597" s="18" t="str">
        <f t="shared" si="79"/>
        <v/>
      </c>
      <c r="AL597" s="18" t="str">
        <f t="shared" si="80"/>
        <v/>
      </c>
      <c r="AM597" s="18" t="str">
        <f t="shared" si="81"/>
        <v/>
      </c>
      <c r="AN597" s="18" t="str">
        <f t="shared" si="82"/>
        <v/>
      </c>
      <c r="AO597" s="18" t="str">
        <f t="shared" si="83"/>
        <v/>
      </c>
      <c r="AP597" s="18" t="str">
        <f t="shared" si="84"/>
        <v/>
      </c>
      <c r="AS597" s="63" t="str">
        <f t="shared" si="85"/>
        <v/>
      </c>
      <c r="AT597" s="23" t="str">
        <f t="shared" si="86"/>
        <v xml:space="preserve">Mencapai kompetensi dengan sangat baik dalam </v>
      </c>
      <c r="AU597" s="23" t="str">
        <f t="shared" si="87"/>
        <v xml:space="preserve">Perlu peningkatan dalam hal </v>
      </c>
      <c r="AV597" s="23" t="str">
        <f t="shared" si="88"/>
        <v/>
      </c>
      <c r="AW597" s="23" t="str">
        <f t="shared" si="89"/>
        <v/>
      </c>
      <c r="BF597" s="197"/>
    </row>
    <row r="598" spans="1:58" ht="15.75" customHeight="1">
      <c r="A598" s="57">
        <v>592</v>
      </c>
      <c r="B598" s="18"/>
      <c r="C598" s="59"/>
      <c r="D598" s="18">
        <f t="shared" si="93"/>
        <v>0</v>
      </c>
      <c r="E598" s="59"/>
      <c r="F598" s="59"/>
      <c r="G598" s="59"/>
      <c r="H598" s="59"/>
      <c r="I598" s="59"/>
      <c r="J598" s="59"/>
      <c r="K598" s="59"/>
      <c r="L598" s="59"/>
      <c r="M598" s="59"/>
      <c r="N598" s="18"/>
      <c r="O598" s="60"/>
      <c r="P598" s="175">
        <f t="shared" si="94"/>
        <v>80</v>
      </c>
      <c r="Q598" s="18"/>
      <c r="R598" s="18"/>
      <c r="S598" s="18"/>
      <c r="T598" s="18"/>
      <c r="U598" s="61" t="str">
        <f t="shared" si="95"/>
        <v/>
      </c>
      <c r="V598" s="18" t="str">
        <f t="shared" si="68"/>
        <v/>
      </c>
      <c r="W598" s="18" t="str">
        <f t="shared" si="69"/>
        <v/>
      </c>
      <c r="X598" s="62" t="str">
        <f t="shared" si="70"/>
        <v/>
      </c>
      <c r="Y598" s="18" t="str">
        <f t="shared" si="71"/>
        <v/>
      </c>
      <c r="Z598" s="18" t="str">
        <f t="shared" si="72"/>
        <v/>
      </c>
      <c r="AA598" s="18" t="str">
        <f t="shared" si="73"/>
        <v/>
      </c>
      <c r="AB598" s="18" t="str">
        <f t="shared" si="74"/>
        <v/>
      </c>
      <c r="AC598" s="18" t="str">
        <f t="shared" si="75"/>
        <v/>
      </c>
      <c r="AD598" s="18"/>
      <c r="AE598" s="18"/>
      <c r="AF598" s="18"/>
      <c r="AG598" s="18"/>
      <c r="AH598" s="30" t="str">
        <f t="shared" si="76"/>
        <v/>
      </c>
      <c r="AI598" s="18" t="str">
        <f t="shared" si="77"/>
        <v/>
      </c>
      <c r="AJ598" s="18" t="str">
        <f t="shared" si="78"/>
        <v/>
      </c>
      <c r="AK598" s="18" t="str">
        <f t="shared" si="79"/>
        <v/>
      </c>
      <c r="AL598" s="18" t="str">
        <f t="shared" si="80"/>
        <v/>
      </c>
      <c r="AM598" s="18" t="str">
        <f t="shared" si="81"/>
        <v/>
      </c>
      <c r="AN598" s="18" t="str">
        <f t="shared" si="82"/>
        <v/>
      </c>
      <c r="AO598" s="18" t="str">
        <f t="shared" si="83"/>
        <v/>
      </c>
      <c r="AP598" s="18" t="str">
        <f t="shared" si="84"/>
        <v/>
      </c>
      <c r="AS598" s="63" t="str">
        <f t="shared" si="85"/>
        <v/>
      </c>
      <c r="AT598" s="23" t="str">
        <f t="shared" si="86"/>
        <v xml:space="preserve">Mencapai kompetensi dengan sangat baik dalam </v>
      </c>
      <c r="AU598" s="23" t="str">
        <f t="shared" si="87"/>
        <v xml:space="preserve">Perlu peningkatan dalam hal </v>
      </c>
      <c r="AV598" s="23" t="str">
        <f t="shared" si="88"/>
        <v/>
      </c>
      <c r="AW598" s="23" t="str">
        <f t="shared" si="89"/>
        <v/>
      </c>
      <c r="BF598" s="197"/>
    </row>
    <row r="599" spans="1:58" ht="15.75" customHeight="1">
      <c r="A599" s="57">
        <v>593</v>
      </c>
      <c r="B599" s="18"/>
      <c r="C599" s="59"/>
      <c r="D599" s="18">
        <f t="shared" si="93"/>
        <v>0</v>
      </c>
      <c r="E599" s="59"/>
      <c r="F599" s="59"/>
      <c r="G599" s="59"/>
      <c r="H599" s="59"/>
      <c r="I599" s="59"/>
      <c r="J599" s="59"/>
      <c r="K599" s="59"/>
      <c r="L599" s="59"/>
      <c r="M599" s="59"/>
      <c r="N599" s="18"/>
      <c r="O599" s="60"/>
      <c r="P599" s="175">
        <f t="shared" si="94"/>
        <v>80</v>
      </c>
      <c r="Q599" s="18"/>
      <c r="R599" s="18"/>
      <c r="S599" s="18"/>
      <c r="T599" s="18"/>
      <c r="U599" s="61" t="str">
        <f t="shared" si="95"/>
        <v/>
      </c>
      <c r="V599" s="18" t="str">
        <f t="shared" si="68"/>
        <v/>
      </c>
      <c r="W599" s="18" t="str">
        <f t="shared" si="69"/>
        <v/>
      </c>
      <c r="X599" s="62" t="str">
        <f t="shared" si="70"/>
        <v/>
      </c>
      <c r="Y599" s="18" t="str">
        <f t="shared" si="71"/>
        <v/>
      </c>
      <c r="Z599" s="18" t="str">
        <f t="shared" si="72"/>
        <v/>
      </c>
      <c r="AA599" s="18" t="str">
        <f t="shared" si="73"/>
        <v/>
      </c>
      <c r="AB599" s="18" t="str">
        <f t="shared" si="74"/>
        <v/>
      </c>
      <c r="AC599" s="18" t="str">
        <f t="shared" si="75"/>
        <v/>
      </c>
      <c r="AD599" s="18"/>
      <c r="AE599" s="18"/>
      <c r="AF599" s="18"/>
      <c r="AG599" s="18"/>
      <c r="AH599" s="30" t="str">
        <f t="shared" si="76"/>
        <v/>
      </c>
      <c r="AI599" s="18" t="str">
        <f t="shared" si="77"/>
        <v/>
      </c>
      <c r="AJ599" s="18" t="str">
        <f t="shared" si="78"/>
        <v/>
      </c>
      <c r="AK599" s="18" t="str">
        <f t="shared" si="79"/>
        <v/>
      </c>
      <c r="AL599" s="18" t="str">
        <f t="shared" si="80"/>
        <v/>
      </c>
      <c r="AM599" s="18" t="str">
        <f t="shared" si="81"/>
        <v/>
      </c>
      <c r="AN599" s="18" t="str">
        <f t="shared" si="82"/>
        <v/>
      </c>
      <c r="AO599" s="18" t="str">
        <f t="shared" si="83"/>
        <v/>
      </c>
      <c r="AP599" s="18" t="str">
        <f t="shared" si="84"/>
        <v/>
      </c>
      <c r="AS599" s="63" t="str">
        <f t="shared" si="85"/>
        <v/>
      </c>
      <c r="AT599" s="23" t="str">
        <f t="shared" si="86"/>
        <v xml:space="preserve">Mencapai kompetensi dengan sangat baik dalam </v>
      </c>
      <c r="AU599" s="23" t="str">
        <f t="shared" si="87"/>
        <v xml:space="preserve">Perlu peningkatan dalam hal </v>
      </c>
      <c r="AV599" s="23" t="str">
        <f t="shared" si="88"/>
        <v/>
      </c>
      <c r="AW599" s="23" t="str">
        <f t="shared" si="89"/>
        <v/>
      </c>
      <c r="BF599" s="197"/>
    </row>
    <row r="600" spans="1:58" ht="15.75" customHeight="1">
      <c r="B600" s="23" t="s">
        <v>661</v>
      </c>
      <c r="E600" s="164" t="s">
        <v>661</v>
      </c>
      <c r="F600" s="66"/>
      <c r="G600" s="66"/>
      <c r="H600" s="66"/>
      <c r="I600" s="66"/>
      <c r="J600" s="66"/>
      <c r="K600" s="66"/>
      <c r="L600" s="66"/>
      <c r="M600" s="66"/>
      <c r="N600" s="4"/>
      <c r="O600" s="4"/>
      <c r="U600" s="67"/>
      <c r="AH600" s="30"/>
    </row>
    <row r="601" spans="1:58" ht="15.75" customHeight="1">
      <c r="B601" s="23" t="s">
        <v>661</v>
      </c>
      <c r="E601" s="164" t="s">
        <v>661</v>
      </c>
      <c r="F601" s="66"/>
      <c r="G601" s="66"/>
      <c r="H601" s="66"/>
      <c r="I601" s="66"/>
      <c r="J601" s="66"/>
      <c r="K601" s="66"/>
      <c r="L601" s="66"/>
      <c r="M601" s="66"/>
      <c r="N601" s="4"/>
      <c r="O601" s="4"/>
      <c r="U601" s="67"/>
      <c r="AH601" s="30"/>
    </row>
    <row r="602" spans="1:58" ht="15.75" customHeight="1">
      <c r="B602" s="23" t="s">
        <v>661</v>
      </c>
      <c r="E602" s="164" t="s">
        <v>661</v>
      </c>
      <c r="F602" s="66"/>
      <c r="G602" s="66"/>
      <c r="H602" s="66"/>
      <c r="I602" s="66"/>
      <c r="J602" s="66"/>
      <c r="K602" s="66"/>
      <c r="L602" s="66"/>
      <c r="M602" s="66"/>
      <c r="N602" s="4"/>
      <c r="O602" s="4"/>
      <c r="U602" s="67"/>
      <c r="AH602" s="30"/>
    </row>
    <row r="603" spans="1:58" ht="15.75" customHeight="1">
      <c r="B603" s="23" t="s">
        <v>661</v>
      </c>
      <c r="E603" s="164" t="s">
        <v>661</v>
      </c>
      <c r="F603" s="66"/>
      <c r="G603" s="66"/>
      <c r="H603" s="66"/>
      <c r="I603" s="66"/>
      <c r="J603" s="66"/>
      <c r="K603" s="66"/>
      <c r="L603" s="66"/>
      <c r="M603" s="66"/>
      <c r="N603" s="4"/>
      <c r="O603" s="4"/>
      <c r="U603" s="67"/>
      <c r="AH603" s="30"/>
    </row>
  </sheetData>
  <mergeCells count="12">
    <mergeCell ref="Q1:Q2"/>
    <mergeCell ref="R1:T1"/>
    <mergeCell ref="U1:U2"/>
    <mergeCell ref="V1:V2"/>
    <mergeCell ref="W1:W2"/>
    <mergeCell ref="N1:N2"/>
    <mergeCell ref="O1:O2"/>
    <mergeCell ref="A1:A2"/>
    <mergeCell ref="B1:B2"/>
    <mergeCell ref="C1:C2"/>
    <mergeCell ref="D1:D2"/>
    <mergeCell ref="E1:E2"/>
  </mergeCells>
  <conditionalFormatting sqref="P7:P599">
    <cfRule type="cellIs" dxfId="15" priority="1" operator="lessThan">
      <formula>82</formula>
    </cfRule>
  </conditionalFormatting>
  <conditionalFormatting sqref="U1:U603">
    <cfRule type="cellIs" dxfId="14" priority="2" operator="lessThan">
      <formula>70</formula>
    </cfRule>
  </conditionalFormatting>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AI1003"/>
  <sheetViews>
    <sheetView tabSelected="1" topLeftCell="A108" zoomScale="120" zoomScaleNormal="120" workbookViewId="0">
      <selection activeCell="AC78" sqref="AC78:AE109"/>
    </sheetView>
  </sheetViews>
  <sheetFormatPr defaultColWidth="14.42578125" defaultRowHeight="15" customHeight="1"/>
  <cols>
    <col min="1" max="1" width="5.5703125" customWidth="1"/>
    <col min="2" max="2" width="24.42578125" customWidth="1"/>
    <col min="3" max="3" width="5.85546875" customWidth="1"/>
    <col min="4" max="13" width="5.140625" customWidth="1"/>
    <col min="14" max="15" width="6.5703125" customWidth="1"/>
    <col min="16" max="16" width="6.5703125" hidden="1" customWidth="1"/>
    <col min="17" max="17" width="4.7109375" hidden="1" customWidth="1"/>
    <col min="18" max="23" width="6.5703125" hidden="1" customWidth="1"/>
    <col min="24" max="24" width="38.7109375" hidden="1" customWidth="1"/>
    <col min="25" max="25" width="21" hidden="1" customWidth="1"/>
    <col min="26" max="26" width="18" hidden="1" customWidth="1"/>
    <col min="27" max="27" width="6.5703125" hidden="1" customWidth="1"/>
    <col min="28" max="28" width="8.7109375" customWidth="1"/>
    <col min="29" max="29" width="4.140625" customWidth="1"/>
    <col min="30" max="30" width="32" customWidth="1"/>
    <col min="31" max="31" width="11" customWidth="1"/>
    <col min="32" max="35" width="8.7109375" hidden="1" customWidth="1"/>
    <col min="36" max="37" width="0" hidden="1" customWidth="1"/>
  </cols>
  <sheetData>
    <row r="1" spans="1:31" ht="18" customHeight="1">
      <c r="A1" s="234" t="s">
        <v>1210</v>
      </c>
      <c r="B1" s="204"/>
      <c r="C1" s="204"/>
      <c r="D1" s="204"/>
      <c r="E1" s="204"/>
      <c r="F1" s="204"/>
      <c r="G1" s="204"/>
      <c r="H1" s="204"/>
      <c r="I1" s="204"/>
      <c r="J1" s="204"/>
      <c r="K1" s="204"/>
      <c r="L1" s="204"/>
      <c r="M1" s="204"/>
      <c r="N1" s="204"/>
      <c r="O1" s="204"/>
      <c r="P1" s="23" t="str">
        <f>cover!F32</f>
        <v>9 F</v>
      </c>
      <c r="AC1" s="4"/>
      <c r="AD1" s="4"/>
      <c r="AE1" s="4"/>
    </row>
    <row r="2" spans="1:31" ht="18" customHeight="1">
      <c r="A2" s="235" t="s">
        <v>2</v>
      </c>
      <c r="B2" s="204"/>
      <c r="C2" s="204"/>
      <c r="D2" s="204"/>
      <c r="E2" s="204"/>
      <c r="F2" s="204"/>
      <c r="G2" s="204"/>
      <c r="H2" s="204"/>
      <c r="I2" s="204"/>
      <c r="J2" s="204"/>
      <c r="K2" s="204"/>
      <c r="L2" s="204"/>
      <c r="M2" s="204"/>
      <c r="N2" s="204"/>
      <c r="O2" s="204"/>
      <c r="R2" s="23">
        <f>COUNTIF('ISIKAN NILAI'!$E$7:$E$603,S2)</f>
        <v>32</v>
      </c>
      <c r="S2" s="68" t="s">
        <v>53</v>
      </c>
      <c r="T2" s="23">
        <v>1</v>
      </c>
      <c r="U2" s="23">
        <f>R2</f>
        <v>32</v>
      </c>
      <c r="W2" s="18">
        <v>1</v>
      </c>
      <c r="X2" s="69" t="s">
        <v>663</v>
      </c>
      <c r="Y2" s="69" t="s">
        <v>14</v>
      </c>
      <c r="Z2" s="18" t="s">
        <v>664</v>
      </c>
      <c r="AC2" s="4"/>
      <c r="AD2" s="4"/>
      <c r="AE2" s="4"/>
    </row>
    <row r="3" spans="1:31" ht="14.25" customHeight="1">
      <c r="A3" s="70"/>
      <c r="B3" s="71"/>
      <c r="C3" s="71"/>
      <c r="D3" s="71"/>
      <c r="E3" s="71"/>
      <c r="F3" s="71"/>
      <c r="R3" s="23">
        <f>COUNTIF('ISIKAN NILAI'!$E$7:$E$603,S3)</f>
        <v>32</v>
      </c>
      <c r="S3" s="23" t="s">
        <v>85</v>
      </c>
      <c r="T3" s="23">
        <f t="shared" ref="T3:T20" si="0">U2+1</f>
        <v>33</v>
      </c>
      <c r="U3" s="23">
        <f t="shared" ref="U3:U20" si="1">T3+R3-1</f>
        <v>64</v>
      </c>
      <c r="W3" s="18">
        <v>2</v>
      </c>
      <c r="X3" s="72" t="s">
        <v>665</v>
      </c>
      <c r="Y3" s="72" t="s">
        <v>666</v>
      </c>
      <c r="Z3" s="18" t="s">
        <v>667</v>
      </c>
      <c r="AC3" s="4"/>
      <c r="AD3" s="4"/>
      <c r="AE3" s="4"/>
    </row>
    <row r="4" spans="1:31" ht="14.25" customHeight="1">
      <c r="A4" s="71" t="s">
        <v>668</v>
      </c>
      <c r="B4" s="71"/>
      <c r="C4" s="71" t="str">
        <f>":   "&amp;cover!$F$33</f>
        <v>:   2023/2024</v>
      </c>
      <c r="E4" s="71"/>
      <c r="H4" s="71" t="s">
        <v>38</v>
      </c>
      <c r="I4" s="71"/>
      <c r="K4" s="71" t="str">
        <f>":   "&amp;$P$1</f>
        <v>:   9 F</v>
      </c>
      <c r="R4" s="23">
        <f>COUNTIF('ISIKAN NILAI'!$E$7:$E$603,S4)</f>
        <v>32</v>
      </c>
      <c r="S4" s="23" t="s">
        <v>118</v>
      </c>
      <c r="T4" s="23">
        <f t="shared" si="0"/>
        <v>65</v>
      </c>
      <c r="U4" s="23">
        <f t="shared" si="1"/>
        <v>96</v>
      </c>
      <c r="W4" s="18">
        <v>3</v>
      </c>
      <c r="X4" s="72" t="s">
        <v>669</v>
      </c>
      <c r="Y4" s="72" t="s">
        <v>670</v>
      </c>
      <c r="Z4" s="18" t="s">
        <v>21</v>
      </c>
      <c r="AC4" s="4"/>
      <c r="AD4" s="4"/>
      <c r="AE4" s="4"/>
    </row>
    <row r="5" spans="1:31" ht="14.25" customHeight="1">
      <c r="A5" s="71" t="s">
        <v>671</v>
      </c>
      <c r="B5" s="71"/>
      <c r="C5" s="71" t="str">
        <f>":   "&amp;cover!$F$30</f>
        <v>:   Seni Budaya</v>
      </c>
      <c r="E5" s="71"/>
      <c r="H5" s="71" t="s">
        <v>672</v>
      </c>
      <c r="I5" s="71"/>
      <c r="K5" s="71" t="str">
        <f>":   "&amp;cover!$G$32</f>
        <v>:   / 1</v>
      </c>
      <c r="R5" s="23">
        <f>COUNTIF('ISIKAN NILAI'!$E$7:$E$603,S5)</f>
        <v>32</v>
      </c>
      <c r="S5" s="23" t="s">
        <v>151</v>
      </c>
      <c r="T5" s="23">
        <f t="shared" si="0"/>
        <v>97</v>
      </c>
      <c r="U5" s="23">
        <f t="shared" si="1"/>
        <v>128</v>
      </c>
      <c r="W5" s="18">
        <v>4</v>
      </c>
      <c r="X5" s="72" t="s">
        <v>673</v>
      </c>
      <c r="Y5" s="72" t="s">
        <v>674</v>
      </c>
      <c r="Z5" s="18" t="s">
        <v>675</v>
      </c>
      <c r="AC5" s="4"/>
      <c r="AD5" s="4"/>
      <c r="AE5" s="4"/>
    </row>
    <row r="6" spans="1:31" ht="14.25" customHeight="1">
      <c r="A6" s="71" t="s">
        <v>676</v>
      </c>
      <c r="B6" s="71"/>
      <c r="C6" s="71" t="str">
        <f>":   "&amp;cover!$F$31</f>
        <v>:   D</v>
      </c>
      <c r="E6" s="71"/>
      <c r="H6" s="71" t="s">
        <v>677</v>
      </c>
      <c r="I6" s="71"/>
      <c r="K6" s="71" t="str">
        <f>":   "&amp;cover!$F$28</f>
        <v>:   Drs. EKA WALUYA</v>
      </c>
      <c r="L6" s="71"/>
      <c r="M6" s="71"/>
      <c r="N6" s="71"/>
      <c r="R6" s="23">
        <f>COUNTIF('ISIKAN NILAI'!$E$7:$E$603,S6)</f>
        <v>32</v>
      </c>
      <c r="S6" s="23" t="s">
        <v>184</v>
      </c>
      <c r="T6" s="23">
        <f t="shared" si="0"/>
        <v>129</v>
      </c>
      <c r="U6" s="23">
        <f t="shared" si="1"/>
        <v>160</v>
      </c>
      <c r="W6" s="18">
        <v>5</v>
      </c>
      <c r="X6" s="72" t="s">
        <v>678</v>
      </c>
      <c r="Y6" s="72" t="s">
        <v>679</v>
      </c>
      <c r="Z6" s="18" t="s">
        <v>680</v>
      </c>
      <c r="AC6" s="4"/>
      <c r="AD6" s="4"/>
      <c r="AE6" s="4"/>
    </row>
    <row r="7" spans="1:31" ht="14.25" customHeight="1">
      <c r="E7" s="71"/>
      <c r="P7" s="73">
        <f>VLOOKUP(P1,S1:U22,3)</f>
        <v>585</v>
      </c>
      <c r="R7" s="23">
        <f>COUNTIF('ISIKAN NILAI'!$E$7:$E$603,S7)</f>
        <v>32</v>
      </c>
      <c r="S7" s="23" t="s">
        <v>217</v>
      </c>
      <c r="T7" s="23">
        <f t="shared" si="0"/>
        <v>161</v>
      </c>
      <c r="U7" s="23">
        <f t="shared" si="1"/>
        <v>192</v>
      </c>
      <c r="W7" s="18">
        <v>6</v>
      </c>
      <c r="X7" s="72" t="s">
        <v>17</v>
      </c>
      <c r="Y7" s="72" t="s">
        <v>681</v>
      </c>
      <c r="Z7" s="18" t="s">
        <v>682</v>
      </c>
      <c r="AC7" s="4"/>
      <c r="AD7" s="4"/>
      <c r="AE7" s="4"/>
    </row>
    <row r="8" spans="1:31" ht="14.25" customHeight="1">
      <c r="A8" s="236" t="s">
        <v>34</v>
      </c>
      <c r="B8" s="229" t="s">
        <v>683</v>
      </c>
      <c r="C8" s="229" t="s">
        <v>37</v>
      </c>
      <c r="D8" s="237" t="s">
        <v>684</v>
      </c>
      <c r="E8" s="225"/>
      <c r="F8" s="225"/>
      <c r="G8" s="225"/>
      <c r="H8" s="225"/>
      <c r="I8" s="225"/>
      <c r="J8" s="225"/>
      <c r="K8" s="226"/>
      <c r="L8" s="229" t="s">
        <v>47</v>
      </c>
      <c r="M8" s="229" t="s">
        <v>685</v>
      </c>
      <c r="N8" s="229" t="s">
        <v>1258</v>
      </c>
      <c r="O8" s="229" t="s">
        <v>686</v>
      </c>
      <c r="P8" s="73">
        <f>P7-1</f>
        <v>584</v>
      </c>
      <c r="R8" s="23">
        <f>COUNTIF('ISIKAN NILAI'!$E$7:$E$603,S8)</f>
        <v>32</v>
      </c>
      <c r="S8" s="23" t="s">
        <v>250</v>
      </c>
      <c r="T8" s="23">
        <f t="shared" si="0"/>
        <v>193</v>
      </c>
      <c r="U8" s="23">
        <f t="shared" si="1"/>
        <v>224</v>
      </c>
      <c r="W8" s="18">
        <v>7</v>
      </c>
      <c r="X8" s="72" t="s">
        <v>687</v>
      </c>
      <c r="Y8" s="72" t="s">
        <v>688</v>
      </c>
      <c r="Z8" s="18" t="s">
        <v>689</v>
      </c>
      <c r="AC8" s="4"/>
      <c r="AD8" s="4"/>
      <c r="AE8" s="4"/>
    </row>
    <row r="9" spans="1:31" ht="14.25" customHeight="1" thickBot="1">
      <c r="A9" s="230"/>
      <c r="B9" s="230"/>
      <c r="C9" s="230"/>
      <c r="D9" s="74">
        <v>1</v>
      </c>
      <c r="E9" s="74">
        <v>2</v>
      </c>
      <c r="F9" s="74">
        <v>3</v>
      </c>
      <c r="G9" s="74">
        <v>4</v>
      </c>
      <c r="H9" s="74">
        <v>5</v>
      </c>
      <c r="I9" s="74">
        <v>6</v>
      </c>
      <c r="J9" s="74">
        <v>7</v>
      </c>
      <c r="K9" s="74">
        <v>8</v>
      </c>
      <c r="L9" s="230"/>
      <c r="M9" s="230"/>
      <c r="N9" s="230"/>
      <c r="O9" s="230"/>
      <c r="R9" s="23">
        <f>COUNTIF('ISIKAN NILAI'!$E$7:$E$603,S9)</f>
        <v>31</v>
      </c>
      <c r="S9" s="75" t="s">
        <v>283</v>
      </c>
      <c r="T9" s="23">
        <f t="shared" si="0"/>
        <v>225</v>
      </c>
      <c r="U9" s="23">
        <f t="shared" si="1"/>
        <v>255</v>
      </c>
      <c r="W9" s="18">
        <v>8</v>
      </c>
      <c r="X9" s="72" t="s">
        <v>690</v>
      </c>
      <c r="Y9" s="72" t="s">
        <v>691</v>
      </c>
      <c r="Z9" s="18" t="s">
        <v>692</v>
      </c>
      <c r="AC9" s="4"/>
      <c r="AD9" s="4"/>
      <c r="AE9" s="4"/>
    </row>
    <row r="10" spans="1:31" ht="14.25" customHeight="1" thickTop="1">
      <c r="A10" s="76">
        <v>1</v>
      </c>
      <c r="B10" s="77" t="str">
        <f>IFERROR(VLOOKUP(P10,'ISIKAN NILAI'!$A$7:$AS$800,2),"")</f>
        <v>AFIF ZAENAL MUHTAROM</v>
      </c>
      <c r="C10" s="178">
        <f>IFERROR(VLOOKUP($P10,'ISIKAN NILAI'!$A$7:$E$800,4),"")</f>
        <v>6669</v>
      </c>
      <c r="D10" s="59">
        <f>IFERROR(VLOOKUP($P10,'ISIKAN NILAI'!$A$7:$AS$800,6),"")</f>
        <v>75</v>
      </c>
      <c r="E10" s="59">
        <f>IFERROR(VLOOKUP($P10,'ISIKAN NILAI'!$A$7:$AS$800,7),"")</f>
        <v>75</v>
      </c>
      <c r="F10" s="59">
        <f>IFERROR(VLOOKUP($P10,'ISIKAN NILAI'!$A$7:$AS$800,8),"")</f>
        <v>70</v>
      </c>
      <c r="G10" s="59">
        <f>IFERROR(VLOOKUP($P10,'ISIKAN NILAI'!$A$7:$AS$800,9),"")</f>
        <v>0</v>
      </c>
      <c r="H10" s="59">
        <f>IFERROR(VLOOKUP($P10,'ISIKAN NILAI'!$A$7:$AS$800,10),"")</f>
        <v>0</v>
      </c>
      <c r="I10" s="59">
        <f>IFERROR(VLOOKUP($P10,'ISIKAN NILAI'!$A$7:$AS$800,11),"")</f>
        <v>0</v>
      </c>
      <c r="J10" s="59">
        <f>IFERROR(VLOOKUP($P10,'ISIKAN NILAI'!$A$7:$AS$800,12),"")</f>
        <v>0</v>
      </c>
      <c r="K10" s="59">
        <f>IFERROR(VLOOKUP($P10,'ISIKAN NILAI'!$A$7:$AS$800,13),"")</f>
        <v>0</v>
      </c>
      <c r="L10" s="59">
        <f>IFERROR(VLOOKUP($P10,'ISIKAN NILAI'!$A$7:$AS$800,14),"")</f>
        <v>0</v>
      </c>
      <c r="M10" s="124">
        <f>IFERROR(VLOOKUP($P10,'ISIKAN NILAI'!$A$7:$AS$800,15),"")</f>
        <v>51</v>
      </c>
      <c r="N10" s="124">
        <f>IFERROR(VLOOKUP($P10,'ISIKAN NILAI'!$A$7:$AS$800,21),"")</f>
        <v>67.75</v>
      </c>
      <c r="O10" s="124">
        <f>IFERROR(VLOOKUP($P10,'ISIKAN NILAI'!$A$7:$BF$800,58),"")</f>
        <v>76</v>
      </c>
      <c r="P10" s="23">
        <f>VLOOKUP(P1,$S$2:$W$28,2)</f>
        <v>554</v>
      </c>
      <c r="R10" s="23">
        <f>COUNTIF('ISIKAN NILAI'!$E$7:$E$603,S10)</f>
        <v>30</v>
      </c>
      <c r="S10" s="23" t="s">
        <v>315</v>
      </c>
      <c r="T10" s="23">
        <f t="shared" si="0"/>
        <v>256</v>
      </c>
      <c r="U10" s="23">
        <f t="shared" si="1"/>
        <v>285</v>
      </c>
      <c r="W10" s="18">
        <v>9</v>
      </c>
      <c r="X10" s="72" t="s">
        <v>693</v>
      </c>
      <c r="Y10" s="72" t="s">
        <v>694</v>
      </c>
      <c r="Z10" s="18" t="s">
        <v>695</v>
      </c>
      <c r="AC10" s="4"/>
      <c r="AD10" s="260" t="s">
        <v>566</v>
      </c>
      <c r="AE10" s="4"/>
    </row>
    <row r="11" spans="1:31" ht="14.25" customHeight="1">
      <c r="A11" s="59">
        <v>2</v>
      </c>
      <c r="B11" s="77" t="str">
        <f>IFERROR(VLOOKUP(P11,'ISIKAN NILAI'!$A$7:$AS$800,2),"")</f>
        <v>Alfarel Bagas Saputra</v>
      </c>
      <c r="C11" s="178">
        <f>IFERROR(VLOOKUP($P11,'ISIKAN NILAI'!$A$7:$E$800,4),"")</f>
        <v>6670</v>
      </c>
      <c r="D11" s="59">
        <f>IFERROR(VLOOKUP($P11,'ISIKAN NILAI'!$A$7:$AS$800,6),"")</f>
        <v>75</v>
      </c>
      <c r="E11" s="59">
        <f>IFERROR(VLOOKUP($P11,'ISIKAN NILAI'!$A$7:$AS$800,7),"")</f>
        <v>80</v>
      </c>
      <c r="F11" s="59">
        <f>IFERROR(VLOOKUP($P11,'ISIKAN NILAI'!$A$7:$AS$800,8),"")</f>
        <v>80</v>
      </c>
      <c r="G11" s="59">
        <f>IFERROR(VLOOKUP($P11,'ISIKAN NILAI'!$A$7:$AS$800,9),"")</f>
        <v>0</v>
      </c>
      <c r="H11" s="59">
        <f>IFERROR(VLOOKUP($P11,'ISIKAN NILAI'!$A$7:$AS$800,10),"")</f>
        <v>0</v>
      </c>
      <c r="I11" s="59">
        <f>IFERROR(VLOOKUP($P11,'ISIKAN NILAI'!$A$7:$AS$800,11),"")</f>
        <v>0</v>
      </c>
      <c r="J11" s="59">
        <f>IFERROR(VLOOKUP($P11,'ISIKAN NILAI'!$A$7:$AS$800,12),"")</f>
        <v>0</v>
      </c>
      <c r="K11" s="59">
        <f>IFERROR(VLOOKUP($P11,'ISIKAN NILAI'!$A$7:$AS$800,13),"")</f>
        <v>0</v>
      </c>
      <c r="L11" s="59">
        <f>IFERROR(VLOOKUP($P11,'ISIKAN NILAI'!$A$7:$AS$800,14),"")</f>
        <v>0</v>
      </c>
      <c r="M11" s="124">
        <f>IFERROR(VLOOKUP($P11,'ISIKAN NILAI'!$A$7:$AS$800,15),"")</f>
        <v>59</v>
      </c>
      <c r="N11" s="124">
        <f>IFERROR(VLOOKUP($P11,'ISIKAN NILAI'!$A$7:$AS$800,21),"")</f>
        <v>73.5</v>
      </c>
      <c r="O11" s="124">
        <f>IFERROR(VLOOKUP($P11,'ISIKAN NILAI'!$A$7:$BF$800,58),"")</f>
        <v>76</v>
      </c>
      <c r="P11" s="23">
        <f t="shared" ref="P11:P31" si="2">P10+1</f>
        <v>555</v>
      </c>
      <c r="R11" s="23">
        <f>COUNTIF('ISIKAN NILAI'!$E$7:$E$603,S11)</f>
        <v>31</v>
      </c>
      <c r="S11" s="23" t="s">
        <v>346</v>
      </c>
      <c r="T11" s="23">
        <f t="shared" si="0"/>
        <v>286</v>
      </c>
      <c r="U11" s="23">
        <f t="shared" si="1"/>
        <v>316</v>
      </c>
      <c r="W11" s="18">
        <v>10</v>
      </c>
      <c r="X11" s="72" t="s">
        <v>696</v>
      </c>
      <c r="Y11" s="72" t="s">
        <v>697</v>
      </c>
      <c r="Z11" s="18" t="s">
        <v>698</v>
      </c>
      <c r="AC11" s="4"/>
      <c r="AD11" s="260" t="s">
        <v>569</v>
      </c>
      <c r="AE11" s="4"/>
    </row>
    <row r="12" spans="1:31" ht="14.25" customHeight="1">
      <c r="A12" s="59">
        <v>3</v>
      </c>
      <c r="B12" s="77" t="str">
        <f>IFERROR(VLOOKUP(P12,'ISIKAN NILAI'!$A$7:$AS$800,2),"")</f>
        <v>AMALIA RAHMA SARI</v>
      </c>
      <c r="C12" s="178">
        <f>IFERROR(VLOOKUP($P12,'ISIKAN NILAI'!$A$7:$E$800,4),"")</f>
        <v>6671</v>
      </c>
      <c r="D12" s="59">
        <f>IFERROR(VLOOKUP($P12,'ISIKAN NILAI'!$A$7:$AS$800,6),"")</f>
        <v>80</v>
      </c>
      <c r="E12" s="59">
        <f>IFERROR(VLOOKUP($P12,'ISIKAN NILAI'!$A$7:$AS$800,7),"")</f>
        <v>80</v>
      </c>
      <c r="F12" s="59">
        <f>IFERROR(VLOOKUP($P12,'ISIKAN NILAI'!$A$7:$AS$800,8),"")</f>
        <v>70</v>
      </c>
      <c r="G12" s="59">
        <f>IFERROR(VLOOKUP($P12,'ISIKAN NILAI'!$A$7:$AS$800,9),"")</f>
        <v>0</v>
      </c>
      <c r="H12" s="59">
        <f>IFERROR(VLOOKUP($P12,'ISIKAN NILAI'!$A$7:$AS$800,10),"")</f>
        <v>0</v>
      </c>
      <c r="I12" s="59">
        <f>IFERROR(VLOOKUP($P12,'ISIKAN NILAI'!$A$7:$AS$800,11),"")</f>
        <v>0</v>
      </c>
      <c r="J12" s="59">
        <f>IFERROR(VLOOKUP($P12,'ISIKAN NILAI'!$A$7:$AS$800,12),"")</f>
        <v>0</v>
      </c>
      <c r="K12" s="59">
        <f>IFERROR(VLOOKUP($P12,'ISIKAN NILAI'!$A$7:$AS$800,13),"")</f>
        <v>0</v>
      </c>
      <c r="L12" s="59">
        <f>IFERROR(VLOOKUP($P12,'ISIKAN NILAI'!$A$7:$AS$800,14),"")</f>
        <v>0</v>
      </c>
      <c r="M12" s="124">
        <f>IFERROR(VLOOKUP($P12,'ISIKAN NILAI'!$A$7:$AS$800,15),"")</f>
        <v>65</v>
      </c>
      <c r="N12" s="124">
        <f>IFERROR(VLOOKUP($P12,'ISIKAN NILAI'!$A$7:$AS$800,21),"")</f>
        <v>73.75</v>
      </c>
      <c r="O12" s="124">
        <f>IFERROR(VLOOKUP($P12,'ISIKAN NILAI'!$A$7:$BF$800,58),"")</f>
        <v>76</v>
      </c>
      <c r="P12" s="23">
        <f t="shared" si="2"/>
        <v>556</v>
      </c>
      <c r="R12" s="23">
        <f>COUNTIF('ISIKAN NILAI'!$E$7:$E$603,S12)</f>
        <v>30</v>
      </c>
      <c r="S12" s="23" t="s">
        <v>378</v>
      </c>
      <c r="T12" s="23">
        <f t="shared" si="0"/>
        <v>317</v>
      </c>
      <c r="U12" s="23">
        <f t="shared" si="1"/>
        <v>346</v>
      </c>
      <c r="W12" s="18">
        <v>11</v>
      </c>
      <c r="X12" s="18" t="s">
        <v>699</v>
      </c>
      <c r="Y12" s="18" t="s">
        <v>700</v>
      </c>
      <c r="Z12" s="18" t="s">
        <v>701</v>
      </c>
      <c r="AC12" s="4"/>
      <c r="AD12" s="260" t="s">
        <v>532</v>
      </c>
      <c r="AE12" s="4"/>
    </row>
    <row r="13" spans="1:31" ht="14.25" customHeight="1">
      <c r="A13" s="59">
        <v>4</v>
      </c>
      <c r="B13" s="77" t="str">
        <f>IFERROR(VLOOKUP(P13,'ISIKAN NILAI'!$A$7:$AS$800,2),"")</f>
        <v>ANGGHA YUDHIT SAPUTRA</v>
      </c>
      <c r="C13" s="178">
        <f>IFERROR(VLOOKUP($P13,'ISIKAN NILAI'!$A$7:$E$800,4),"")</f>
        <v>6672</v>
      </c>
      <c r="D13" s="59">
        <f>IFERROR(VLOOKUP($P13,'ISIKAN NILAI'!$A$7:$AS$800,6),"")</f>
        <v>75</v>
      </c>
      <c r="E13" s="59">
        <f>IFERROR(VLOOKUP($P13,'ISIKAN NILAI'!$A$7:$AS$800,7),"")</f>
        <v>80</v>
      </c>
      <c r="F13" s="59">
        <f>IFERROR(VLOOKUP($P13,'ISIKAN NILAI'!$A$7:$AS$800,8),"")</f>
        <v>80</v>
      </c>
      <c r="G13" s="59">
        <f>IFERROR(VLOOKUP($P13,'ISIKAN NILAI'!$A$7:$AS$800,9),"")</f>
        <v>0</v>
      </c>
      <c r="H13" s="59">
        <f>IFERROR(VLOOKUP($P13,'ISIKAN NILAI'!$A$7:$AS$800,10),"")</f>
        <v>0</v>
      </c>
      <c r="I13" s="59">
        <f>IFERROR(VLOOKUP($P13,'ISIKAN NILAI'!$A$7:$AS$800,11),"")</f>
        <v>0</v>
      </c>
      <c r="J13" s="59">
        <f>IFERROR(VLOOKUP($P13,'ISIKAN NILAI'!$A$7:$AS$800,12),"")</f>
        <v>0</v>
      </c>
      <c r="K13" s="59">
        <f>IFERROR(VLOOKUP($P13,'ISIKAN NILAI'!$A$7:$AS$800,13),"")</f>
        <v>0</v>
      </c>
      <c r="L13" s="59">
        <f>IFERROR(VLOOKUP($P13,'ISIKAN NILAI'!$A$7:$AS$800,14),"")</f>
        <v>0</v>
      </c>
      <c r="M13" s="124">
        <f>IFERROR(VLOOKUP($P13,'ISIKAN NILAI'!$A$7:$AS$800,15),"")</f>
        <v>72</v>
      </c>
      <c r="N13" s="124">
        <f>IFERROR(VLOOKUP($P13,'ISIKAN NILAI'!$A$7:$AS$800,21),"")</f>
        <v>76.75</v>
      </c>
      <c r="O13" s="124">
        <f>IFERROR(VLOOKUP($P13,'ISIKAN NILAI'!$A$7:$BF$800,58),"")</f>
        <v>77</v>
      </c>
      <c r="P13" s="23">
        <f t="shared" si="2"/>
        <v>557</v>
      </c>
      <c r="R13" s="23">
        <f>COUNTIF('ISIKAN NILAI'!$E$7:$E$603,S13)</f>
        <v>29</v>
      </c>
      <c r="S13" s="23" t="s">
        <v>409</v>
      </c>
      <c r="T13" s="23">
        <f t="shared" si="0"/>
        <v>347</v>
      </c>
      <c r="U13" s="23">
        <f t="shared" si="1"/>
        <v>375</v>
      </c>
      <c r="W13" s="18">
        <v>12</v>
      </c>
      <c r="X13" s="72" t="s">
        <v>702</v>
      </c>
      <c r="Y13" s="72" t="s">
        <v>703</v>
      </c>
      <c r="Z13" s="18"/>
      <c r="AC13" s="4"/>
      <c r="AD13" s="260" t="s">
        <v>535</v>
      </c>
      <c r="AE13" s="4"/>
    </row>
    <row r="14" spans="1:31" ht="14.25" customHeight="1">
      <c r="A14" s="59">
        <v>5</v>
      </c>
      <c r="B14" s="77" t="str">
        <f>IFERROR(VLOOKUP(P14,'ISIKAN NILAI'!$A$7:$AS$800,2),"")</f>
        <v>ANISA FEBRI NURISMA</v>
      </c>
      <c r="C14" s="178">
        <f>IFERROR(VLOOKUP($P14,'ISIKAN NILAI'!$A$7:$E$800,4),"")</f>
        <v>7127</v>
      </c>
      <c r="D14" s="59">
        <f>IFERROR(VLOOKUP($P14,'ISIKAN NILAI'!$A$7:$AS$800,6),"")</f>
        <v>75</v>
      </c>
      <c r="E14" s="59">
        <f>IFERROR(VLOOKUP($P14,'ISIKAN NILAI'!$A$7:$AS$800,7),"")</f>
        <v>75</v>
      </c>
      <c r="F14" s="59">
        <f>IFERROR(VLOOKUP($P14,'ISIKAN NILAI'!$A$7:$AS$800,8),"")</f>
        <v>75</v>
      </c>
      <c r="G14" s="59">
        <f>IFERROR(VLOOKUP($P14,'ISIKAN NILAI'!$A$7:$AS$800,9),"")</f>
        <v>0</v>
      </c>
      <c r="H14" s="59">
        <f>IFERROR(VLOOKUP($P14,'ISIKAN NILAI'!$A$7:$AS$800,10),"")</f>
        <v>0</v>
      </c>
      <c r="I14" s="59">
        <f>IFERROR(VLOOKUP($P14,'ISIKAN NILAI'!$A$7:$AS$800,11),"")</f>
        <v>0</v>
      </c>
      <c r="J14" s="59">
        <f>IFERROR(VLOOKUP($P14,'ISIKAN NILAI'!$A$7:$AS$800,12),"")</f>
        <v>0</v>
      </c>
      <c r="K14" s="59">
        <f>IFERROR(VLOOKUP($P14,'ISIKAN NILAI'!$A$7:$AS$800,13),"")</f>
        <v>0</v>
      </c>
      <c r="L14" s="59">
        <f>IFERROR(VLOOKUP($P14,'ISIKAN NILAI'!$A$7:$AS$800,14),"")</f>
        <v>0</v>
      </c>
      <c r="M14" s="124">
        <f>IFERROR(VLOOKUP($P14,'ISIKAN NILAI'!$A$7:$AS$800,15),"")</f>
        <v>63</v>
      </c>
      <c r="N14" s="124">
        <f>IFERROR(VLOOKUP($P14,'ISIKAN NILAI'!$A$7:$AS$800,21),"")</f>
        <v>72</v>
      </c>
      <c r="O14" s="124">
        <f>IFERROR(VLOOKUP($P14,'ISIKAN NILAI'!$A$7:$BF$800,58),"")</f>
        <v>76</v>
      </c>
      <c r="P14" s="23">
        <f t="shared" si="2"/>
        <v>558</v>
      </c>
      <c r="R14" s="23">
        <f>COUNTIF('ISIKAN NILAI'!$E$7:$E$603,S14)</f>
        <v>30</v>
      </c>
      <c r="S14" s="23" t="s">
        <v>439</v>
      </c>
      <c r="T14" s="23">
        <f t="shared" si="0"/>
        <v>376</v>
      </c>
      <c r="U14" s="23">
        <f t="shared" si="1"/>
        <v>405</v>
      </c>
      <c r="W14" s="18">
        <v>13</v>
      </c>
      <c r="X14" s="72" t="s">
        <v>704</v>
      </c>
      <c r="Y14" s="72" t="s">
        <v>705</v>
      </c>
      <c r="Z14" s="18"/>
      <c r="AC14" s="4"/>
      <c r="AD14" s="260" t="s">
        <v>536</v>
      </c>
      <c r="AE14" s="4"/>
    </row>
    <row r="15" spans="1:31" ht="14.25" customHeight="1">
      <c r="A15" s="59">
        <v>6</v>
      </c>
      <c r="B15" s="77" t="str">
        <f>IFERROR(VLOOKUP(P15,'ISIKAN NILAI'!$A$7:$AS$800,2),"")</f>
        <v>Arhista Noviana</v>
      </c>
      <c r="C15" s="178">
        <f>IFERROR(VLOOKUP($P15,'ISIKAN NILAI'!$A$7:$E$800,4),"")</f>
        <v>6673</v>
      </c>
      <c r="D15" s="59">
        <f>IFERROR(VLOOKUP($P15,'ISIKAN NILAI'!$A$7:$AS$800,6),"")</f>
        <v>80</v>
      </c>
      <c r="E15" s="59">
        <f>IFERROR(VLOOKUP($P15,'ISIKAN NILAI'!$A$7:$AS$800,7),"")</f>
        <v>80</v>
      </c>
      <c r="F15" s="59">
        <f>IFERROR(VLOOKUP($P15,'ISIKAN NILAI'!$A$7:$AS$800,8),"")</f>
        <v>80</v>
      </c>
      <c r="G15" s="59">
        <f>IFERROR(VLOOKUP($P15,'ISIKAN NILAI'!$A$7:$AS$800,9),"")</f>
        <v>0</v>
      </c>
      <c r="H15" s="59">
        <f>IFERROR(VLOOKUP($P15,'ISIKAN NILAI'!$A$7:$AS$800,10),"")</f>
        <v>0</v>
      </c>
      <c r="I15" s="59">
        <f>IFERROR(VLOOKUP($P15,'ISIKAN NILAI'!$A$7:$AS$800,11),"")</f>
        <v>0</v>
      </c>
      <c r="J15" s="59">
        <f>IFERROR(VLOOKUP($P15,'ISIKAN NILAI'!$A$7:$AS$800,12),"")</f>
        <v>0</v>
      </c>
      <c r="K15" s="59">
        <f>IFERROR(VLOOKUP($P15,'ISIKAN NILAI'!$A$7:$AS$800,13),"")</f>
        <v>0</v>
      </c>
      <c r="L15" s="59">
        <f>IFERROR(VLOOKUP($P15,'ISIKAN NILAI'!$A$7:$AS$800,14),"")</f>
        <v>0</v>
      </c>
      <c r="M15" s="124">
        <f>IFERROR(VLOOKUP($P15,'ISIKAN NILAI'!$A$7:$AS$800,15),"")</f>
        <v>44</v>
      </c>
      <c r="N15" s="124">
        <f>IFERROR(VLOOKUP($P15,'ISIKAN NILAI'!$A$7:$AS$800,21),"")</f>
        <v>71</v>
      </c>
      <c r="O15" s="124">
        <f>IFERROR(VLOOKUP($P15,'ISIKAN NILAI'!$A$7:$BF$800,58),"")</f>
        <v>76</v>
      </c>
      <c r="P15" s="23">
        <f t="shared" si="2"/>
        <v>559</v>
      </c>
      <c r="R15" s="23">
        <f>COUNTIF('ISIKAN NILAI'!$E$7:$E$603,S15)</f>
        <v>31</v>
      </c>
      <c r="S15" s="68" t="s">
        <v>470</v>
      </c>
      <c r="T15" s="23">
        <f t="shared" si="0"/>
        <v>406</v>
      </c>
      <c r="U15" s="23">
        <f t="shared" si="1"/>
        <v>436</v>
      </c>
      <c r="W15" s="18">
        <v>14</v>
      </c>
      <c r="X15" s="72" t="s">
        <v>706</v>
      </c>
      <c r="Y15" s="72" t="s">
        <v>707</v>
      </c>
      <c r="Z15" s="18"/>
      <c r="AC15" s="4"/>
      <c r="AD15" s="260" t="s">
        <v>537</v>
      </c>
      <c r="AE15" s="4"/>
    </row>
    <row r="16" spans="1:31" ht="14.25" customHeight="1">
      <c r="A16" s="59">
        <v>7</v>
      </c>
      <c r="B16" s="77" t="str">
        <f>IFERROR(VLOOKUP(P16,'ISIKAN NILAI'!$A$7:$AS$800,2),"")</f>
        <v>Banu Firmansyah</v>
      </c>
      <c r="C16" s="178">
        <f>IFERROR(VLOOKUP($P16,'ISIKAN NILAI'!$A$7:$E$800,4),"")</f>
        <v>6674</v>
      </c>
      <c r="D16" s="59">
        <f>IFERROR(VLOOKUP($P16,'ISIKAN NILAI'!$A$7:$AS$800,6),"")</f>
        <v>75</v>
      </c>
      <c r="E16" s="59">
        <f>IFERROR(VLOOKUP($P16,'ISIKAN NILAI'!$A$7:$AS$800,7),"")</f>
        <v>75</v>
      </c>
      <c r="F16" s="59">
        <f>IFERROR(VLOOKUP($P16,'ISIKAN NILAI'!$A$7:$AS$800,8),"")</f>
        <v>75</v>
      </c>
      <c r="G16" s="59">
        <f>IFERROR(VLOOKUP($P16,'ISIKAN NILAI'!$A$7:$AS$800,9),"")</f>
        <v>0</v>
      </c>
      <c r="H16" s="59">
        <f>IFERROR(VLOOKUP($P16,'ISIKAN NILAI'!$A$7:$AS$800,10),"")</f>
        <v>0</v>
      </c>
      <c r="I16" s="59">
        <f>IFERROR(VLOOKUP($P16,'ISIKAN NILAI'!$A$7:$AS$800,11),"")</f>
        <v>0</v>
      </c>
      <c r="J16" s="59">
        <f>IFERROR(VLOOKUP($P16,'ISIKAN NILAI'!$A$7:$AS$800,12),"")</f>
        <v>0</v>
      </c>
      <c r="K16" s="59">
        <f>IFERROR(VLOOKUP($P16,'ISIKAN NILAI'!$A$7:$AS$800,13),"")</f>
        <v>0</v>
      </c>
      <c r="L16" s="59">
        <f>IFERROR(VLOOKUP($P16,'ISIKAN NILAI'!$A$7:$AS$800,14),"")</f>
        <v>0</v>
      </c>
      <c r="M16" s="124">
        <f>IFERROR(VLOOKUP($P16,'ISIKAN NILAI'!$A$7:$AS$800,15),"")</f>
        <v>56</v>
      </c>
      <c r="N16" s="124">
        <f>IFERROR(VLOOKUP($P16,'ISIKAN NILAI'!$A$7:$AS$800,21),"")</f>
        <v>70.25</v>
      </c>
      <c r="O16" s="124">
        <f>IFERROR(VLOOKUP($P16,'ISIKAN NILAI'!$A$7:$BF$800,58),"")</f>
        <v>76</v>
      </c>
      <c r="P16" s="23">
        <f t="shared" si="2"/>
        <v>560</v>
      </c>
      <c r="R16" s="23">
        <f>COUNTIF('ISIKAN NILAI'!$E$7:$E$603,S16)</f>
        <v>28</v>
      </c>
      <c r="S16" s="23" t="s">
        <v>503</v>
      </c>
      <c r="T16" s="23">
        <f t="shared" si="0"/>
        <v>437</v>
      </c>
      <c r="U16" s="23">
        <f t="shared" si="1"/>
        <v>464</v>
      </c>
      <c r="W16" s="18">
        <v>15</v>
      </c>
      <c r="X16" s="72" t="s">
        <v>708</v>
      </c>
      <c r="Y16" s="72" t="s">
        <v>709</v>
      </c>
      <c r="Z16" s="18"/>
      <c r="AC16" s="4"/>
      <c r="AD16" s="260" t="s">
        <v>538</v>
      </c>
      <c r="AE16" s="4"/>
    </row>
    <row r="17" spans="1:31" ht="14.25" customHeight="1">
      <c r="A17" s="59">
        <v>8</v>
      </c>
      <c r="B17" s="77" t="str">
        <f>IFERROR(VLOOKUP(P17,'ISIKAN NILAI'!$A$7:$AS$800,2),"")</f>
        <v>Cheisya Arma Dea</v>
      </c>
      <c r="C17" s="178">
        <f>IFERROR(VLOOKUP($P17,'ISIKAN NILAI'!$A$7:$E$800,4),"")</f>
        <v>6675</v>
      </c>
      <c r="D17" s="59">
        <f>IFERROR(VLOOKUP($P17,'ISIKAN NILAI'!$A$7:$AS$800,6),"")</f>
        <v>80</v>
      </c>
      <c r="E17" s="59">
        <f>IFERROR(VLOOKUP($P17,'ISIKAN NILAI'!$A$7:$AS$800,7),"")</f>
        <v>80</v>
      </c>
      <c r="F17" s="59">
        <f>IFERROR(VLOOKUP($P17,'ISIKAN NILAI'!$A$7:$AS$800,8),"")</f>
        <v>80</v>
      </c>
      <c r="G17" s="59">
        <f>IFERROR(VLOOKUP($P17,'ISIKAN NILAI'!$A$7:$AS$800,9),"")</f>
        <v>0</v>
      </c>
      <c r="H17" s="59">
        <f>IFERROR(VLOOKUP($P17,'ISIKAN NILAI'!$A$7:$AS$800,10),"")</f>
        <v>0</v>
      </c>
      <c r="I17" s="59">
        <f>IFERROR(VLOOKUP($P17,'ISIKAN NILAI'!$A$7:$AS$800,11),"")</f>
        <v>0</v>
      </c>
      <c r="J17" s="59">
        <f>IFERROR(VLOOKUP($P17,'ISIKAN NILAI'!$A$7:$AS$800,12),"")</f>
        <v>0</v>
      </c>
      <c r="K17" s="59">
        <f>IFERROR(VLOOKUP($P17,'ISIKAN NILAI'!$A$7:$AS$800,13),"")</f>
        <v>0</v>
      </c>
      <c r="L17" s="59">
        <f>IFERROR(VLOOKUP($P17,'ISIKAN NILAI'!$A$7:$AS$800,14),"")</f>
        <v>0</v>
      </c>
      <c r="M17" s="124">
        <f>IFERROR(VLOOKUP($P17,'ISIKAN NILAI'!$A$7:$AS$800,15),"")</f>
        <v>66</v>
      </c>
      <c r="N17" s="124">
        <f>IFERROR(VLOOKUP($P17,'ISIKAN NILAI'!$A$7:$AS$800,21),"")</f>
        <v>76.5</v>
      </c>
      <c r="O17" s="124">
        <f>IFERROR(VLOOKUP($P17,'ISIKAN NILAI'!$A$7:$BF$800,58),"")</f>
        <v>77</v>
      </c>
      <c r="P17" s="23">
        <f t="shared" si="2"/>
        <v>561</v>
      </c>
      <c r="R17" s="23">
        <f>COUNTIF('ISIKAN NILAI'!$E$7:$E$603,S17)</f>
        <v>31</v>
      </c>
      <c r="S17" s="23" t="s">
        <v>533</v>
      </c>
      <c r="T17" s="23">
        <f t="shared" si="0"/>
        <v>465</v>
      </c>
      <c r="U17" s="23">
        <f t="shared" si="1"/>
        <v>495</v>
      </c>
      <c r="W17" s="18">
        <v>16</v>
      </c>
      <c r="X17" s="72" t="s">
        <v>710</v>
      </c>
      <c r="Y17" s="72" t="s">
        <v>1196</v>
      </c>
      <c r="Z17" s="18"/>
      <c r="AC17" s="4"/>
      <c r="AD17" s="260" t="s">
        <v>539</v>
      </c>
      <c r="AE17" s="4"/>
    </row>
    <row r="18" spans="1:31" ht="14.25" customHeight="1">
      <c r="A18" s="59">
        <v>9</v>
      </c>
      <c r="B18" s="77" t="str">
        <f>IFERROR(VLOOKUP(P18,'ISIKAN NILAI'!$A$7:$AS$800,2),"")</f>
        <v>DAFFA WIDODO</v>
      </c>
      <c r="C18" s="178">
        <f>IFERROR(VLOOKUP($P18,'ISIKAN NILAI'!$A$7:$E$800,4),"")</f>
        <v>6676</v>
      </c>
      <c r="D18" s="59">
        <f>IFERROR(VLOOKUP($P18,'ISIKAN NILAI'!$A$7:$AS$800,6),"")</f>
        <v>70</v>
      </c>
      <c r="E18" s="59">
        <f>IFERROR(VLOOKUP($P18,'ISIKAN NILAI'!$A$7:$AS$800,7),"")</f>
        <v>75</v>
      </c>
      <c r="F18" s="59">
        <f>IFERROR(VLOOKUP($P18,'ISIKAN NILAI'!$A$7:$AS$800,8),"")</f>
        <v>75</v>
      </c>
      <c r="G18" s="59">
        <f>IFERROR(VLOOKUP($P18,'ISIKAN NILAI'!$A$7:$AS$800,9),"")</f>
        <v>0</v>
      </c>
      <c r="H18" s="59">
        <f>IFERROR(VLOOKUP($P18,'ISIKAN NILAI'!$A$7:$AS$800,10),"")</f>
        <v>0</v>
      </c>
      <c r="I18" s="59">
        <f>IFERROR(VLOOKUP($P18,'ISIKAN NILAI'!$A$7:$AS$800,11),"")</f>
        <v>0</v>
      </c>
      <c r="J18" s="59">
        <f>IFERROR(VLOOKUP($P18,'ISIKAN NILAI'!$A$7:$AS$800,12),"")</f>
        <v>0</v>
      </c>
      <c r="K18" s="59">
        <f>IFERROR(VLOOKUP($P18,'ISIKAN NILAI'!$A$7:$AS$800,13),"")</f>
        <v>0</v>
      </c>
      <c r="L18" s="59">
        <f>IFERROR(VLOOKUP($P18,'ISIKAN NILAI'!$A$7:$AS$800,14),"")</f>
        <v>0</v>
      </c>
      <c r="M18" s="124">
        <f>IFERROR(VLOOKUP($P18,'ISIKAN NILAI'!$A$7:$AS$800,15),"")</f>
        <v>52</v>
      </c>
      <c r="N18" s="124">
        <f>IFERROR(VLOOKUP($P18,'ISIKAN NILAI'!$A$7:$AS$800,21),"")</f>
        <v>68</v>
      </c>
      <c r="O18" s="124">
        <f>IFERROR(VLOOKUP($P18,'ISIKAN NILAI'!$A$7:$BF$800,58),"")</f>
        <v>76</v>
      </c>
      <c r="P18" s="23">
        <f t="shared" si="2"/>
        <v>562</v>
      </c>
      <c r="R18" s="23">
        <f>COUNTIF('ISIKAN NILAI'!$E$7:$E$603,S18)</f>
        <v>27</v>
      </c>
      <c r="S18" s="23" t="s">
        <v>27</v>
      </c>
      <c r="T18" s="23">
        <f t="shared" si="0"/>
        <v>496</v>
      </c>
      <c r="U18" s="23">
        <f t="shared" si="1"/>
        <v>522</v>
      </c>
      <c r="W18" s="18">
        <v>17</v>
      </c>
      <c r="X18" s="72" t="s">
        <v>711</v>
      </c>
      <c r="Y18" s="72" t="s">
        <v>712</v>
      </c>
      <c r="Z18" s="18"/>
      <c r="AC18" s="4"/>
      <c r="AD18" s="260" t="s">
        <v>540</v>
      </c>
      <c r="AE18" s="4"/>
    </row>
    <row r="19" spans="1:31" ht="14.25" customHeight="1">
      <c r="A19" s="59">
        <v>10</v>
      </c>
      <c r="B19" s="77" t="str">
        <f>IFERROR(VLOOKUP(P19,'ISIKAN NILAI'!$A$7:$AS$800,2),"")</f>
        <v>DIAN RAHMADANI</v>
      </c>
      <c r="C19" s="178">
        <f>IFERROR(VLOOKUP($P19,'ISIKAN NILAI'!$A$7:$E$800,4),"")</f>
        <v>6677</v>
      </c>
      <c r="D19" s="59">
        <f>IFERROR(VLOOKUP($P19,'ISIKAN NILAI'!$A$7:$AS$800,6),"")</f>
        <v>80</v>
      </c>
      <c r="E19" s="59">
        <f>IFERROR(VLOOKUP($P19,'ISIKAN NILAI'!$A$7:$AS$800,7),"")</f>
        <v>80</v>
      </c>
      <c r="F19" s="59">
        <f>IFERROR(VLOOKUP($P19,'ISIKAN NILAI'!$A$7:$AS$800,8),"")</f>
        <v>80</v>
      </c>
      <c r="G19" s="59">
        <f>IFERROR(VLOOKUP($P19,'ISIKAN NILAI'!$A$7:$AS$800,9),"")</f>
        <v>0</v>
      </c>
      <c r="H19" s="59">
        <f>IFERROR(VLOOKUP($P19,'ISIKAN NILAI'!$A$7:$AS$800,10),"")</f>
        <v>0</v>
      </c>
      <c r="I19" s="59">
        <f>IFERROR(VLOOKUP($P19,'ISIKAN NILAI'!$A$7:$AS$800,11),"")</f>
        <v>0</v>
      </c>
      <c r="J19" s="59">
        <f>IFERROR(VLOOKUP($P19,'ISIKAN NILAI'!$A$7:$AS$800,12),"")</f>
        <v>0</v>
      </c>
      <c r="K19" s="59">
        <f>IFERROR(VLOOKUP($P19,'ISIKAN NILAI'!$A$7:$AS$800,13),"")</f>
        <v>0</v>
      </c>
      <c r="L19" s="59">
        <f>IFERROR(VLOOKUP($P19,'ISIKAN NILAI'!$A$7:$AS$800,14),"")</f>
        <v>0</v>
      </c>
      <c r="M19" s="124">
        <f>IFERROR(VLOOKUP($P19,'ISIKAN NILAI'!$A$7:$AS$800,15),"")</f>
        <v>49</v>
      </c>
      <c r="N19" s="124">
        <f>IFERROR(VLOOKUP($P19,'ISIKAN NILAI'!$A$7:$AS$800,21),"")</f>
        <v>72.25</v>
      </c>
      <c r="O19" s="124">
        <f>IFERROR(VLOOKUP($P19,'ISIKAN NILAI'!$A$7:$BF$800,58),"")</f>
        <v>76</v>
      </c>
      <c r="P19" s="23">
        <f t="shared" si="2"/>
        <v>563</v>
      </c>
      <c r="R19" s="23">
        <f>COUNTIF('ISIKAN NILAI'!$E$7:$E$603,S19)</f>
        <v>31</v>
      </c>
      <c r="S19" s="23" t="s">
        <v>596</v>
      </c>
      <c r="T19" s="23">
        <f t="shared" si="0"/>
        <v>523</v>
      </c>
      <c r="U19" s="23">
        <f t="shared" si="1"/>
        <v>553</v>
      </c>
      <c r="W19" s="18">
        <v>18</v>
      </c>
      <c r="X19" s="72" t="s">
        <v>713</v>
      </c>
      <c r="Y19" s="72" t="s">
        <v>714</v>
      </c>
      <c r="Z19" s="18"/>
      <c r="AC19" s="4"/>
      <c r="AD19" s="260" t="s">
        <v>541</v>
      </c>
      <c r="AE19" s="4"/>
    </row>
    <row r="20" spans="1:31" ht="14.25" customHeight="1">
      <c r="A20" s="59">
        <v>11</v>
      </c>
      <c r="B20" s="77" t="str">
        <f>IFERROR(VLOOKUP(P20,'ISIKAN NILAI'!$A$7:$AS$800,2),"")</f>
        <v>DIFRANS RAMADIANZZA</v>
      </c>
      <c r="C20" s="178">
        <f>IFERROR(VLOOKUP($P20,'ISIKAN NILAI'!$A$7:$E$800,4),"")</f>
        <v>6678</v>
      </c>
      <c r="D20" s="59">
        <f>IFERROR(VLOOKUP($P20,'ISIKAN NILAI'!$A$7:$AS$800,6),"")</f>
        <v>75</v>
      </c>
      <c r="E20" s="59">
        <f>IFERROR(VLOOKUP($P20,'ISIKAN NILAI'!$A$7:$AS$800,7),"")</f>
        <v>75</v>
      </c>
      <c r="F20" s="59">
        <f>IFERROR(VLOOKUP($P20,'ISIKAN NILAI'!$A$7:$AS$800,8),"")</f>
        <v>75</v>
      </c>
      <c r="G20" s="59">
        <f>IFERROR(VLOOKUP($P20,'ISIKAN NILAI'!$A$7:$AS$800,9),"")</f>
        <v>0</v>
      </c>
      <c r="H20" s="59">
        <f>IFERROR(VLOOKUP($P20,'ISIKAN NILAI'!$A$7:$AS$800,10),"")</f>
        <v>0</v>
      </c>
      <c r="I20" s="59">
        <f>IFERROR(VLOOKUP($P20,'ISIKAN NILAI'!$A$7:$AS$800,11),"")</f>
        <v>0</v>
      </c>
      <c r="J20" s="59">
        <f>IFERROR(VLOOKUP($P20,'ISIKAN NILAI'!$A$7:$AS$800,12),"")</f>
        <v>0</v>
      </c>
      <c r="K20" s="59">
        <f>IFERROR(VLOOKUP($P20,'ISIKAN NILAI'!$A$7:$AS$800,13),"")</f>
        <v>0</v>
      </c>
      <c r="L20" s="59">
        <f>IFERROR(VLOOKUP($P20,'ISIKAN NILAI'!$A$7:$AS$800,14),"")</f>
        <v>0</v>
      </c>
      <c r="M20" s="124">
        <f>IFERROR(VLOOKUP($P20,'ISIKAN NILAI'!$A$7:$AS$800,15),"")</f>
        <v>53</v>
      </c>
      <c r="N20" s="124">
        <f>IFERROR(VLOOKUP($P20,'ISIKAN NILAI'!$A$7:$AS$800,21),"")</f>
        <v>69.5</v>
      </c>
      <c r="O20" s="124">
        <f>IFERROR(VLOOKUP($P20,'ISIKAN NILAI'!$A$7:$BF$800,58),"")</f>
        <v>76</v>
      </c>
      <c r="P20" s="23">
        <f t="shared" si="2"/>
        <v>564</v>
      </c>
      <c r="R20" s="23">
        <f>COUNTIF('ISIKAN NILAI'!$E$7:$E$603,S20)</f>
        <v>32</v>
      </c>
      <c r="S20" s="23" t="s">
        <v>629</v>
      </c>
      <c r="T20" s="23">
        <f t="shared" si="0"/>
        <v>554</v>
      </c>
      <c r="U20" s="23">
        <f t="shared" si="1"/>
        <v>585</v>
      </c>
      <c r="W20" s="18">
        <v>19</v>
      </c>
      <c r="X20" s="72" t="s">
        <v>715</v>
      </c>
      <c r="Y20" s="72" t="s">
        <v>716</v>
      </c>
      <c r="Z20" s="18"/>
      <c r="AC20" s="4"/>
      <c r="AD20" s="260" t="s">
        <v>542</v>
      </c>
      <c r="AE20" s="4"/>
    </row>
    <row r="21" spans="1:31" ht="14.25" customHeight="1">
      <c r="A21" s="59">
        <v>12</v>
      </c>
      <c r="B21" s="77" t="str">
        <f>IFERROR(VLOOKUP(P21,'ISIKAN NILAI'!$A$7:$AS$800,2),"")</f>
        <v>FAISAL NUR FIADJI</v>
      </c>
      <c r="C21" s="178">
        <f>IFERROR(VLOOKUP($P21,'ISIKAN NILAI'!$A$7:$E$800,4),"")</f>
        <v>6679</v>
      </c>
      <c r="D21" s="59">
        <f>IFERROR(VLOOKUP($P21,'ISIKAN NILAI'!$A$7:$AS$800,6),"")</f>
        <v>75</v>
      </c>
      <c r="E21" s="59">
        <f>IFERROR(VLOOKUP($P21,'ISIKAN NILAI'!$A$7:$AS$800,7),"")</f>
        <v>80</v>
      </c>
      <c r="F21" s="59">
        <f>IFERROR(VLOOKUP($P21,'ISIKAN NILAI'!$A$7:$AS$800,8),"")</f>
        <v>70</v>
      </c>
      <c r="G21" s="59">
        <f>IFERROR(VLOOKUP($P21,'ISIKAN NILAI'!$A$7:$AS$800,9),"")</f>
        <v>0</v>
      </c>
      <c r="H21" s="59">
        <f>IFERROR(VLOOKUP($P21,'ISIKAN NILAI'!$A$7:$AS$800,10),"")</f>
        <v>0</v>
      </c>
      <c r="I21" s="59">
        <f>IFERROR(VLOOKUP($P21,'ISIKAN NILAI'!$A$7:$AS$800,11),"")</f>
        <v>0</v>
      </c>
      <c r="J21" s="59">
        <f>IFERROR(VLOOKUP($P21,'ISIKAN NILAI'!$A$7:$AS$800,12),"")</f>
        <v>0</v>
      </c>
      <c r="K21" s="59">
        <f>IFERROR(VLOOKUP($P21,'ISIKAN NILAI'!$A$7:$AS$800,13),"")</f>
        <v>0</v>
      </c>
      <c r="L21" s="59">
        <f>IFERROR(VLOOKUP($P21,'ISIKAN NILAI'!$A$7:$AS$800,14),"")</f>
        <v>0</v>
      </c>
      <c r="M21" s="124">
        <f>IFERROR(VLOOKUP($P21,'ISIKAN NILAI'!$A$7:$AS$800,15),"")</f>
        <v>65</v>
      </c>
      <c r="N21" s="124">
        <f>IFERROR(VLOOKUP($P21,'ISIKAN NILAI'!$A$7:$AS$800,21),"")</f>
        <v>72.5</v>
      </c>
      <c r="O21" s="124">
        <f>IFERROR(VLOOKUP($P21,'ISIKAN NILAI'!$A$7:$BF$800,58),"")</f>
        <v>77</v>
      </c>
      <c r="P21" s="23">
        <f t="shared" si="2"/>
        <v>565</v>
      </c>
      <c r="W21" s="18">
        <v>20</v>
      </c>
      <c r="X21" s="72" t="s">
        <v>717</v>
      </c>
      <c r="Y21" s="72" t="s">
        <v>718</v>
      </c>
      <c r="Z21" s="18"/>
      <c r="AC21" s="4"/>
      <c r="AD21" s="260" t="s">
        <v>544</v>
      </c>
      <c r="AE21" s="4"/>
    </row>
    <row r="22" spans="1:31" ht="14.25" customHeight="1">
      <c r="A22" s="59">
        <v>13</v>
      </c>
      <c r="B22" s="77" t="str">
        <f>IFERROR(VLOOKUP(P22,'ISIKAN NILAI'!$A$7:$AS$800,2),"")</f>
        <v>FATIN DWI PRATIWI</v>
      </c>
      <c r="C22" s="178">
        <f>IFERROR(VLOOKUP($P22,'ISIKAN NILAI'!$A$7:$E$800,4),"")</f>
        <v>6680</v>
      </c>
      <c r="D22" s="59">
        <f>IFERROR(VLOOKUP($P22,'ISIKAN NILAI'!$A$7:$AS$800,6),"")</f>
        <v>75</v>
      </c>
      <c r="E22" s="59">
        <f>IFERROR(VLOOKUP($P22,'ISIKAN NILAI'!$A$7:$AS$800,7),"")</f>
        <v>75</v>
      </c>
      <c r="F22" s="59">
        <f>IFERROR(VLOOKUP($P22,'ISIKAN NILAI'!$A$7:$AS$800,8),"")</f>
        <v>75</v>
      </c>
      <c r="G22" s="59">
        <f>IFERROR(VLOOKUP($P22,'ISIKAN NILAI'!$A$7:$AS$800,9),"")</f>
        <v>0</v>
      </c>
      <c r="H22" s="59">
        <f>IFERROR(VLOOKUP($P22,'ISIKAN NILAI'!$A$7:$AS$800,10),"")</f>
        <v>0</v>
      </c>
      <c r="I22" s="59">
        <f>IFERROR(VLOOKUP($P22,'ISIKAN NILAI'!$A$7:$AS$800,11),"")</f>
        <v>0</v>
      </c>
      <c r="J22" s="59">
        <f>IFERROR(VLOOKUP($P22,'ISIKAN NILAI'!$A$7:$AS$800,12),"")</f>
        <v>0</v>
      </c>
      <c r="K22" s="59">
        <f>IFERROR(VLOOKUP($P22,'ISIKAN NILAI'!$A$7:$AS$800,13),"")</f>
        <v>0</v>
      </c>
      <c r="L22" s="59">
        <f>IFERROR(VLOOKUP($P22,'ISIKAN NILAI'!$A$7:$AS$800,14),"")</f>
        <v>0</v>
      </c>
      <c r="M22" s="124">
        <f>IFERROR(VLOOKUP($P22,'ISIKAN NILAI'!$A$7:$AS$800,15),"")</f>
        <v>69</v>
      </c>
      <c r="N22" s="124">
        <f>IFERROR(VLOOKUP($P22,'ISIKAN NILAI'!$A$7:$AS$800,21),"")</f>
        <v>73.5</v>
      </c>
      <c r="O22" s="124">
        <f>IFERROR(VLOOKUP($P22,'ISIKAN NILAI'!$A$7:$BF$800,58),"")</f>
        <v>76</v>
      </c>
      <c r="P22" s="23">
        <f t="shared" si="2"/>
        <v>566</v>
      </c>
      <c r="W22" s="18">
        <v>21</v>
      </c>
      <c r="X22" s="72" t="s">
        <v>719</v>
      </c>
      <c r="Y22" s="72" t="s">
        <v>720</v>
      </c>
      <c r="Z22" s="18"/>
      <c r="AC22" s="4"/>
      <c r="AD22" s="260" t="s">
        <v>545</v>
      </c>
      <c r="AE22" s="4"/>
    </row>
    <row r="23" spans="1:31" ht="14.25" customHeight="1">
      <c r="A23" s="59">
        <v>14</v>
      </c>
      <c r="B23" s="77" t="str">
        <f>IFERROR(VLOOKUP(P23,'ISIKAN NILAI'!$A$7:$AS$800,2),"")</f>
        <v>GISHA MAIDA VIRASTA</v>
      </c>
      <c r="C23" s="178">
        <f>IFERROR(VLOOKUP($P23,'ISIKAN NILAI'!$A$7:$E$800,4),"")</f>
        <v>6681</v>
      </c>
      <c r="D23" s="59">
        <f>IFERROR(VLOOKUP($P23,'ISIKAN NILAI'!$A$7:$AS$800,6),"")</f>
        <v>90</v>
      </c>
      <c r="E23" s="59">
        <f>IFERROR(VLOOKUP($P23,'ISIKAN NILAI'!$A$7:$AS$800,7),"")</f>
        <v>90</v>
      </c>
      <c r="F23" s="59">
        <f>IFERROR(VLOOKUP($P23,'ISIKAN NILAI'!$A$7:$AS$800,8),"")</f>
        <v>90</v>
      </c>
      <c r="G23" s="59">
        <f>IFERROR(VLOOKUP($P23,'ISIKAN NILAI'!$A$7:$AS$800,9),"")</f>
        <v>0</v>
      </c>
      <c r="H23" s="59">
        <f>IFERROR(VLOOKUP($P23,'ISIKAN NILAI'!$A$7:$AS$800,10),"")</f>
        <v>0</v>
      </c>
      <c r="I23" s="59">
        <f>IFERROR(VLOOKUP($P23,'ISIKAN NILAI'!$A$7:$AS$800,11),"")</f>
        <v>0</v>
      </c>
      <c r="J23" s="59">
        <f>IFERROR(VLOOKUP($P23,'ISIKAN NILAI'!$A$7:$AS$800,12),"")</f>
        <v>0</v>
      </c>
      <c r="K23" s="59">
        <f>IFERROR(VLOOKUP($P23,'ISIKAN NILAI'!$A$7:$AS$800,13),"")</f>
        <v>0</v>
      </c>
      <c r="L23" s="59">
        <f>IFERROR(VLOOKUP($P23,'ISIKAN NILAI'!$A$7:$AS$800,14),"")</f>
        <v>0</v>
      </c>
      <c r="M23" s="124">
        <f>IFERROR(VLOOKUP($P23,'ISIKAN NILAI'!$A$7:$AS$800,15),"")</f>
        <v>66</v>
      </c>
      <c r="N23" s="124">
        <f>IFERROR(VLOOKUP($P23,'ISIKAN NILAI'!$A$7:$AS$800,21),"")</f>
        <v>84</v>
      </c>
      <c r="O23" s="124">
        <f>IFERROR(VLOOKUP($P23,'ISIKAN NILAI'!$A$7:$BF$800,58),"")</f>
        <v>80</v>
      </c>
      <c r="P23" s="23">
        <f t="shared" si="2"/>
        <v>567</v>
      </c>
      <c r="W23" s="18">
        <v>22</v>
      </c>
      <c r="X23" s="72" t="s">
        <v>721</v>
      </c>
      <c r="Y23" s="72" t="s">
        <v>722</v>
      </c>
      <c r="Z23" s="18"/>
      <c r="AC23" s="4"/>
      <c r="AD23" s="260" t="s">
        <v>546</v>
      </c>
      <c r="AE23" s="4"/>
    </row>
    <row r="24" spans="1:31" ht="14.25" customHeight="1">
      <c r="A24" s="59">
        <v>15</v>
      </c>
      <c r="B24" s="77" t="str">
        <f>IFERROR(VLOOKUP(P24,'ISIKAN NILAI'!$A$7:$AS$800,2),"")</f>
        <v>Indra Surya Pratama</v>
      </c>
      <c r="C24" s="178">
        <f>IFERROR(VLOOKUP($P24,'ISIKAN NILAI'!$A$7:$E$800,4),"")</f>
        <v>6682</v>
      </c>
      <c r="D24" s="59">
        <f>IFERROR(VLOOKUP($P24,'ISIKAN NILAI'!$A$7:$AS$800,6),"")</f>
        <v>80</v>
      </c>
      <c r="E24" s="59">
        <f>IFERROR(VLOOKUP($P24,'ISIKAN NILAI'!$A$7:$AS$800,7),"")</f>
        <v>80</v>
      </c>
      <c r="F24" s="59">
        <f>IFERROR(VLOOKUP($P24,'ISIKAN NILAI'!$A$7:$AS$800,8),"")</f>
        <v>70</v>
      </c>
      <c r="G24" s="59">
        <f>IFERROR(VLOOKUP($P24,'ISIKAN NILAI'!$A$7:$AS$800,9),"")</f>
        <v>0</v>
      </c>
      <c r="H24" s="59">
        <f>IFERROR(VLOOKUP($P24,'ISIKAN NILAI'!$A$7:$AS$800,10),"")</f>
        <v>0</v>
      </c>
      <c r="I24" s="59">
        <f>IFERROR(VLOOKUP($P24,'ISIKAN NILAI'!$A$7:$AS$800,11),"")</f>
        <v>0</v>
      </c>
      <c r="J24" s="59">
        <f>IFERROR(VLOOKUP($P24,'ISIKAN NILAI'!$A$7:$AS$800,12),"")</f>
        <v>0</v>
      </c>
      <c r="K24" s="59">
        <f>IFERROR(VLOOKUP($P24,'ISIKAN NILAI'!$A$7:$AS$800,13),"")</f>
        <v>0</v>
      </c>
      <c r="L24" s="59">
        <f>IFERROR(VLOOKUP($P24,'ISIKAN NILAI'!$A$7:$AS$800,14),"")</f>
        <v>0</v>
      </c>
      <c r="M24" s="124">
        <f>IFERROR(VLOOKUP($P24,'ISIKAN NILAI'!$A$7:$AS$800,15),"")</f>
        <v>74</v>
      </c>
      <c r="N24" s="124">
        <f>IFERROR(VLOOKUP($P24,'ISIKAN NILAI'!$A$7:$AS$800,21),"")</f>
        <v>76</v>
      </c>
      <c r="O24" s="124">
        <f>IFERROR(VLOOKUP($P24,'ISIKAN NILAI'!$A$7:$BF$800,58),"")</f>
        <v>76</v>
      </c>
      <c r="P24" s="23">
        <f t="shared" si="2"/>
        <v>568</v>
      </c>
      <c r="W24" s="18">
        <v>23</v>
      </c>
      <c r="X24" s="72" t="s">
        <v>723</v>
      </c>
      <c r="Y24" s="72" t="s">
        <v>724</v>
      </c>
      <c r="Z24" s="18"/>
      <c r="AC24" s="4"/>
      <c r="AD24" s="260" t="s">
        <v>547</v>
      </c>
      <c r="AE24" s="4"/>
    </row>
    <row r="25" spans="1:31" ht="14.25" customHeight="1">
      <c r="A25" s="59">
        <v>16</v>
      </c>
      <c r="B25" s="77" t="str">
        <f>IFERROR(VLOOKUP(P25,'ISIKAN NILAI'!$A$7:$AS$800,2),"")</f>
        <v>KAYLA BIO MITAYANI</v>
      </c>
      <c r="C25" s="178">
        <f>IFERROR(VLOOKUP($P25,'ISIKAN NILAI'!$A$7:$E$800,4),"")</f>
        <v>6683</v>
      </c>
      <c r="D25" s="59">
        <f>IFERROR(VLOOKUP($P25,'ISIKAN NILAI'!$A$7:$AS$800,6),"")</f>
        <v>90</v>
      </c>
      <c r="E25" s="59">
        <f>IFERROR(VLOOKUP($P25,'ISIKAN NILAI'!$A$7:$AS$800,7),"")</f>
        <v>90</v>
      </c>
      <c r="F25" s="59">
        <f>IFERROR(VLOOKUP($P25,'ISIKAN NILAI'!$A$7:$AS$800,8),"")</f>
        <v>90</v>
      </c>
      <c r="G25" s="59">
        <f>IFERROR(VLOOKUP($P25,'ISIKAN NILAI'!$A$7:$AS$800,9),"")</f>
        <v>0</v>
      </c>
      <c r="H25" s="59">
        <f>IFERROR(VLOOKUP($P25,'ISIKAN NILAI'!$A$7:$AS$800,10),"")</f>
        <v>0</v>
      </c>
      <c r="I25" s="59">
        <f>IFERROR(VLOOKUP($P25,'ISIKAN NILAI'!$A$7:$AS$800,11),"")</f>
        <v>0</v>
      </c>
      <c r="J25" s="59">
        <f>IFERROR(VLOOKUP($P25,'ISIKAN NILAI'!$A$7:$AS$800,12),"")</f>
        <v>0</v>
      </c>
      <c r="K25" s="59">
        <f>IFERROR(VLOOKUP($P25,'ISIKAN NILAI'!$A$7:$AS$800,13),"")</f>
        <v>0</v>
      </c>
      <c r="L25" s="59">
        <f>IFERROR(VLOOKUP($P25,'ISIKAN NILAI'!$A$7:$AS$800,14),"")</f>
        <v>0</v>
      </c>
      <c r="M25" s="124">
        <f>IFERROR(VLOOKUP($P25,'ISIKAN NILAI'!$A$7:$AS$800,15),"")</f>
        <v>92</v>
      </c>
      <c r="N25" s="124">
        <f>IFERROR(VLOOKUP($P25,'ISIKAN NILAI'!$A$7:$AS$800,21),"")</f>
        <v>90.5</v>
      </c>
      <c r="O25" s="124">
        <f>IFERROR(VLOOKUP($P25,'ISIKAN NILAI'!$A$7:$BF$800,58),"")</f>
        <v>90</v>
      </c>
      <c r="P25" s="23">
        <f t="shared" si="2"/>
        <v>569</v>
      </c>
      <c r="W25" s="18">
        <v>24</v>
      </c>
      <c r="X25" s="72" t="s">
        <v>725</v>
      </c>
      <c r="Y25" s="72" t="s">
        <v>726</v>
      </c>
      <c r="Z25" s="18"/>
      <c r="AC25" s="4"/>
      <c r="AD25" s="260" t="s">
        <v>548</v>
      </c>
      <c r="AE25" s="4"/>
    </row>
    <row r="26" spans="1:31" ht="14.25" customHeight="1">
      <c r="A26" s="59">
        <v>17</v>
      </c>
      <c r="B26" s="77" t="str">
        <f>IFERROR(VLOOKUP(P26,'ISIKAN NILAI'!$A$7:$AS$800,2),"")</f>
        <v>MAULANIDA ILMIAZA NUR HANIFA</v>
      </c>
      <c r="C26" s="178">
        <f>IFERROR(VLOOKUP($P26,'ISIKAN NILAI'!$A$7:$E$800,4),"")</f>
        <v>6684</v>
      </c>
      <c r="D26" s="59">
        <f>IFERROR(VLOOKUP($P26,'ISIKAN NILAI'!$A$7:$AS$800,6),"")</f>
        <v>80</v>
      </c>
      <c r="E26" s="59">
        <f>IFERROR(VLOOKUP($P26,'ISIKAN NILAI'!$A$7:$AS$800,7),"")</f>
        <v>80</v>
      </c>
      <c r="F26" s="59">
        <f>IFERROR(VLOOKUP($P26,'ISIKAN NILAI'!$A$7:$AS$800,8),"")</f>
        <v>80</v>
      </c>
      <c r="G26" s="59">
        <f>IFERROR(VLOOKUP($P26,'ISIKAN NILAI'!$A$7:$AS$800,9),"")</f>
        <v>0</v>
      </c>
      <c r="H26" s="59">
        <f>IFERROR(VLOOKUP($P26,'ISIKAN NILAI'!$A$7:$AS$800,10),"")</f>
        <v>0</v>
      </c>
      <c r="I26" s="59">
        <f>IFERROR(VLOOKUP($P26,'ISIKAN NILAI'!$A$7:$AS$800,11),"")</f>
        <v>0</v>
      </c>
      <c r="J26" s="59">
        <f>IFERROR(VLOOKUP($P26,'ISIKAN NILAI'!$A$7:$AS$800,12),"")</f>
        <v>0</v>
      </c>
      <c r="K26" s="59">
        <f>IFERROR(VLOOKUP($P26,'ISIKAN NILAI'!$A$7:$AS$800,13),"")</f>
        <v>0</v>
      </c>
      <c r="L26" s="59">
        <f>IFERROR(VLOOKUP($P26,'ISIKAN NILAI'!$A$7:$AS$800,14),"")</f>
        <v>0</v>
      </c>
      <c r="M26" s="124">
        <f>IFERROR(VLOOKUP($P26,'ISIKAN NILAI'!$A$7:$AS$800,15),"")</f>
        <v>65</v>
      </c>
      <c r="N26" s="124">
        <f>IFERROR(VLOOKUP($P26,'ISIKAN NILAI'!$A$7:$AS$800,21),"")</f>
        <v>76.25</v>
      </c>
      <c r="O26" s="124">
        <f>IFERROR(VLOOKUP($P26,'ISIKAN NILAI'!$A$7:$BF$800,58),"")</f>
        <v>76</v>
      </c>
      <c r="P26" s="23">
        <f t="shared" si="2"/>
        <v>570</v>
      </c>
      <c r="W26" s="18">
        <v>25</v>
      </c>
      <c r="X26" s="18" t="s">
        <v>727</v>
      </c>
      <c r="Y26" s="18" t="s">
        <v>728</v>
      </c>
      <c r="Z26" s="18"/>
      <c r="AC26" s="4"/>
      <c r="AD26" s="260" t="s">
        <v>549</v>
      </c>
      <c r="AE26" s="4"/>
    </row>
    <row r="27" spans="1:31" ht="14.25" customHeight="1">
      <c r="A27" s="59">
        <v>18</v>
      </c>
      <c r="B27" s="77" t="str">
        <f>IFERROR(VLOOKUP(P27,'ISIKAN NILAI'!$A$7:$AS$800,2),"")</f>
        <v>MUHAMAD FARDHAN</v>
      </c>
      <c r="C27" s="178">
        <f>IFERROR(VLOOKUP($P27,'ISIKAN NILAI'!$A$7:$E$800,4),"")</f>
        <v>6685</v>
      </c>
      <c r="D27" s="59">
        <f>IFERROR(VLOOKUP($P27,'ISIKAN NILAI'!$A$7:$AS$800,6),"")</f>
        <v>80</v>
      </c>
      <c r="E27" s="59">
        <f>IFERROR(VLOOKUP($P27,'ISIKAN NILAI'!$A$7:$AS$800,7),"")</f>
        <v>80</v>
      </c>
      <c r="F27" s="59">
        <f>IFERROR(VLOOKUP($P27,'ISIKAN NILAI'!$A$7:$AS$800,8),"")</f>
        <v>80</v>
      </c>
      <c r="G27" s="59">
        <f>IFERROR(VLOOKUP($P27,'ISIKAN NILAI'!$A$7:$AS$800,9),"")</f>
        <v>0</v>
      </c>
      <c r="H27" s="59">
        <f>IFERROR(VLOOKUP($P27,'ISIKAN NILAI'!$A$7:$AS$800,10),"")</f>
        <v>0</v>
      </c>
      <c r="I27" s="59">
        <f>IFERROR(VLOOKUP($P27,'ISIKAN NILAI'!$A$7:$AS$800,11),"")</f>
        <v>0</v>
      </c>
      <c r="J27" s="59">
        <f>IFERROR(VLOOKUP($P27,'ISIKAN NILAI'!$A$7:$AS$800,12),"")</f>
        <v>0</v>
      </c>
      <c r="K27" s="59">
        <f>IFERROR(VLOOKUP($P27,'ISIKAN NILAI'!$A$7:$AS$800,13),"")</f>
        <v>0</v>
      </c>
      <c r="L27" s="59">
        <f>IFERROR(VLOOKUP($P27,'ISIKAN NILAI'!$A$7:$AS$800,14),"")</f>
        <v>0</v>
      </c>
      <c r="M27" s="124">
        <f>IFERROR(VLOOKUP($P27,'ISIKAN NILAI'!$A$7:$AS$800,15),"")</f>
        <v>60</v>
      </c>
      <c r="N27" s="124">
        <f>IFERROR(VLOOKUP($P27,'ISIKAN NILAI'!$A$7:$AS$800,21),"")</f>
        <v>75</v>
      </c>
      <c r="O27" s="124">
        <f>IFERROR(VLOOKUP($P27,'ISIKAN NILAI'!$A$7:$BF$800,58),"")</f>
        <v>76</v>
      </c>
      <c r="P27" s="23">
        <f t="shared" si="2"/>
        <v>571</v>
      </c>
      <c r="W27" s="18">
        <v>26</v>
      </c>
      <c r="X27" s="72" t="s">
        <v>729</v>
      </c>
      <c r="Y27" s="72" t="s">
        <v>730</v>
      </c>
      <c r="Z27" s="18"/>
      <c r="AC27" s="4"/>
      <c r="AD27" s="260" t="s">
        <v>550</v>
      </c>
      <c r="AE27" s="4"/>
    </row>
    <row r="28" spans="1:31" ht="14.25" customHeight="1">
      <c r="A28" s="59">
        <v>19</v>
      </c>
      <c r="B28" s="77" t="str">
        <f>IFERROR(VLOOKUP(P28,'ISIKAN NILAI'!$A$7:$AS$800,2),"")</f>
        <v>MUHAMMAD AFGAN</v>
      </c>
      <c r="C28" s="178">
        <f>IFERROR(VLOOKUP($P28,'ISIKAN NILAI'!$A$7:$E$800,4),"")</f>
        <v>6686</v>
      </c>
      <c r="D28" s="59">
        <f>IFERROR(VLOOKUP($P28,'ISIKAN NILAI'!$A$7:$AS$800,6),"")</f>
        <v>90</v>
      </c>
      <c r="E28" s="59">
        <f>IFERROR(VLOOKUP($P28,'ISIKAN NILAI'!$A$7:$AS$800,7),"")</f>
        <v>80</v>
      </c>
      <c r="F28" s="59">
        <f>IFERROR(VLOOKUP($P28,'ISIKAN NILAI'!$A$7:$AS$800,8),"")</f>
        <v>80</v>
      </c>
      <c r="G28" s="59">
        <f>IFERROR(VLOOKUP($P28,'ISIKAN NILAI'!$A$7:$AS$800,9),"")</f>
        <v>0</v>
      </c>
      <c r="H28" s="59">
        <f>IFERROR(VLOOKUP($P28,'ISIKAN NILAI'!$A$7:$AS$800,10),"")</f>
        <v>0</v>
      </c>
      <c r="I28" s="59">
        <f>IFERROR(VLOOKUP($P28,'ISIKAN NILAI'!$A$7:$AS$800,11),"")</f>
        <v>0</v>
      </c>
      <c r="J28" s="59">
        <f>IFERROR(VLOOKUP($P28,'ISIKAN NILAI'!$A$7:$AS$800,12),"")</f>
        <v>0</v>
      </c>
      <c r="K28" s="59">
        <f>IFERROR(VLOOKUP($P28,'ISIKAN NILAI'!$A$7:$AS$800,13),"")</f>
        <v>0</v>
      </c>
      <c r="L28" s="59">
        <f>IFERROR(VLOOKUP($P28,'ISIKAN NILAI'!$A$7:$AS$800,14),"")</f>
        <v>0</v>
      </c>
      <c r="M28" s="124">
        <f>IFERROR(VLOOKUP($P28,'ISIKAN NILAI'!$A$7:$AS$800,15),"")</f>
        <v>67</v>
      </c>
      <c r="N28" s="124">
        <f>IFERROR(VLOOKUP($P28,'ISIKAN NILAI'!$A$7:$AS$800,21),"")</f>
        <v>79.25</v>
      </c>
      <c r="O28" s="124">
        <f>IFERROR(VLOOKUP($P28,'ISIKAN NILAI'!$A$7:$BF$800,58),"")</f>
        <v>78</v>
      </c>
      <c r="P28" s="23">
        <f t="shared" si="2"/>
        <v>572</v>
      </c>
      <c r="W28" s="18">
        <v>27</v>
      </c>
      <c r="X28" s="72" t="s">
        <v>731</v>
      </c>
      <c r="Y28" s="72" t="s">
        <v>732</v>
      </c>
      <c r="Z28" s="18"/>
      <c r="AC28" s="4"/>
      <c r="AD28" s="260" t="s">
        <v>551</v>
      </c>
      <c r="AE28" s="4"/>
    </row>
    <row r="29" spans="1:31" ht="14.25" customHeight="1">
      <c r="A29" s="59">
        <v>20</v>
      </c>
      <c r="B29" s="77" t="str">
        <f>IFERROR(VLOOKUP(P29,'ISIKAN NILAI'!$A$7:$AS$800,2),"")</f>
        <v>MUHAMMAD FIRMAN FAHMIZAKA</v>
      </c>
      <c r="C29" s="178">
        <f>IFERROR(VLOOKUP($P29,'ISIKAN NILAI'!$A$7:$E$800,4),"")</f>
        <v>6687</v>
      </c>
      <c r="D29" s="59">
        <f>IFERROR(VLOOKUP($P29,'ISIKAN NILAI'!$A$7:$AS$800,6),"")</f>
        <v>90</v>
      </c>
      <c r="E29" s="59">
        <f>IFERROR(VLOOKUP($P29,'ISIKAN NILAI'!$A$7:$AS$800,7),"")</f>
        <v>75</v>
      </c>
      <c r="F29" s="59">
        <f>IFERROR(VLOOKUP($P29,'ISIKAN NILAI'!$A$7:$AS$800,8),"")</f>
        <v>75</v>
      </c>
      <c r="G29" s="59">
        <f>IFERROR(VLOOKUP($P29,'ISIKAN NILAI'!$A$7:$AS$800,9),"")</f>
        <v>0</v>
      </c>
      <c r="H29" s="59">
        <f>IFERROR(VLOOKUP($P29,'ISIKAN NILAI'!$A$7:$AS$800,10),"")</f>
        <v>0</v>
      </c>
      <c r="I29" s="59">
        <f>IFERROR(VLOOKUP($P29,'ISIKAN NILAI'!$A$7:$AS$800,11),"")</f>
        <v>0</v>
      </c>
      <c r="J29" s="59">
        <f>IFERROR(VLOOKUP($P29,'ISIKAN NILAI'!$A$7:$AS$800,12),"")</f>
        <v>0</v>
      </c>
      <c r="K29" s="59">
        <f>IFERROR(VLOOKUP($P29,'ISIKAN NILAI'!$A$7:$AS$800,13),"")</f>
        <v>0</v>
      </c>
      <c r="L29" s="59">
        <f>IFERROR(VLOOKUP($P29,'ISIKAN NILAI'!$A$7:$AS$800,14),"")</f>
        <v>0</v>
      </c>
      <c r="M29" s="124">
        <f>IFERROR(VLOOKUP($P29,'ISIKAN NILAI'!$A$7:$AS$800,15),"")</f>
        <v>59</v>
      </c>
      <c r="N29" s="124">
        <f>IFERROR(VLOOKUP($P29,'ISIKAN NILAI'!$A$7:$AS$800,21),"")</f>
        <v>74.75</v>
      </c>
      <c r="O29" s="124">
        <f>IFERROR(VLOOKUP($P29,'ISIKAN NILAI'!$A$7:$BF$800,58),"")</f>
        <v>76</v>
      </c>
      <c r="P29" s="23">
        <f t="shared" si="2"/>
        <v>573</v>
      </c>
      <c r="W29" s="18">
        <v>28</v>
      </c>
      <c r="X29" s="72" t="s">
        <v>733</v>
      </c>
      <c r="Y29" s="72" t="s">
        <v>734</v>
      </c>
      <c r="Z29" s="18"/>
      <c r="AC29" s="4"/>
      <c r="AD29" s="260" t="s">
        <v>584</v>
      </c>
      <c r="AE29" s="4"/>
    </row>
    <row r="30" spans="1:31" ht="14.25" customHeight="1">
      <c r="A30" s="59">
        <v>21</v>
      </c>
      <c r="B30" s="77" t="str">
        <f>IFERROR(VLOOKUP(P30,'ISIKAN NILAI'!$A$7:$AS$800,2),"")</f>
        <v>MUHAMMAD RAFFA NESIANO PRIANTO</v>
      </c>
      <c r="C30" s="178">
        <f>IFERROR(VLOOKUP($P30,'ISIKAN NILAI'!$A$7:$E$800,4),"")</f>
        <v>6688</v>
      </c>
      <c r="D30" s="59">
        <f>IFERROR(VLOOKUP($P30,'ISIKAN NILAI'!$A$7:$AS$800,6),"")</f>
        <v>75</v>
      </c>
      <c r="E30" s="59">
        <f>IFERROR(VLOOKUP($P30,'ISIKAN NILAI'!$A$7:$AS$800,7),"")</f>
        <v>80</v>
      </c>
      <c r="F30" s="59">
        <f>IFERROR(VLOOKUP($P30,'ISIKAN NILAI'!$A$7:$AS$800,8),"")</f>
        <v>80</v>
      </c>
      <c r="G30" s="59">
        <f>IFERROR(VLOOKUP($P30,'ISIKAN NILAI'!$A$7:$AS$800,9),"")</f>
        <v>0</v>
      </c>
      <c r="H30" s="59">
        <f>IFERROR(VLOOKUP($P30,'ISIKAN NILAI'!$A$7:$AS$800,10),"")</f>
        <v>0</v>
      </c>
      <c r="I30" s="59">
        <f>IFERROR(VLOOKUP($P30,'ISIKAN NILAI'!$A$7:$AS$800,11),"")</f>
        <v>0</v>
      </c>
      <c r="J30" s="59">
        <f>IFERROR(VLOOKUP($P30,'ISIKAN NILAI'!$A$7:$AS$800,12),"")</f>
        <v>0</v>
      </c>
      <c r="K30" s="59">
        <f>IFERROR(VLOOKUP($P30,'ISIKAN NILAI'!$A$7:$AS$800,13),"")</f>
        <v>0</v>
      </c>
      <c r="L30" s="59">
        <f>IFERROR(VLOOKUP($P30,'ISIKAN NILAI'!$A$7:$AS$800,14),"")</f>
        <v>0</v>
      </c>
      <c r="M30" s="124">
        <f>IFERROR(VLOOKUP($P30,'ISIKAN NILAI'!$A$7:$AS$800,15),"")</f>
        <v>47</v>
      </c>
      <c r="N30" s="124">
        <f>IFERROR(VLOOKUP($P30,'ISIKAN NILAI'!$A$7:$AS$800,21),"")</f>
        <v>70.5</v>
      </c>
      <c r="O30" s="124">
        <f>IFERROR(VLOOKUP($P30,'ISIKAN NILAI'!$A$7:$BF$800,58),"")</f>
        <v>76</v>
      </c>
      <c r="P30" s="23">
        <f t="shared" si="2"/>
        <v>574</v>
      </c>
      <c r="W30" s="18">
        <v>29</v>
      </c>
      <c r="X30" s="18" t="s">
        <v>735</v>
      </c>
      <c r="Y30" s="18" t="s">
        <v>736</v>
      </c>
      <c r="Z30" s="18"/>
      <c r="AC30" s="4"/>
      <c r="AD30" s="260" t="s">
        <v>552</v>
      </c>
      <c r="AE30" s="4"/>
    </row>
    <row r="31" spans="1:31" ht="14.25" customHeight="1">
      <c r="A31" s="59">
        <v>22</v>
      </c>
      <c r="B31" s="77" t="str">
        <f>IFERROR(VLOOKUP(P31,'ISIKAN NILAI'!$A$7:$AS$800,2),"")</f>
        <v>NATASYA PUSPITASARI</v>
      </c>
      <c r="C31" s="178">
        <f>IFERROR(VLOOKUP($P31,'ISIKAN NILAI'!$A$7:$E$800,4),"")</f>
        <v>6689</v>
      </c>
      <c r="D31" s="59">
        <f>IFERROR(VLOOKUP($P31,'ISIKAN NILAI'!$A$7:$AS$800,6),"")</f>
        <v>70</v>
      </c>
      <c r="E31" s="59">
        <f>IFERROR(VLOOKUP($P31,'ISIKAN NILAI'!$A$7:$AS$800,7),"")</f>
        <v>75</v>
      </c>
      <c r="F31" s="59">
        <f>IFERROR(VLOOKUP($P31,'ISIKAN NILAI'!$A$7:$AS$800,8),"")</f>
        <v>75</v>
      </c>
      <c r="G31" s="59">
        <f>IFERROR(VLOOKUP($P31,'ISIKAN NILAI'!$A$7:$AS$800,9),"")</f>
        <v>0</v>
      </c>
      <c r="H31" s="59">
        <f>IFERROR(VLOOKUP($P31,'ISIKAN NILAI'!$A$7:$AS$800,10),"")</f>
        <v>0</v>
      </c>
      <c r="I31" s="59">
        <f>IFERROR(VLOOKUP($P31,'ISIKAN NILAI'!$A$7:$AS$800,11),"")</f>
        <v>0</v>
      </c>
      <c r="J31" s="59">
        <f>IFERROR(VLOOKUP($P31,'ISIKAN NILAI'!$A$7:$AS$800,12),"")</f>
        <v>0</v>
      </c>
      <c r="K31" s="59">
        <f>IFERROR(VLOOKUP($P31,'ISIKAN NILAI'!$A$7:$AS$800,13),"")</f>
        <v>0</v>
      </c>
      <c r="L31" s="59">
        <f>IFERROR(VLOOKUP($P31,'ISIKAN NILAI'!$A$7:$AS$800,14),"")</f>
        <v>0</v>
      </c>
      <c r="M31" s="124">
        <f>IFERROR(VLOOKUP($P31,'ISIKAN NILAI'!$A$7:$AS$800,15),"")</f>
        <v>35</v>
      </c>
      <c r="N31" s="124">
        <f>IFERROR(VLOOKUP($P31,'ISIKAN NILAI'!$A$7:$AS$800,21),"")</f>
        <v>63.75</v>
      </c>
      <c r="O31" s="124">
        <f>IFERROR(VLOOKUP($P31,'ISIKAN NILAI'!$A$7:$BF$800,58),"")</f>
        <v>75</v>
      </c>
      <c r="P31" s="23">
        <f t="shared" si="2"/>
        <v>575</v>
      </c>
      <c r="W31" s="161">
        <v>30</v>
      </c>
      <c r="X31" s="162" t="s">
        <v>1197</v>
      </c>
      <c r="Y31" s="162" t="s">
        <v>1198</v>
      </c>
      <c r="AC31" s="4"/>
      <c r="AD31" s="260" t="s">
        <v>554</v>
      </c>
      <c r="AE31" s="4"/>
    </row>
    <row r="32" spans="1:31" ht="14.25" customHeight="1">
      <c r="A32" s="59">
        <v>23</v>
      </c>
      <c r="B32" s="77" t="str">
        <f>IFERROR(VLOOKUP(P32,'ISIKAN NILAI'!$A$7:$AS$800,2),"")</f>
        <v>NATHAN FACHRI MUHAMMAD</v>
      </c>
      <c r="C32" s="178">
        <f>IFERROR(VLOOKUP($P32,'ISIKAN NILAI'!$A$7:$E$800,4),"")</f>
        <v>6690</v>
      </c>
      <c r="D32" s="59">
        <f>IFERROR(VLOOKUP($P32,'ISIKAN NILAI'!$A$7:$AS$800,6),"")</f>
        <v>80</v>
      </c>
      <c r="E32" s="59">
        <f>IFERROR(VLOOKUP($P32,'ISIKAN NILAI'!$A$7:$AS$800,7),"")</f>
        <v>80</v>
      </c>
      <c r="F32" s="59">
        <f>IFERROR(VLOOKUP($P32,'ISIKAN NILAI'!$A$7:$AS$800,8),"")</f>
        <v>80</v>
      </c>
      <c r="G32" s="59">
        <f>IFERROR(VLOOKUP($P32,'ISIKAN NILAI'!$A$7:$AS$800,9),"")</f>
        <v>0</v>
      </c>
      <c r="H32" s="59">
        <f>IFERROR(VLOOKUP($P32,'ISIKAN NILAI'!$A$7:$AS$800,10),"")</f>
        <v>0</v>
      </c>
      <c r="I32" s="59">
        <f>IFERROR(VLOOKUP($P32,'ISIKAN NILAI'!$A$7:$AS$800,11),"")</f>
        <v>0</v>
      </c>
      <c r="J32" s="59">
        <f>IFERROR(VLOOKUP($P32,'ISIKAN NILAI'!$A$7:$AS$800,12),"")</f>
        <v>0</v>
      </c>
      <c r="K32" s="59">
        <f>IFERROR(VLOOKUP($P32,'ISIKAN NILAI'!$A$7:$AS$800,13),"")</f>
        <v>0</v>
      </c>
      <c r="L32" s="59">
        <f>IFERROR(VLOOKUP($P32,'ISIKAN NILAI'!$A$7:$AS$800,14),"")</f>
        <v>0</v>
      </c>
      <c r="M32" s="124">
        <f>IFERROR(VLOOKUP($P32,'ISIKAN NILAI'!$A$7:$AS$800,15),"")</f>
        <v>75</v>
      </c>
      <c r="N32" s="124">
        <f>IFERROR(VLOOKUP($P32,'ISIKAN NILAI'!$A$7:$AS$800,21),"")</f>
        <v>78.75</v>
      </c>
      <c r="O32" s="124">
        <f>IFERROR(VLOOKUP($P32,'ISIKAN NILAI'!$A$7:$BF$800,58),"")</f>
        <v>78</v>
      </c>
      <c r="P32" s="23">
        <f t="shared" ref="P32:P41" si="3">IF(P31&gt;$P$8,"",IF(P31="","",P31+1))</f>
        <v>576</v>
      </c>
      <c r="AC32" s="4"/>
      <c r="AD32" s="260" t="s">
        <v>555</v>
      </c>
      <c r="AE32" s="4"/>
    </row>
    <row r="33" spans="1:31" ht="14.25" customHeight="1">
      <c r="A33" s="59">
        <v>24</v>
      </c>
      <c r="B33" s="77" t="str">
        <f>IFERROR(VLOOKUP(P33,'ISIKAN NILAI'!$A$7:$AS$800,2),"")</f>
        <v>PUT NAENI FIRDA PRATAMA</v>
      </c>
      <c r="C33" s="178">
        <f>IFERROR(VLOOKUP($P33,'ISIKAN NILAI'!$A$7:$E$800,4),"")</f>
        <v>6691</v>
      </c>
      <c r="D33" s="59">
        <f>IFERROR(VLOOKUP($P33,'ISIKAN NILAI'!$A$7:$AS$800,6),"")</f>
        <v>80</v>
      </c>
      <c r="E33" s="59">
        <f>IFERROR(VLOOKUP($P33,'ISIKAN NILAI'!$A$7:$AS$800,7),"")</f>
        <v>80</v>
      </c>
      <c r="F33" s="59">
        <f>IFERROR(VLOOKUP($P33,'ISIKAN NILAI'!$A$7:$AS$800,8),"")</f>
        <v>80</v>
      </c>
      <c r="G33" s="59">
        <f>IFERROR(VLOOKUP($P33,'ISIKAN NILAI'!$A$7:$AS$800,9),"")</f>
        <v>0</v>
      </c>
      <c r="H33" s="59">
        <f>IFERROR(VLOOKUP($P33,'ISIKAN NILAI'!$A$7:$AS$800,10),"")</f>
        <v>0</v>
      </c>
      <c r="I33" s="59">
        <f>IFERROR(VLOOKUP($P33,'ISIKAN NILAI'!$A$7:$AS$800,11),"")</f>
        <v>0</v>
      </c>
      <c r="J33" s="59">
        <f>IFERROR(VLOOKUP($P33,'ISIKAN NILAI'!$A$7:$AS$800,12),"")</f>
        <v>0</v>
      </c>
      <c r="K33" s="59">
        <f>IFERROR(VLOOKUP($P33,'ISIKAN NILAI'!$A$7:$AS$800,13),"")</f>
        <v>0</v>
      </c>
      <c r="L33" s="59">
        <f>IFERROR(VLOOKUP($P33,'ISIKAN NILAI'!$A$7:$AS$800,14),"")</f>
        <v>0</v>
      </c>
      <c r="M33" s="124">
        <f>IFERROR(VLOOKUP($P33,'ISIKAN NILAI'!$A$7:$AS$800,15),"")</f>
        <v>72</v>
      </c>
      <c r="N33" s="124">
        <f>IFERROR(VLOOKUP($P33,'ISIKAN NILAI'!$A$7:$AS$800,21),"")</f>
        <v>78</v>
      </c>
      <c r="O33" s="124">
        <f>IFERROR(VLOOKUP($P33,'ISIKAN NILAI'!$A$7:$BF$800,58),"")</f>
        <v>78</v>
      </c>
      <c r="P33" s="23">
        <f t="shared" si="3"/>
        <v>577</v>
      </c>
      <c r="AC33" s="4"/>
      <c r="AD33" s="260" t="s">
        <v>556</v>
      </c>
      <c r="AE33" s="4"/>
    </row>
    <row r="34" spans="1:31" ht="14.25" customHeight="1">
      <c r="A34" s="59">
        <v>25</v>
      </c>
      <c r="B34" s="77" t="str">
        <f>IFERROR(VLOOKUP(P34,'ISIKAN NILAI'!$A$7:$AS$800,2),"")</f>
        <v>PUTRA RAMADHAN</v>
      </c>
      <c r="C34" s="178">
        <f>IFERROR(VLOOKUP($P34,'ISIKAN NILAI'!$A$7:$E$800,4),"")</f>
        <v>6692</v>
      </c>
      <c r="D34" s="59">
        <f>IFERROR(VLOOKUP($P34,'ISIKAN NILAI'!$A$7:$AS$800,6),"")</f>
        <v>75</v>
      </c>
      <c r="E34" s="59">
        <f>IFERROR(VLOOKUP($P34,'ISIKAN NILAI'!$A$7:$AS$800,7),"")</f>
        <v>80</v>
      </c>
      <c r="F34" s="59">
        <f>IFERROR(VLOOKUP($P34,'ISIKAN NILAI'!$A$7:$AS$800,8),"")</f>
        <v>80</v>
      </c>
      <c r="G34" s="59">
        <f>IFERROR(VLOOKUP($P34,'ISIKAN NILAI'!$A$7:$AS$800,9),"")</f>
        <v>0</v>
      </c>
      <c r="H34" s="59">
        <f>IFERROR(VLOOKUP($P34,'ISIKAN NILAI'!$A$7:$AS$800,10),"")</f>
        <v>0</v>
      </c>
      <c r="I34" s="59">
        <f>IFERROR(VLOOKUP($P34,'ISIKAN NILAI'!$A$7:$AS$800,11),"")</f>
        <v>0</v>
      </c>
      <c r="J34" s="59">
        <f>IFERROR(VLOOKUP($P34,'ISIKAN NILAI'!$A$7:$AS$800,12),"")</f>
        <v>0</v>
      </c>
      <c r="K34" s="59">
        <f>IFERROR(VLOOKUP($P34,'ISIKAN NILAI'!$A$7:$AS$800,13),"")</f>
        <v>0</v>
      </c>
      <c r="L34" s="59">
        <f>IFERROR(VLOOKUP($P34,'ISIKAN NILAI'!$A$7:$AS$800,14),"")</f>
        <v>0</v>
      </c>
      <c r="M34" s="124">
        <f>IFERROR(VLOOKUP($P34,'ISIKAN NILAI'!$A$7:$AS$800,15),"")</f>
        <v>69</v>
      </c>
      <c r="N34" s="124">
        <f>IFERROR(VLOOKUP($P34,'ISIKAN NILAI'!$A$7:$AS$800,21),"")</f>
        <v>76</v>
      </c>
      <c r="O34" s="124">
        <f>IFERROR(VLOOKUP($P34,'ISIKAN NILAI'!$A$7:$BF$800,58),"")</f>
        <v>76</v>
      </c>
      <c r="P34" s="23">
        <f t="shared" si="3"/>
        <v>578</v>
      </c>
      <c r="AC34" s="4"/>
      <c r="AD34" s="260" t="s">
        <v>557</v>
      </c>
      <c r="AE34" s="4"/>
    </row>
    <row r="35" spans="1:31" ht="14.25" customHeight="1">
      <c r="A35" s="59">
        <v>26</v>
      </c>
      <c r="B35" s="77" t="str">
        <f>IFERROR(VLOOKUP(P35,'ISIKAN NILAI'!$A$7:$AS$800,2),"")</f>
        <v>REZA KURNIAWAN</v>
      </c>
      <c r="C35" s="178">
        <f>IFERROR(VLOOKUP($P35,'ISIKAN NILAI'!$A$7:$E$800,4),"")</f>
        <v>6693</v>
      </c>
      <c r="D35" s="59">
        <f>IFERROR(VLOOKUP($P35,'ISIKAN NILAI'!$A$7:$AS$800,6),"")</f>
        <v>75</v>
      </c>
      <c r="E35" s="59">
        <f>IFERROR(VLOOKUP($P35,'ISIKAN NILAI'!$A$7:$AS$800,7),"")</f>
        <v>80</v>
      </c>
      <c r="F35" s="59">
        <f>IFERROR(VLOOKUP($P35,'ISIKAN NILAI'!$A$7:$AS$800,8),"")</f>
        <v>80</v>
      </c>
      <c r="G35" s="59">
        <f>IFERROR(VLOOKUP($P35,'ISIKAN NILAI'!$A$7:$AS$800,9),"")</f>
        <v>0</v>
      </c>
      <c r="H35" s="59">
        <f>IFERROR(VLOOKUP($P35,'ISIKAN NILAI'!$A$7:$AS$800,10),"")</f>
        <v>0</v>
      </c>
      <c r="I35" s="59">
        <f>IFERROR(VLOOKUP($P35,'ISIKAN NILAI'!$A$7:$AS$800,11),"")</f>
        <v>0</v>
      </c>
      <c r="J35" s="59">
        <f>IFERROR(VLOOKUP($P35,'ISIKAN NILAI'!$A$7:$AS$800,12),"")</f>
        <v>0</v>
      </c>
      <c r="K35" s="59">
        <f>IFERROR(VLOOKUP($P35,'ISIKAN NILAI'!$A$7:$AS$800,13),"")</f>
        <v>0</v>
      </c>
      <c r="L35" s="59">
        <f>IFERROR(VLOOKUP($P35,'ISIKAN NILAI'!$A$7:$AS$800,14),"")</f>
        <v>0</v>
      </c>
      <c r="M35" s="124">
        <f>IFERROR(VLOOKUP($P35,'ISIKAN NILAI'!$A$7:$AS$800,15),"")</f>
        <v>61</v>
      </c>
      <c r="N35" s="124">
        <f>IFERROR(VLOOKUP($P35,'ISIKAN NILAI'!$A$7:$AS$800,21),"")</f>
        <v>74</v>
      </c>
      <c r="O35" s="124">
        <f>IFERROR(VLOOKUP($P35,'ISIKAN NILAI'!$A$7:$BF$800,58),"")</f>
        <v>76</v>
      </c>
      <c r="P35" s="23">
        <f t="shared" si="3"/>
        <v>579</v>
      </c>
      <c r="AC35" s="4"/>
      <c r="AD35" s="260" t="s">
        <v>558</v>
      </c>
      <c r="AE35" s="4"/>
    </row>
    <row r="36" spans="1:31" ht="14.25" customHeight="1">
      <c r="A36" s="59">
        <v>27</v>
      </c>
      <c r="B36" s="77" t="str">
        <f>IFERROR(VLOOKUP(P36,'ISIKAN NILAI'!$A$7:$AS$800,2),"")</f>
        <v>SALSA FEBRINA NIFAYANTI</v>
      </c>
      <c r="C36" s="178">
        <f>IFERROR(VLOOKUP($P36,'ISIKAN NILAI'!$A$7:$E$800,4),"")</f>
        <v>6694</v>
      </c>
      <c r="D36" s="59">
        <f>IFERROR(VLOOKUP($P36,'ISIKAN NILAI'!$A$7:$AS$800,6),"")</f>
        <v>90</v>
      </c>
      <c r="E36" s="59">
        <f>IFERROR(VLOOKUP($P36,'ISIKAN NILAI'!$A$7:$AS$800,7),"")</f>
        <v>80</v>
      </c>
      <c r="F36" s="59">
        <f>IFERROR(VLOOKUP($P36,'ISIKAN NILAI'!$A$7:$AS$800,8),"")</f>
        <v>75</v>
      </c>
      <c r="G36" s="59">
        <f>IFERROR(VLOOKUP($P36,'ISIKAN NILAI'!$A$7:$AS$800,9),"")</f>
        <v>0</v>
      </c>
      <c r="H36" s="59">
        <f>IFERROR(VLOOKUP($P36,'ISIKAN NILAI'!$A$7:$AS$800,10),"")</f>
        <v>0</v>
      </c>
      <c r="I36" s="59">
        <f>IFERROR(VLOOKUP($P36,'ISIKAN NILAI'!$A$7:$AS$800,11),"")</f>
        <v>0</v>
      </c>
      <c r="J36" s="59">
        <f>IFERROR(VLOOKUP($P36,'ISIKAN NILAI'!$A$7:$AS$800,12),"")</f>
        <v>0</v>
      </c>
      <c r="K36" s="59">
        <f>IFERROR(VLOOKUP($P36,'ISIKAN NILAI'!$A$7:$AS$800,13),"")</f>
        <v>0</v>
      </c>
      <c r="L36" s="59">
        <f>IFERROR(VLOOKUP($P36,'ISIKAN NILAI'!$A$7:$AS$800,14),"")</f>
        <v>0</v>
      </c>
      <c r="M36" s="124">
        <f>IFERROR(VLOOKUP($P36,'ISIKAN NILAI'!$A$7:$AS$800,15),"")</f>
        <v>63</v>
      </c>
      <c r="N36" s="124">
        <f>IFERROR(VLOOKUP($P36,'ISIKAN NILAI'!$A$7:$AS$800,21),"")</f>
        <v>77</v>
      </c>
      <c r="O36" s="124">
        <f>IFERROR(VLOOKUP($P36,'ISIKAN NILAI'!$A$7:$BF$800,58),"")</f>
        <v>76</v>
      </c>
      <c r="P36" s="23">
        <f t="shared" si="3"/>
        <v>580</v>
      </c>
      <c r="AC36" s="4"/>
      <c r="AD36" s="260" t="s">
        <v>559</v>
      </c>
      <c r="AE36" s="4"/>
    </row>
    <row r="37" spans="1:31" ht="14.25" customHeight="1">
      <c r="A37" s="59">
        <v>28</v>
      </c>
      <c r="B37" s="77" t="str">
        <f>IFERROR(VLOOKUP(P37,'ISIKAN NILAI'!$A$7:$AS$800,2),"")</f>
        <v>SATRIA PAMUNGKAS</v>
      </c>
      <c r="C37" s="178">
        <f>IFERROR(VLOOKUP($P37,'ISIKAN NILAI'!$A$7:$E$800,4),"")</f>
        <v>6695</v>
      </c>
      <c r="D37" s="59">
        <f>IFERROR(VLOOKUP($P37,'ISIKAN NILAI'!$A$7:$AS$800,6),"")</f>
        <v>80</v>
      </c>
      <c r="E37" s="59">
        <f>IFERROR(VLOOKUP($P37,'ISIKAN NILAI'!$A$7:$AS$800,7),"")</f>
        <v>75</v>
      </c>
      <c r="F37" s="59">
        <f>IFERROR(VLOOKUP($P37,'ISIKAN NILAI'!$A$7:$AS$800,8),"")</f>
        <v>75</v>
      </c>
      <c r="G37" s="59">
        <f>IFERROR(VLOOKUP($P37,'ISIKAN NILAI'!$A$7:$AS$800,9),"")</f>
        <v>0</v>
      </c>
      <c r="H37" s="59">
        <f>IFERROR(VLOOKUP($P37,'ISIKAN NILAI'!$A$7:$AS$800,10),"")</f>
        <v>0</v>
      </c>
      <c r="I37" s="59">
        <f>IFERROR(VLOOKUP($P37,'ISIKAN NILAI'!$A$7:$AS$800,11),"")</f>
        <v>0</v>
      </c>
      <c r="J37" s="59">
        <f>IFERROR(VLOOKUP($P37,'ISIKAN NILAI'!$A$7:$AS$800,12),"")</f>
        <v>0</v>
      </c>
      <c r="K37" s="59">
        <f>IFERROR(VLOOKUP($P37,'ISIKAN NILAI'!$A$7:$AS$800,13),"")</f>
        <v>0</v>
      </c>
      <c r="L37" s="59">
        <f>IFERROR(VLOOKUP($P37,'ISIKAN NILAI'!$A$7:$AS$800,14),"")</f>
        <v>0</v>
      </c>
      <c r="M37" s="124">
        <f>IFERROR(VLOOKUP($P37,'ISIKAN NILAI'!$A$7:$AS$800,15),"")</f>
        <v>66</v>
      </c>
      <c r="N37" s="124">
        <f>IFERROR(VLOOKUP($P37,'ISIKAN NILAI'!$A$7:$AS$800,21),"")</f>
        <v>74</v>
      </c>
      <c r="O37" s="124">
        <f>IFERROR(VLOOKUP($P37,'ISIKAN NILAI'!$A$7:$BF$800,58),"")</f>
        <v>77</v>
      </c>
      <c r="P37" s="23">
        <f t="shared" si="3"/>
        <v>581</v>
      </c>
      <c r="AC37" s="4"/>
      <c r="AD37" s="260" t="s">
        <v>560</v>
      </c>
      <c r="AE37" s="4"/>
    </row>
    <row r="38" spans="1:31" ht="14.25" customHeight="1">
      <c r="A38" s="59">
        <v>29</v>
      </c>
      <c r="B38" s="77" t="str">
        <f>IFERROR(VLOOKUP(P38,'ISIKAN NILAI'!$A$7:$AS$800,2),"")</f>
        <v>SHEVA RIZKI AFIDAN</v>
      </c>
      <c r="C38" s="178">
        <f>IFERROR(VLOOKUP($P38,'ISIKAN NILAI'!$A$7:$E$800,4),"")</f>
        <v>6696</v>
      </c>
      <c r="D38" s="59">
        <f>IFERROR(VLOOKUP($P38,'ISIKAN NILAI'!$A$7:$AS$800,6),"")</f>
        <v>80</v>
      </c>
      <c r="E38" s="59">
        <f>IFERROR(VLOOKUP($P38,'ISIKAN NILAI'!$A$7:$AS$800,7),"")</f>
        <v>75</v>
      </c>
      <c r="F38" s="59">
        <f>IFERROR(VLOOKUP($P38,'ISIKAN NILAI'!$A$7:$AS$800,8),"")</f>
        <v>75</v>
      </c>
      <c r="G38" s="59">
        <f>IFERROR(VLOOKUP($P38,'ISIKAN NILAI'!$A$7:$AS$800,9),"")</f>
        <v>0</v>
      </c>
      <c r="H38" s="59">
        <f>IFERROR(VLOOKUP($P38,'ISIKAN NILAI'!$A$7:$AS$800,10),"")</f>
        <v>0</v>
      </c>
      <c r="I38" s="59">
        <f>IFERROR(VLOOKUP($P38,'ISIKAN NILAI'!$A$7:$AS$800,11),"")</f>
        <v>0</v>
      </c>
      <c r="J38" s="59">
        <f>IFERROR(VLOOKUP($P38,'ISIKAN NILAI'!$A$7:$AS$800,12),"")</f>
        <v>0</v>
      </c>
      <c r="K38" s="59">
        <f>IFERROR(VLOOKUP($P38,'ISIKAN NILAI'!$A$7:$AS$800,13),"")</f>
        <v>0</v>
      </c>
      <c r="L38" s="59">
        <f>IFERROR(VLOOKUP($P38,'ISIKAN NILAI'!$A$7:$AS$800,14),"")</f>
        <v>0</v>
      </c>
      <c r="M38" s="124">
        <f>IFERROR(VLOOKUP($P38,'ISIKAN NILAI'!$A$7:$AS$800,15),"")</f>
        <v>63</v>
      </c>
      <c r="N38" s="124">
        <f>IFERROR(VLOOKUP($P38,'ISIKAN NILAI'!$A$7:$AS$800,21),"")</f>
        <v>73.25</v>
      </c>
      <c r="O38" s="124">
        <f>IFERROR(VLOOKUP($P38,'ISIKAN NILAI'!$A$7:$BF$800,58),"")</f>
        <v>77</v>
      </c>
      <c r="P38" s="23">
        <f t="shared" si="3"/>
        <v>582</v>
      </c>
      <c r="AC38" s="4"/>
      <c r="AD38" s="260" t="s">
        <v>561</v>
      </c>
      <c r="AE38" s="4"/>
    </row>
    <row r="39" spans="1:31" ht="14.25" customHeight="1">
      <c r="A39" s="59">
        <v>30</v>
      </c>
      <c r="B39" s="77" t="str">
        <f>IFERROR(VLOOKUP(P39,'ISIKAN NILAI'!$A$7:$AS$800,2),"")</f>
        <v>Vernando Arya Alvandi</v>
      </c>
      <c r="C39" s="178">
        <f>IFERROR(VLOOKUP($P39,'ISIKAN NILAI'!$A$7:$E$800,4),"")</f>
        <v>6698</v>
      </c>
      <c r="D39" s="59">
        <f>IFERROR(VLOOKUP($P39,'ISIKAN NILAI'!$A$7:$AS$800,6),"")</f>
        <v>75</v>
      </c>
      <c r="E39" s="59">
        <f>IFERROR(VLOOKUP($P39,'ISIKAN NILAI'!$A$7:$AS$800,7),"")</f>
        <v>75</v>
      </c>
      <c r="F39" s="59">
        <f>IFERROR(VLOOKUP($P39,'ISIKAN NILAI'!$A$7:$AS$800,8),"")</f>
        <v>75</v>
      </c>
      <c r="G39" s="59">
        <f>IFERROR(VLOOKUP($P39,'ISIKAN NILAI'!$A$7:$AS$800,9),"")</f>
        <v>0</v>
      </c>
      <c r="H39" s="59">
        <f>IFERROR(VLOOKUP($P39,'ISIKAN NILAI'!$A$7:$AS$800,10),"")</f>
        <v>0</v>
      </c>
      <c r="I39" s="59">
        <f>IFERROR(VLOOKUP($P39,'ISIKAN NILAI'!$A$7:$AS$800,11),"")</f>
        <v>0</v>
      </c>
      <c r="J39" s="59">
        <f>IFERROR(VLOOKUP($P39,'ISIKAN NILAI'!$A$7:$AS$800,12),"")</f>
        <v>0</v>
      </c>
      <c r="K39" s="59">
        <f>IFERROR(VLOOKUP($P39,'ISIKAN NILAI'!$A$7:$AS$800,13),"")</f>
        <v>0</v>
      </c>
      <c r="L39" s="59">
        <f>IFERROR(VLOOKUP($P39,'ISIKAN NILAI'!$A$7:$AS$800,14),"")</f>
        <v>0</v>
      </c>
      <c r="M39" s="124">
        <f>IFERROR(VLOOKUP($P39,'ISIKAN NILAI'!$A$7:$AS$800,15),"")</f>
        <v>46</v>
      </c>
      <c r="N39" s="124">
        <f>IFERROR(VLOOKUP($P39,'ISIKAN NILAI'!$A$7:$AS$800,21),"")</f>
        <v>67.75</v>
      </c>
      <c r="O39" s="124">
        <f>IFERROR(VLOOKUP($P39,'ISIKAN NILAI'!$A$7:$BF$800,58),"")</f>
        <v>76</v>
      </c>
      <c r="P39" s="23">
        <f t="shared" si="3"/>
        <v>583</v>
      </c>
      <c r="AC39" s="4"/>
      <c r="AD39" s="260" t="s">
        <v>562</v>
      </c>
      <c r="AE39" s="4"/>
    </row>
    <row r="40" spans="1:31" ht="14.25" customHeight="1">
      <c r="A40" s="59">
        <v>31</v>
      </c>
      <c r="B40" s="77" t="str">
        <f>IFERROR(VLOOKUP(P40,'ISIKAN NILAI'!$A$7:$AS$800,2),"")</f>
        <v>Virnanda Cahya Pramesti</v>
      </c>
      <c r="C40" s="178">
        <f>IFERROR(VLOOKUP($P40,'ISIKAN NILAI'!$A$7:$E$800,4),"")</f>
        <v>6699</v>
      </c>
      <c r="D40" s="59">
        <f>IFERROR(VLOOKUP($P40,'ISIKAN NILAI'!$A$7:$AS$800,6),"")</f>
        <v>90</v>
      </c>
      <c r="E40" s="59">
        <f>IFERROR(VLOOKUP($P40,'ISIKAN NILAI'!$A$7:$AS$800,7),"")</f>
        <v>80</v>
      </c>
      <c r="F40" s="59">
        <f>IFERROR(VLOOKUP($P40,'ISIKAN NILAI'!$A$7:$AS$800,8),"")</f>
        <v>80</v>
      </c>
      <c r="G40" s="59">
        <f>IFERROR(VLOOKUP($P40,'ISIKAN NILAI'!$A$7:$AS$800,9),"")</f>
        <v>0</v>
      </c>
      <c r="H40" s="59">
        <f>IFERROR(VLOOKUP($P40,'ISIKAN NILAI'!$A$7:$AS$800,10),"")</f>
        <v>0</v>
      </c>
      <c r="I40" s="59">
        <f>IFERROR(VLOOKUP($P40,'ISIKAN NILAI'!$A$7:$AS$800,11),"")</f>
        <v>0</v>
      </c>
      <c r="J40" s="59">
        <f>IFERROR(VLOOKUP($P40,'ISIKAN NILAI'!$A$7:$AS$800,12),"")</f>
        <v>0</v>
      </c>
      <c r="K40" s="59">
        <f>IFERROR(VLOOKUP($P40,'ISIKAN NILAI'!$A$7:$AS$800,13),"")</f>
        <v>0</v>
      </c>
      <c r="L40" s="59">
        <f>IFERROR(VLOOKUP($P40,'ISIKAN NILAI'!$A$7:$AS$800,14),"")</f>
        <v>0</v>
      </c>
      <c r="M40" s="124">
        <f>IFERROR(VLOOKUP($P40,'ISIKAN NILAI'!$A$7:$AS$800,15),"")</f>
        <v>74</v>
      </c>
      <c r="N40" s="124">
        <f>IFERROR(VLOOKUP($P40,'ISIKAN NILAI'!$A$7:$AS$800,21),"")</f>
        <v>81</v>
      </c>
      <c r="O40" s="124">
        <f>IFERROR(VLOOKUP($P40,'ISIKAN NILAI'!$A$7:$BF$800,58),"")</f>
        <v>80</v>
      </c>
      <c r="P40" s="23">
        <f t="shared" si="3"/>
        <v>584</v>
      </c>
      <c r="AC40" s="4"/>
      <c r="AD40" s="260" t="s">
        <v>563</v>
      </c>
      <c r="AE40" s="4"/>
    </row>
    <row r="41" spans="1:31" ht="14.25" customHeight="1">
      <c r="A41" s="59">
        <v>32</v>
      </c>
      <c r="B41" s="77" t="str">
        <f>IFERROR(VLOOKUP(P41,'ISIKAN NILAI'!$A$7:$AS$800,2),"")</f>
        <v>VITA MONALISA SARI</v>
      </c>
      <c r="C41" s="178">
        <f>IFERROR(VLOOKUP($P41,'ISIKAN NILAI'!$A$7:$E$800,4),"")</f>
        <v>6700</v>
      </c>
      <c r="D41" s="59">
        <f>IFERROR(VLOOKUP($P41,'ISIKAN NILAI'!$A$7:$AS$800,6),"")</f>
        <v>90</v>
      </c>
      <c r="E41" s="59">
        <f>IFERROR(VLOOKUP($P41,'ISIKAN NILAI'!$A$7:$AS$800,7),"")</f>
        <v>80</v>
      </c>
      <c r="F41" s="59">
        <f>IFERROR(VLOOKUP($P41,'ISIKAN NILAI'!$A$7:$AS$800,8),"")</f>
        <v>80</v>
      </c>
      <c r="G41" s="59">
        <f>IFERROR(VLOOKUP($P41,'ISIKAN NILAI'!$A$7:$AS$800,9),"")</f>
        <v>0</v>
      </c>
      <c r="H41" s="59">
        <f>IFERROR(VLOOKUP($P41,'ISIKAN NILAI'!$A$7:$AS$800,10),"")</f>
        <v>0</v>
      </c>
      <c r="I41" s="59">
        <f>IFERROR(VLOOKUP($P41,'ISIKAN NILAI'!$A$7:$AS$800,11),"")</f>
        <v>0</v>
      </c>
      <c r="J41" s="59">
        <f>IFERROR(VLOOKUP($P41,'ISIKAN NILAI'!$A$7:$AS$800,12),"")</f>
        <v>0</v>
      </c>
      <c r="K41" s="59">
        <f>IFERROR(VLOOKUP($P41,'ISIKAN NILAI'!$A$7:$AS$800,13),"")</f>
        <v>0</v>
      </c>
      <c r="L41" s="59">
        <f>IFERROR(VLOOKUP($P41,'ISIKAN NILAI'!$A$7:$AS$800,14),"")</f>
        <v>0</v>
      </c>
      <c r="M41" s="124">
        <f>IFERROR(VLOOKUP($P41,'ISIKAN NILAI'!$A$7:$AS$800,15),"")</f>
        <v>62</v>
      </c>
      <c r="N41" s="124">
        <f>IFERROR(VLOOKUP($P41,'ISIKAN NILAI'!$A$7:$AS$800,21),"")</f>
        <v>78</v>
      </c>
      <c r="O41" s="124">
        <f>IFERROR(VLOOKUP($P41,'ISIKAN NILAI'!$A$7:$BF$800,58),"")</f>
        <v>78</v>
      </c>
      <c r="P41" s="23">
        <f t="shared" si="3"/>
        <v>585</v>
      </c>
      <c r="AC41" s="4"/>
      <c r="AD41" s="260" t="s">
        <v>564</v>
      </c>
      <c r="AE41" s="4"/>
    </row>
    <row r="42" spans="1:31" ht="14.25" customHeight="1">
      <c r="C42" s="177"/>
      <c r="AC42" s="4"/>
      <c r="AD42" s="4"/>
      <c r="AE42" s="4"/>
    </row>
    <row r="43" spans="1:31" ht="14.25" customHeight="1">
      <c r="A43" s="80" t="s">
        <v>737</v>
      </c>
      <c r="AC43" s="4"/>
      <c r="AD43" s="4"/>
      <c r="AE43" s="4"/>
    </row>
    <row r="44" spans="1:31" ht="14.25" customHeight="1">
      <c r="A44" s="23" t="s">
        <v>12</v>
      </c>
      <c r="B44" s="81" t="str">
        <f>'ISIKAN NILAI'!F2</f>
        <v xml:space="preserve"> Menyanyikan lagu populer  populer secara  solo dengan intonasi dan artikulasi . </v>
      </c>
      <c r="AC44" s="4"/>
      <c r="AD44" s="4"/>
      <c r="AE44" s="4"/>
    </row>
    <row r="45" spans="1:31" ht="14.25" customHeight="1">
      <c r="A45" s="23" t="s">
        <v>15</v>
      </c>
      <c r="B45" s="81" t="str">
        <f>'ISIKAN NILAI'!G2</f>
        <v xml:space="preserve"> Memainkan alat musik  dalam ansambel secara berkelompok . </v>
      </c>
      <c r="AC45" s="4"/>
      <c r="AD45" s="4"/>
      <c r="AE45" s="4"/>
    </row>
    <row r="46" spans="1:31" ht="14.25" customHeight="1">
      <c r="A46" s="23" t="s">
        <v>18</v>
      </c>
      <c r="B46" s="81" t="str">
        <f>'ISIKAN NILAI'!H2</f>
        <v xml:space="preserve"> Menyanyikan lagu populer  dalam bentuk sajian vokal group . </v>
      </c>
      <c r="AC46" s="4"/>
      <c r="AD46" s="4"/>
      <c r="AE46" s="4"/>
    </row>
    <row r="47" spans="1:31" ht="14.25" customHeight="1">
      <c r="A47" s="23" t="s">
        <v>19</v>
      </c>
      <c r="B47" s="81" t="str">
        <f>'ISIKAN NILAI'!I2</f>
        <v/>
      </c>
      <c r="AC47" s="4"/>
      <c r="AD47" s="4"/>
      <c r="AE47" s="4"/>
    </row>
    <row r="48" spans="1:31" ht="14.25" customHeight="1">
      <c r="A48" s="23" t="s">
        <v>22</v>
      </c>
      <c r="B48" s="81" t="str">
        <f>'ISIKAN NILAI'!J2</f>
        <v/>
      </c>
      <c r="AC48" s="4"/>
      <c r="AD48" s="4"/>
      <c r="AE48" s="4"/>
    </row>
    <row r="49" spans="1:35" ht="14.25" customHeight="1">
      <c r="A49" s="23" t="s">
        <v>25</v>
      </c>
      <c r="B49" s="81" t="str">
        <f>'ISIKAN NILAI'!K2</f>
        <v/>
      </c>
      <c r="AC49" s="4"/>
      <c r="AD49" s="4"/>
      <c r="AE49" s="4"/>
    </row>
    <row r="50" spans="1:35" ht="14.25" customHeight="1">
      <c r="A50" s="23" t="s">
        <v>29</v>
      </c>
      <c r="B50" s="82" t="str">
        <f>'ISIKAN NILAI'!L2</f>
        <v/>
      </c>
      <c r="AC50" s="4"/>
      <c r="AD50" s="4"/>
      <c r="AE50" s="4"/>
    </row>
    <row r="51" spans="1:35" ht="14.25" customHeight="1">
      <c r="A51" s="23" t="s">
        <v>32</v>
      </c>
      <c r="B51" s="82" t="str">
        <f>'ISIKAN NILAI'!M2</f>
        <v/>
      </c>
      <c r="AC51" s="4"/>
      <c r="AD51" s="4"/>
      <c r="AE51" s="4"/>
    </row>
    <row r="52" spans="1:35" ht="14.25" customHeight="1">
      <c r="B52" s="82"/>
      <c r="AC52" s="4"/>
      <c r="AD52" s="4"/>
      <c r="AE52" s="4"/>
    </row>
    <row r="53" spans="1:35" ht="14.25" customHeight="1">
      <c r="B53" s="82"/>
      <c r="AC53" s="4"/>
      <c r="AD53" s="4"/>
      <c r="AE53" s="4"/>
    </row>
    <row r="54" spans="1:35" ht="14.25" customHeight="1">
      <c r="B54" s="82"/>
      <c r="AC54" s="4"/>
      <c r="AD54" s="4"/>
      <c r="AE54" s="4"/>
    </row>
    <row r="55" spans="1:35" ht="14.25" customHeight="1">
      <c r="B55" s="82"/>
      <c r="AC55" s="4"/>
      <c r="AD55" s="4"/>
      <c r="AE55" s="4"/>
    </row>
    <row r="56" spans="1:35" ht="14.25" customHeight="1">
      <c r="A56" s="66"/>
      <c r="B56" s="66"/>
      <c r="C56" s="66"/>
      <c r="D56" s="66"/>
      <c r="E56" s="66"/>
      <c r="F56" s="66"/>
      <c r="G56" s="66"/>
      <c r="H56" s="66"/>
      <c r="I56" s="66"/>
      <c r="J56" s="66"/>
      <c r="K56" s="66" t="str">
        <f>cover!F34</f>
        <v>Temanggung, 10 Desember 2023</v>
      </c>
      <c r="L56" s="66"/>
      <c r="M56" s="66"/>
      <c r="N56" s="66"/>
      <c r="O56" s="66"/>
      <c r="P56" s="66"/>
      <c r="Q56" s="66"/>
      <c r="R56" s="66"/>
      <c r="S56" s="66"/>
      <c r="T56" s="66"/>
      <c r="U56" s="66"/>
      <c r="V56" s="66"/>
      <c r="W56" s="66"/>
      <c r="X56" s="66"/>
      <c r="Y56" s="66"/>
      <c r="Z56" s="66"/>
      <c r="AA56" s="66"/>
      <c r="AB56" s="66"/>
      <c r="AC56" s="66"/>
      <c r="AD56" s="66"/>
      <c r="AE56" s="66"/>
      <c r="AF56" s="66"/>
      <c r="AG56" s="66"/>
      <c r="AH56" s="66"/>
      <c r="AI56" s="66"/>
    </row>
    <row r="57" spans="1:35" ht="14.25" customHeight="1">
      <c r="A57" s="66"/>
      <c r="B57" s="66"/>
      <c r="C57" s="66" t="s">
        <v>738</v>
      </c>
      <c r="D57" s="66"/>
      <c r="E57" s="66"/>
      <c r="F57" s="66"/>
      <c r="G57" s="66"/>
      <c r="H57" s="66"/>
      <c r="I57" s="66"/>
      <c r="J57" s="66"/>
      <c r="K57" s="66" t="s">
        <v>739</v>
      </c>
      <c r="L57" s="66"/>
      <c r="M57" s="66"/>
      <c r="N57" s="66"/>
      <c r="O57" s="66"/>
      <c r="P57" s="66"/>
      <c r="Q57" s="66"/>
      <c r="R57" s="66"/>
      <c r="S57" s="66"/>
      <c r="T57" s="66"/>
      <c r="U57" s="66"/>
      <c r="V57" s="66"/>
      <c r="W57" s="66"/>
      <c r="X57" s="66"/>
      <c r="Y57" s="66"/>
      <c r="Z57" s="66"/>
      <c r="AA57" s="66"/>
      <c r="AB57" s="66"/>
      <c r="AC57" s="66"/>
      <c r="AD57" s="66"/>
      <c r="AE57" s="66"/>
      <c r="AF57" s="66"/>
      <c r="AG57" s="66"/>
      <c r="AH57" s="66"/>
      <c r="AI57" s="66"/>
    </row>
    <row r="58" spans="1:35" ht="14.25" customHeight="1">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row>
    <row r="59" spans="1:35" ht="14.25" customHeight="1">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row>
    <row r="60" spans="1:35" ht="14.25" customHeight="1">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row>
    <row r="61" spans="1:35" ht="14.25" customHeight="1">
      <c r="A61" s="67"/>
      <c r="B61" s="67"/>
      <c r="C61" s="67" t="s">
        <v>740</v>
      </c>
      <c r="D61" s="67"/>
      <c r="E61" s="67"/>
      <c r="F61" s="67"/>
      <c r="G61" s="67"/>
      <c r="H61" s="67"/>
      <c r="I61" s="67"/>
      <c r="J61" s="67"/>
      <c r="K61" s="67" t="str">
        <f>cover!$F$28</f>
        <v>Drs. EKA WALUYA</v>
      </c>
      <c r="L61" s="67"/>
      <c r="M61" s="67"/>
      <c r="N61" s="67"/>
      <c r="O61" s="67"/>
      <c r="P61" s="67"/>
      <c r="Q61" s="67"/>
      <c r="R61" s="67"/>
      <c r="S61" s="67"/>
      <c r="T61" s="67"/>
      <c r="U61" s="67"/>
      <c r="V61" s="67"/>
      <c r="W61" s="67"/>
      <c r="X61" s="67"/>
      <c r="Y61" s="67"/>
      <c r="Z61" s="67"/>
      <c r="AA61" s="67"/>
      <c r="AB61" s="67"/>
      <c r="AC61" s="67"/>
      <c r="AD61" s="67"/>
      <c r="AE61" s="67"/>
      <c r="AF61" s="67"/>
      <c r="AG61" s="67"/>
      <c r="AH61" s="67"/>
      <c r="AI61" s="67"/>
    </row>
    <row r="62" spans="1:35" ht="14.25" customHeight="1">
      <c r="A62" s="66"/>
      <c r="B62" s="66"/>
      <c r="C62" s="66" t="s">
        <v>741</v>
      </c>
      <c r="D62" s="66"/>
      <c r="E62" s="66"/>
      <c r="F62" s="66"/>
      <c r="G62" s="66"/>
      <c r="H62" s="66"/>
      <c r="I62" s="66"/>
      <c r="J62" s="66"/>
      <c r="K62" s="66" t="str">
        <f>"NIP.  "&amp;cover!$F$29</f>
        <v>NIP.  19690925 199802 1 003</v>
      </c>
      <c r="L62" s="66"/>
      <c r="M62" s="66"/>
      <c r="N62" s="66"/>
      <c r="O62" s="66"/>
      <c r="P62" s="66"/>
      <c r="Q62" s="66"/>
      <c r="R62" s="66"/>
      <c r="S62" s="66"/>
      <c r="T62" s="66"/>
      <c r="U62" s="66"/>
      <c r="V62" s="66"/>
      <c r="W62" s="66"/>
      <c r="X62" s="66"/>
      <c r="Y62" s="66"/>
      <c r="Z62" s="66"/>
      <c r="AA62" s="66"/>
      <c r="AB62" s="66"/>
      <c r="AC62" s="66"/>
      <c r="AD62" s="66"/>
      <c r="AE62" s="66"/>
      <c r="AF62" s="66"/>
      <c r="AG62" s="66"/>
      <c r="AH62" s="66"/>
      <c r="AI62" s="66"/>
    </row>
    <row r="63" spans="1:35" ht="14.25" customHeight="1">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row>
    <row r="64" spans="1:35" ht="14.25" hidden="1" customHeight="1">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row>
    <row r="65" spans="1:35" ht="14.25" hidden="1" customHeight="1">
      <c r="AC65" s="4"/>
      <c r="AD65" s="4"/>
      <c r="AE65" s="4"/>
    </row>
    <row r="66" spans="1:35" ht="14.25" customHeight="1">
      <c r="AC66" s="4"/>
      <c r="AD66" s="4"/>
      <c r="AE66" s="4"/>
    </row>
    <row r="67" spans="1:35" ht="14.25" customHeight="1">
      <c r="AC67" s="4"/>
      <c r="AD67" s="4"/>
      <c r="AE67" s="4"/>
    </row>
    <row r="68" spans="1:35" ht="14.25" customHeight="1">
      <c r="AC68" s="4"/>
      <c r="AD68" s="4"/>
      <c r="AE68" s="4"/>
    </row>
    <row r="69" spans="1:35" ht="14.25" customHeight="1">
      <c r="A69" s="235" t="str">
        <f>A1</f>
        <v>NILAI ASESMEN SUMATIF SEMESTER 1</v>
      </c>
      <c r="B69" s="204"/>
      <c r="C69" s="204"/>
      <c r="D69" s="204"/>
      <c r="E69" s="204"/>
      <c r="F69" s="204"/>
      <c r="G69" s="204"/>
      <c r="H69" s="204"/>
      <c r="I69" s="204"/>
      <c r="J69" s="204"/>
      <c r="K69" s="204"/>
      <c r="L69" s="204"/>
      <c r="M69" s="204"/>
      <c r="N69" s="204"/>
      <c r="AC69" s="4"/>
      <c r="AD69" s="4"/>
      <c r="AE69" s="4"/>
    </row>
    <row r="70" spans="1:35" ht="14.25" customHeight="1">
      <c r="A70" s="235" t="s">
        <v>2</v>
      </c>
      <c r="B70" s="204"/>
      <c r="C70" s="204"/>
      <c r="D70" s="204"/>
      <c r="E70" s="204"/>
      <c r="F70" s="204"/>
      <c r="G70" s="204"/>
      <c r="H70" s="204"/>
      <c r="I70" s="204"/>
      <c r="J70" s="204"/>
      <c r="K70" s="204"/>
      <c r="L70" s="204"/>
      <c r="M70" s="204"/>
      <c r="N70" s="204"/>
      <c r="AC70" s="4"/>
      <c r="AD70" s="4"/>
      <c r="AE70" s="4"/>
    </row>
    <row r="71" spans="1:35" ht="14.25" customHeight="1">
      <c r="A71" s="70"/>
      <c r="B71" s="71"/>
      <c r="C71" s="71"/>
      <c r="D71" s="71"/>
      <c r="E71" s="71"/>
      <c r="F71" s="71"/>
      <c r="AC71" s="4"/>
      <c r="AD71" s="4"/>
      <c r="AE71" s="4"/>
    </row>
    <row r="72" spans="1:35" ht="14.25" customHeight="1">
      <c r="A72" s="71" t="s">
        <v>668</v>
      </c>
      <c r="B72" s="71"/>
      <c r="C72" s="71" t="str">
        <f>":   "&amp;cover!$F$33</f>
        <v>:   2023/2024</v>
      </c>
      <c r="E72" s="71"/>
      <c r="H72" s="71" t="s">
        <v>38</v>
      </c>
      <c r="I72" s="71"/>
      <c r="K72" s="71" t="str">
        <f>":   "&amp;$P$1</f>
        <v>:   9 F</v>
      </c>
      <c r="AC72" s="4"/>
      <c r="AD72" s="4"/>
      <c r="AE72" s="4"/>
    </row>
    <row r="73" spans="1:35" ht="14.25" customHeight="1">
      <c r="A73" s="71" t="s">
        <v>671</v>
      </c>
      <c r="B73" s="71"/>
      <c r="C73" s="71" t="str">
        <f>":   "&amp;cover!$F$30</f>
        <v>:   Seni Budaya</v>
      </c>
      <c r="E73" s="71"/>
      <c r="H73" s="71" t="s">
        <v>672</v>
      </c>
      <c r="I73" s="71"/>
      <c r="K73" s="71" t="str">
        <f>":   "&amp;cover!$G$32</f>
        <v>:   / 1</v>
      </c>
      <c r="AC73" s="4"/>
      <c r="AD73" s="4"/>
      <c r="AE73" s="4"/>
    </row>
    <row r="74" spans="1:35" ht="14.25" customHeight="1">
      <c r="A74" s="71" t="s">
        <v>676</v>
      </c>
      <c r="B74" s="71"/>
      <c r="C74" s="71" t="str">
        <f>":   "&amp;cover!$F$31</f>
        <v>:   D</v>
      </c>
      <c r="E74" s="71"/>
      <c r="H74" s="71" t="s">
        <v>677</v>
      </c>
      <c r="I74" s="71"/>
      <c r="K74" s="71" t="str">
        <f>":   "&amp;cover!$F$28</f>
        <v>:   Drs. EKA WALUYA</v>
      </c>
      <c r="L74" s="71"/>
      <c r="M74" s="71"/>
      <c r="N74" s="71"/>
      <c r="AC74" s="4"/>
      <c r="AD74" s="4"/>
      <c r="AE74" s="4"/>
    </row>
    <row r="75" spans="1:35" ht="14.25" customHeight="1">
      <c r="E75" s="71"/>
      <c r="AC75" s="4"/>
      <c r="AD75" s="4"/>
      <c r="AE75" s="4"/>
    </row>
    <row r="76" spans="1:35" ht="14.25" customHeight="1">
      <c r="A76" s="236" t="s">
        <v>34</v>
      </c>
      <c r="B76" s="229" t="s">
        <v>683</v>
      </c>
      <c r="C76" s="238" t="s">
        <v>686</v>
      </c>
      <c r="D76" s="238" t="s">
        <v>742</v>
      </c>
      <c r="E76" s="240"/>
      <c r="F76" s="240"/>
      <c r="G76" s="240"/>
      <c r="H76" s="240"/>
      <c r="I76" s="241"/>
      <c r="J76" s="238" t="s">
        <v>743</v>
      </c>
      <c r="K76" s="240"/>
      <c r="L76" s="240"/>
      <c r="M76" s="240"/>
      <c r="N76" s="240"/>
      <c r="O76" s="241"/>
      <c r="AC76" s="244" t="s">
        <v>1207</v>
      </c>
      <c r="AD76" s="244"/>
      <c r="AE76" s="244"/>
    </row>
    <row r="77" spans="1:35" ht="14.25" customHeight="1">
      <c r="A77" s="230"/>
      <c r="B77" s="230"/>
      <c r="C77" s="239"/>
      <c r="D77" s="239"/>
      <c r="E77" s="242"/>
      <c r="F77" s="242"/>
      <c r="G77" s="242"/>
      <c r="H77" s="242"/>
      <c r="I77" s="243"/>
      <c r="J77" s="239"/>
      <c r="K77" s="242"/>
      <c r="L77" s="242"/>
      <c r="M77" s="242"/>
      <c r="N77" s="242"/>
      <c r="O77" s="243"/>
      <c r="AC77" s="244"/>
      <c r="AD77" s="244"/>
      <c r="AE77" s="244"/>
    </row>
    <row r="78" spans="1:35" ht="123.75" customHeight="1">
      <c r="A78" s="84">
        <v>1</v>
      </c>
      <c r="B78" s="85" t="str">
        <f>IFERROR(VLOOKUP(P78,'ISIKAN NILAI'!$A$7:$AS$800,2),"")</f>
        <v>AFIF ZAENAL MUHTAROM</v>
      </c>
      <c r="C78" s="86">
        <f>IFERROR(VLOOKUP($P78,'ISIKAN NILAI'!$A$7:$BF$800,58),"")</f>
        <v>76</v>
      </c>
      <c r="D78" s="231" t="str">
        <f>IFERROR(VLOOKUP($P78,'ISIKAN NILAI'!$A$7:$AZ$800,48),"")</f>
        <v/>
      </c>
      <c r="E78" s="232"/>
      <c r="F78" s="232"/>
      <c r="G78" s="232"/>
      <c r="H78" s="232"/>
      <c r="I78" s="233"/>
      <c r="J78" s="231" t="str">
        <f>IFERROR(VLOOKUP($P78,'ISIKAN NILAI'!$A$7:$AZ$800,49),"")</f>
        <v xml:space="preserve">Perlu peningkatan dalam hal  Menyanyikan lagu populer  populer secara  solo dengan intonasi dan artikulasi .  Memainkan alat musik  dalam ansambel secara berkelompok .  Menyanyikan lagu populer  dalam bentuk sajian vokal group . </v>
      </c>
      <c r="K78" s="232"/>
      <c r="L78" s="232"/>
      <c r="M78" s="232"/>
      <c r="N78" s="232"/>
      <c r="O78" s="233"/>
      <c r="P78" s="87">
        <f>P10</f>
        <v>554</v>
      </c>
      <c r="Q78" s="87"/>
      <c r="R78" s="87"/>
      <c r="S78" s="87"/>
      <c r="T78" s="87"/>
      <c r="U78" s="87"/>
      <c r="V78" s="87"/>
      <c r="W78" s="87"/>
      <c r="X78" s="87"/>
      <c r="Y78" s="87"/>
      <c r="Z78" s="87"/>
      <c r="AA78" s="87"/>
      <c r="AB78" s="87"/>
      <c r="AC78" s="179">
        <f t="shared" ref="AC78:AD78" si="4">C78</f>
        <v>76</v>
      </c>
      <c r="AD78" s="180" t="str">
        <f t="shared" si="4"/>
        <v/>
      </c>
      <c r="AE78" s="180" t="str">
        <f t="shared" ref="AE78:AE109" si="5">J78</f>
        <v xml:space="preserve">Perlu peningkatan dalam hal  Menyanyikan lagu populer  populer secara  solo dengan intonasi dan artikulasi .  Memainkan alat musik  dalam ansambel secara berkelompok .  Menyanyikan lagu populer  dalam bentuk sajian vokal group . </v>
      </c>
      <c r="AF78" s="88">
        <f t="shared" ref="AF78:AG78" si="6">LEN(AD78)</f>
        <v>0</v>
      </c>
      <c r="AG78" s="88">
        <f t="shared" si="6"/>
        <v>229</v>
      </c>
      <c r="AH78" s="87"/>
      <c r="AI78" s="87"/>
    </row>
    <row r="79" spans="1:35" ht="123.75" customHeight="1">
      <c r="A79" s="89">
        <v>2</v>
      </c>
      <c r="B79" s="90" t="str">
        <f>IFERROR(VLOOKUP(P79,'ISIKAN NILAI'!$A$7:$AS$800,2),"")</f>
        <v>Alfarel Bagas Saputra</v>
      </c>
      <c r="C79" s="86">
        <f>IFERROR(VLOOKUP($P79,'ISIKAN NILAI'!$A$7:$BF$800,58),"")</f>
        <v>76</v>
      </c>
      <c r="D79" s="231" t="str">
        <f>IFERROR(VLOOKUP($P79,'ISIKAN NILAI'!$A$7:$AZ$800,48),"")</f>
        <v xml:space="preserve">Mencapai kompetensi dengan sangat baik dalam  Memainkan alat musik  dalam ansambel secara berkelompok .  Menyanyikan lagu populer  dalam bentuk sajian vokal group . </v>
      </c>
      <c r="E79" s="232"/>
      <c r="F79" s="232"/>
      <c r="G79" s="232"/>
      <c r="H79" s="232"/>
      <c r="I79" s="233"/>
      <c r="J79" s="231" t="str">
        <f>IFERROR(VLOOKUP($P79,'ISIKAN NILAI'!$A$7:$AZ$800,49),"")</f>
        <v xml:space="preserve">Perlu peningkatan dalam hal  Menyanyikan lagu populer  populer secara  solo dengan intonasi dan artikulasi . </v>
      </c>
      <c r="K79" s="232"/>
      <c r="L79" s="232"/>
      <c r="M79" s="232"/>
      <c r="N79" s="232"/>
      <c r="O79" s="233"/>
      <c r="P79" s="87">
        <f t="shared" ref="P79:P109" si="7">P11</f>
        <v>555</v>
      </c>
      <c r="Q79" s="87"/>
      <c r="R79" s="87"/>
      <c r="S79" s="87"/>
      <c r="T79" s="87"/>
      <c r="U79" s="87"/>
      <c r="V79" s="87"/>
      <c r="W79" s="87"/>
      <c r="X79" s="87"/>
      <c r="Y79" s="87"/>
      <c r="Z79" s="87"/>
      <c r="AA79" s="87"/>
      <c r="AB79" s="87"/>
      <c r="AC79" s="179">
        <f t="shared" ref="AC79:AD79" si="8">C79</f>
        <v>76</v>
      </c>
      <c r="AD79" s="180" t="str">
        <f t="shared" si="8"/>
        <v xml:space="preserve">Mencapai kompetensi dengan sangat baik dalam  Memainkan alat musik  dalam ansambel secara berkelompok .  Menyanyikan lagu populer  dalam bentuk sajian vokal group . </v>
      </c>
      <c r="AE79" s="180" t="str">
        <f t="shared" si="5"/>
        <v xml:space="preserve">Perlu peningkatan dalam hal  Menyanyikan lagu populer  populer secara  solo dengan intonasi dan artikulasi . </v>
      </c>
      <c r="AF79" s="88">
        <f>LEN(AD79)</f>
        <v>165</v>
      </c>
      <c r="AG79" s="88">
        <f t="shared" ref="AG79" si="9">LEN(AE79)</f>
        <v>109</v>
      </c>
      <c r="AH79" s="87"/>
      <c r="AI79" s="87"/>
    </row>
    <row r="80" spans="1:35" ht="123.75" customHeight="1">
      <c r="A80" s="89">
        <v>3</v>
      </c>
      <c r="B80" s="90" t="str">
        <f>IFERROR(VLOOKUP(P80,'ISIKAN NILAI'!$A$7:$AS$800,2),"")</f>
        <v>AMALIA RAHMA SARI</v>
      </c>
      <c r="C80" s="86">
        <f>IFERROR(VLOOKUP($P80,'ISIKAN NILAI'!$A$7:$BF$800,58),"")</f>
        <v>76</v>
      </c>
      <c r="D80" s="231" t="str">
        <f>IFERROR(VLOOKUP($P80,'ISIKAN NILAI'!$A$7:$AZ$800,48),"")</f>
        <v xml:space="preserve">Mencapai kompetensi dengan sangat baik dalam  Menyanyikan lagu populer  populer secara  solo dengan intonasi dan artikulasi .  Memainkan alat musik  dalam ansambel secara berkelompok . </v>
      </c>
      <c r="E80" s="232"/>
      <c r="F80" s="232"/>
      <c r="G80" s="232"/>
      <c r="H80" s="232"/>
      <c r="I80" s="233"/>
      <c r="J80" s="231" t="str">
        <f>IFERROR(VLOOKUP($P80,'ISIKAN NILAI'!$A$7:$AZ$800,49),"")</f>
        <v xml:space="preserve">Perlu peningkatan dalam hal  Menyanyikan lagu populer  dalam bentuk sajian vokal group . </v>
      </c>
      <c r="K80" s="232"/>
      <c r="L80" s="232"/>
      <c r="M80" s="232"/>
      <c r="N80" s="232"/>
      <c r="O80" s="233"/>
      <c r="P80" s="87">
        <f t="shared" si="7"/>
        <v>556</v>
      </c>
      <c r="Q80" s="87"/>
      <c r="R80" s="87"/>
      <c r="S80" s="87"/>
      <c r="T80" s="87"/>
      <c r="U80" s="87"/>
      <c r="V80" s="87"/>
      <c r="W80" s="87"/>
      <c r="X80" s="87"/>
      <c r="Y80" s="87"/>
      <c r="Z80" s="87"/>
      <c r="AA80" s="87"/>
      <c r="AB80" s="87"/>
      <c r="AC80" s="179">
        <f t="shared" ref="AC80:AD80" si="10">C80</f>
        <v>76</v>
      </c>
      <c r="AD80" s="180" t="str">
        <f t="shared" si="10"/>
        <v xml:space="preserve">Mencapai kompetensi dengan sangat baik dalam  Menyanyikan lagu populer  populer secara  solo dengan intonasi dan artikulasi .  Memainkan alat musik  dalam ansambel secara berkelompok . </v>
      </c>
      <c r="AE80" s="180" t="str">
        <f t="shared" si="5"/>
        <v xml:space="preserve">Perlu peningkatan dalam hal  Menyanyikan lagu populer  dalam bentuk sajian vokal group . </v>
      </c>
      <c r="AF80" s="88">
        <f t="shared" ref="AF80:AG80" si="11">LEN(AD80)</f>
        <v>185</v>
      </c>
      <c r="AG80" s="88">
        <f t="shared" si="11"/>
        <v>89</v>
      </c>
      <c r="AH80" s="87"/>
      <c r="AI80" s="87"/>
    </row>
    <row r="81" spans="1:35" ht="123.75" customHeight="1">
      <c r="A81" s="89">
        <v>4</v>
      </c>
      <c r="B81" s="90" t="str">
        <f>IFERROR(VLOOKUP(P81,'ISIKAN NILAI'!$A$7:$AS$800,2),"")</f>
        <v>ANGGHA YUDHIT SAPUTRA</v>
      </c>
      <c r="C81" s="86">
        <f>IFERROR(VLOOKUP($P81,'ISIKAN NILAI'!$A$7:$BF$800,58),"")</f>
        <v>77</v>
      </c>
      <c r="D81" s="231" t="str">
        <f>IFERROR(VLOOKUP($P81,'ISIKAN NILAI'!$A$7:$AZ$800,48),"")</f>
        <v xml:space="preserve">Mencapai kompetensi dengan sangat baik dalam  Memainkan alat musik  dalam ansambel secara berkelompok .  Menyanyikan lagu populer  dalam bentuk sajian vokal group . </v>
      </c>
      <c r="E81" s="232"/>
      <c r="F81" s="232"/>
      <c r="G81" s="232"/>
      <c r="H81" s="232"/>
      <c r="I81" s="233"/>
      <c r="J81" s="231" t="str">
        <f>IFERROR(VLOOKUP($P81,'ISIKAN NILAI'!$A$7:$AZ$800,49),"")</f>
        <v xml:space="preserve">Perlu peningkatan dalam hal  Menyanyikan lagu populer  populer secara  solo dengan intonasi dan artikulasi . </v>
      </c>
      <c r="K81" s="232"/>
      <c r="L81" s="232"/>
      <c r="M81" s="232"/>
      <c r="N81" s="232"/>
      <c r="O81" s="233"/>
      <c r="P81" s="87">
        <f t="shared" si="7"/>
        <v>557</v>
      </c>
      <c r="Q81" s="87"/>
      <c r="R81" s="87"/>
      <c r="S81" s="87"/>
      <c r="T81" s="87"/>
      <c r="U81" s="87"/>
      <c r="V81" s="87"/>
      <c r="W81" s="87"/>
      <c r="X81" s="87"/>
      <c r="Y81" s="87"/>
      <c r="Z81" s="87"/>
      <c r="AA81" s="87"/>
      <c r="AB81" s="87"/>
      <c r="AC81" s="179">
        <f t="shared" ref="AC81:AD81" si="12">C81</f>
        <v>77</v>
      </c>
      <c r="AD81" s="180" t="str">
        <f t="shared" si="12"/>
        <v xml:space="preserve">Mencapai kompetensi dengan sangat baik dalam  Memainkan alat musik  dalam ansambel secara berkelompok .  Menyanyikan lagu populer  dalam bentuk sajian vokal group . </v>
      </c>
      <c r="AE81" s="180" t="str">
        <f t="shared" si="5"/>
        <v xml:space="preserve">Perlu peningkatan dalam hal  Menyanyikan lagu populer  populer secara  solo dengan intonasi dan artikulasi . </v>
      </c>
      <c r="AF81" s="88">
        <f t="shared" ref="AF81:AG81" si="13">LEN(AD81)</f>
        <v>165</v>
      </c>
      <c r="AG81" s="88">
        <f t="shared" si="13"/>
        <v>109</v>
      </c>
      <c r="AH81" s="87"/>
      <c r="AI81" s="87"/>
    </row>
    <row r="82" spans="1:35" ht="123.75" customHeight="1">
      <c r="A82" s="89">
        <v>5</v>
      </c>
      <c r="B82" s="90" t="str">
        <f>IFERROR(VLOOKUP(P82,'ISIKAN NILAI'!$A$7:$AS$800,2),"")</f>
        <v>ANISA FEBRI NURISMA</v>
      </c>
      <c r="C82" s="86">
        <f>IFERROR(VLOOKUP($P82,'ISIKAN NILAI'!$A$7:$BF$800,58),"")</f>
        <v>76</v>
      </c>
      <c r="D82" s="231" t="str">
        <f>IFERROR(VLOOKUP($P82,'ISIKAN NILAI'!$A$7:$AZ$800,48),"")</f>
        <v/>
      </c>
      <c r="E82" s="232"/>
      <c r="F82" s="232"/>
      <c r="G82" s="232"/>
      <c r="H82" s="232"/>
      <c r="I82" s="233"/>
      <c r="J82" s="231" t="str">
        <f>IFERROR(VLOOKUP($P82,'ISIKAN NILAI'!$A$7:$AZ$800,49),"")</f>
        <v xml:space="preserve">Perlu peningkatan dalam hal  Menyanyikan lagu populer  populer secara  solo dengan intonasi dan artikulasi .  Memainkan alat musik  dalam ansambel secara berkelompok .  Menyanyikan lagu populer  dalam bentuk sajian vokal group . </v>
      </c>
      <c r="K82" s="232"/>
      <c r="L82" s="232"/>
      <c r="M82" s="232"/>
      <c r="N82" s="232"/>
      <c r="O82" s="233"/>
      <c r="P82" s="87">
        <f t="shared" si="7"/>
        <v>558</v>
      </c>
      <c r="Q82" s="87"/>
      <c r="R82" s="87"/>
      <c r="S82" s="87"/>
      <c r="T82" s="87"/>
      <c r="U82" s="87"/>
      <c r="V82" s="87"/>
      <c r="W82" s="87"/>
      <c r="X82" s="87"/>
      <c r="Y82" s="87"/>
      <c r="Z82" s="87"/>
      <c r="AA82" s="87"/>
      <c r="AB82" s="87"/>
      <c r="AC82" s="179">
        <f t="shared" ref="AC82:AD82" si="14">C82</f>
        <v>76</v>
      </c>
      <c r="AD82" s="180" t="str">
        <f t="shared" si="14"/>
        <v/>
      </c>
      <c r="AE82" s="180" t="str">
        <f t="shared" si="5"/>
        <v xml:space="preserve">Perlu peningkatan dalam hal  Menyanyikan lagu populer  populer secara  solo dengan intonasi dan artikulasi .  Memainkan alat musik  dalam ansambel secara berkelompok .  Menyanyikan lagu populer  dalam bentuk sajian vokal group . </v>
      </c>
      <c r="AF82" s="88">
        <f t="shared" ref="AF82:AG82" si="15">LEN(AD82)</f>
        <v>0</v>
      </c>
      <c r="AG82" s="88">
        <f t="shared" si="15"/>
        <v>229</v>
      </c>
      <c r="AH82" s="87"/>
      <c r="AI82" s="87"/>
    </row>
    <row r="83" spans="1:35" ht="123.75" customHeight="1">
      <c r="A83" s="89">
        <v>6</v>
      </c>
      <c r="B83" s="90" t="str">
        <f>IFERROR(VLOOKUP(P83,'ISIKAN NILAI'!$A$7:$AS$800,2),"")</f>
        <v>Arhista Noviana</v>
      </c>
      <c r="C83" s="86">
        <f>IFERROR(VLOOKUP($P83,'ISIKAN NILAI'!$A$7:$BF$800,58),"")</f>
        <v>76</v>
      </c>
      <c r="D83" s="231" t="str">
        <f>IFERROR(VLOOKUP($P83,'ISIKAN NILAI'!$A$7:$AZ$800,48),"")</f>
        <v xml:space="preserve">Mencapai kompetensi dengan sangat baik dalam  Menyanyikan lagu populer  populer secara  solo dengan intonasi dan artikulasi .  Memainkan alat musik  dalam ansambel secara berkelompok .  Menyanyikan lagu populer  dalam bentuk sajian vokal group . </v>
      </c>
      <c r="E83" s="232"/>
      <c r="F83" s="232"/>
      <c r="G83" s="232"/>
      <c r="H83" s="232"/>
      <c r="I83" s="233"/>
      <c r="J83" s="231" t="str">
        <f>IFERROR(VLOOKUP($P83,'ISIKAN NILAI'!$A$7:$AZ$800,49),"")</f>
        <v/>
      </c>
      <c r="K83" s="232"/>
      <c r="L83" s="232"/>
      <c r="M83" s="232"/>
      <c r="N83" s="232"/>
      <c r="O83" s="233"/>
      <c r="P83" s="87">
        <f t="shared" si="7"/>
        <v>559</v>
      </c>
      <c r="Q83" s="87"/>
      <c r="R83" s="87"/>
      <c r="S83" s="87"/>
      <c r="T83" s="87"/>
      <c r="U83" s="87"/>
      <c r="V83" s="87"/>
      <c r="W83" s="87"/>
      <c r="X83" s="87"/>
      <c r="Y83" s="87"/>
      <c r="Z83" s="87"/>
      <c r="AA83" s="87"/>
      <c r="AB83" s="87"/>
      <c r="AC83" s="179">
        <f t="shared" ref="AC83:AD83" si="16">C83</f>
        <v>76</v>
      </c>
      <c r="AD83" s="180" t="str">
        <f t="shared" si="16"/>
        <v xml:space="preserve">Mencapai kompetensi dengan sangat baik dalam  Menyanyikan lagu populer  populer secara  solo dengan intonasi dan artikulasi .  Memainkan alat musik  dalam ansambel secara berkelompok .  Menyanyikan lagu populer  dalam bentuk sajian vokal group . </v>
      </c>
      <c r="AE83" s="180" t="str">
        <f t="shared" si="5"/>
        <v/>
      </c>
      <c r="AF83" s="88">
        <f t="shared" ref="AF83:AG83" si="17">LEN(AD83)</f>
        <v>246</v>
      </c>
      <c r="AG83" s="88">
        <f t="shared" si="17"/>
        <v>0</v>
      </c>
      <c r="AH83" s="87"/>
      <c r="AI83" s="87"/>
    </row>
    <row r="84" spans="1:35" ht="123.75" customHeight="1">
      <c r="A84" s="89">
        <v>7</v>
      </c>
      <c r="B84" s="90" t="str">
        <f>IFERROR(VLOOKUP(P84,'ISIKAN NILAI'!$A$7:$AS$800,2),"")</f>
        <v>Banu Firmansyah</v>
      </c>
      <c r="C84" s="86">
        <f>IFERROR(VLOOKUP($P84,'ISIKAN NILAI'!$A$7:$BF$800,58),"")</f>
        <v>76</v>
      </c>
      <c r="D84" s="231" t="str">
        <f>IFERROR(VLOOKUP($P84,'ISIKAN NILAI'!$A$7:$AZ$800,48),"")</f>
        <v/>
      </c>
      <c r="E84" s="232"/>
      <c r="F84" s="232"/>
      <c r="G84" s="232"/>
      <c r="H84" s="232"/>
      <c r="I84" s="233"/>
      <c r="J84" s="231" t="str">
        <f>IFERROR(VLOOKUP($P84,'ISIKAN NILAI'!$A$7:$AZ$800,49),"")</f>
        <v xml:space="preserve">Perlu peningkatan dalam hal  Menyanyikan lagu populer  populer secara  solo dengan intonasi dan artikulasi .  Memainkan alat musik  dalam ansambel secara berkelompok .  Menyanyikan lagu populer  dalam bentuk sajian vokal group . </v>
      </c>
      <c r="K84" s="232"/>
      <c r="L84" s="232"/>
      <c r="M84" s="232"/>
      <c r="N84" s="232"/>
      <c r="O84" s="233"/>
      <c r="P84" s="87">
        <f t="shared" si="7"/>
        <v>560</v>
      </c>
      <c r="Q84" s="87"/>
      <c r="R84" s="87"/>
      <c r="S84" s="87"/>
      <c r="T84" s="87"/>
      <c r="U84" s="87"/>
      <c r="V84" s="87"/>
      <c r="W84" s="87"/>
      <c r="X84" s="87"/>
      <c r="Y84" s="87"/>
      <c r="Z84" s="87"/>
      <c r="AA84" s="87"/>
      <c r="AB84" s="87"/>
      <c r="AC84" s="179">
        <f t="shared" ref="AC84:AD84" si="18">C84</f>
        <v>76</v>
      </c>
      <c r="AD84" s="180" t="str">
        <f t="shared" si="18"/>
        <v/>
      </c>
      <c r="AE84" s="180" t="str">
        <f t="shared" si="5"/>
        <v xml:space="preserve">Perlu peningkatan dalam hal  Menyanyikan lagu populer  populer secara  solo dengan intonasi dan artikulasi .  Memainkan alat musik  dalam ansambel secara berkelompok .  Menyanyikan lagu populer  dalam bentuk sajian vokal group . </v>
      </c>
      <c r="AF84" s="88">
        <f t="shared" ref="AF84:AG84" si="19">LEN(AD84)</f>
        <v>0</v>
      </c>
      <c r="AG84" s="88">
        <f t="shared" si="19"/>
        <v>229</v>
      </c>
      <c r="AH84" s="87"/>
      <c r="AI84" s="87"/>
    </row>
    <row r="85" spans="1:35" ht="123.75" customHeight="1">
      <c r="A85" s="89">
        <v>8</v>
      </c>
      <c r="B85" s="90" t="str">
        <f>IFERROR(VLOOKUP(P85,'ISIKAN NILAI'!$A$7:$AS$800,2),"")</f>
        <v>Cheisya Arma Dea</v>
      </c>
      <c r="C85" s="86">
        <f>IFERROR(VLOOKUP($P85,'ISIKAN NILAI'!$A$7:$BF$800,58),"")</f>
        <v>77</v>
      </c>
      <c r="D85" s="231" t="str">
        <f>IFERROR(VLOOKUP($P85,'ISIKAN NILAI'!$A$7:$AZ$800,48),"")</f>
        <v xml:space="preserve">Mencapai kompetensi dengan sangat baik dalam  Menyanyikan lagu populer  populer secara  solo dengan intonasi dan artikulasi .  Memainkan alat musik  dalam ansambel secara berkelompok .  Menyanyikan lagu populer  dalam bentuk sajian vokal group . </v>
      </c>
      <c r="E85" s="232"/>
      <c r="F85" s="232"/>
      <c r="G85" s="232"/>
      <c r="H85" s="232"/>
      <c r="I85" s="233"/>
      <c r="J85" s="231" t="str">
        <f>IFERROR(VLOOKUP($P85,'ISIKAN NILAI'!$A$7:$AZ$800,49),"")</f>
        <v/>
      </c>
      <c r="K85" s="232"/>
      <c r="L85" s="232"/>
      <c r="M85" s="232"/>
      <c r="N85" s="232"/>
      <c r="O85" s="233"/>
      <c r="P85" s="87">
        <f t="shared" si="7"/>
        <v>561</v>
      </c>
      <c r="Q85" s="87"/>
      <c r="R85" s="87"/>
      <c r="S85" s="87"/>
      <c r="T85" s="87"/>
      <c r="U85" s="87"/>
      <c r="V85" s="87"/>
      <c r="W85" s="87"/>
      <c r="X85" s="87"/>
      <c r="Y85" s="87"/>
      <c r="Z85" s="87"/>
      <c r="AA85" s="87"/>
      <c r="AB85" s="87"/>
      <c r="AC85" s="179">
        <f t="shared" ref="AC85:AD85" si="20">C85</f>
        <v>77</v>
      </c>
      <c r="AD85" s="180" t="str">
        <f t="shared" si="20"/>
        <v xml:space="preserve">Mencapai kompetensi dengan sangat baik dalam  Menyanyikan lagu populer  populer secara  solo dengan intonasi dan artikulasi .  Memainkan alat musik  dalam ansambel secara berkelompok .  Menyanyikan lagu populer  dalam bentuk sajian vokal group . </v>
      </c>
      <c r="AE85" s="180" t="str">
        <f t="shared" si="5"/>
        <v/>
      </c>
      <c r="AF85" s="88">
        <f t="shared" ref="AF85:AG85" si="21">LEN(AD85)</f>
        <v>246</v>
      </c>
      <c r="AG85" s="88">
        <f t="shared" si="21"/>
        <v>0</v>
      </c>
      <c r="AH85" s="87"/>
      <c r="AI85" s="87"/>
    </row>
    <row r="86" spans="1:35" ht="123.75" customHeight="1">
      <c r="A86" s="89">
        <v>9</v>
      </c>
      <c r="B86" s="90" t="str">
        <f>IFERROR(VLOOKUP(P86,'ISIKAN NILAI'!$A$7:$AS$800,2),"")</f>
        <v>DAFFA WIDODO</v>
      </c>
      <c r="C86" s="86">
        <f>IFERROR(VLOOKUP($P86,'ISIKAN NILAI'!$A$7:$BF$800,58),"")</f>
        <v>76</v>
      </c>
      <c r="D86" s="231" t="str">
        <f>IFERROR(VLOOKUP($P86,'ISIKAN NILAI'!$A$7:$AZ$800,48),"")</f>
        <v/>
      </c>
      <c r="E86" s="232"/>
      <c r="F86" s="232"/>
      <c r="G86" s="232"/>
      <c r="H86" s="232"/>
      <c r="I86" s="233"/>
      <c r="J86" s="231" t="str">
        <f>IFERROR(VLOOKUP($P86,'ISIKAN NILAI'!$A$7:$AZ$800,49),"")</f>
        <v xml:space="preserve">Perlu peningkatan dalam hal  Menyanyikan lagu populer  populer secara  solo dengan intonasi dan artikulasi .  Memainkan alat musik  dalam ansambel secara berkelompok .  Menyanyikan lagu populer  dalam bentuk sajian vokal group . </v>
      </c>
      <c r="K86" s="232"/>
      <c r="L86" s="232"/>
      <c r="M86" s="232"/>
      <c r="N86" s="232"/>
      <c r="O86" s="233"/>
      <c r="P86" s="87">
        <f t="shared" si="7"/>
        <v>562</v>
      </c>
      <c r="Q86" s="87"/>
      <c r="R86" s="87"/>
      <c r="S86" s="87"/>
      <c r="T86" s="87"/>
      <c r="U86" s="87"/>
      <c r="V86" s="87"/>
      <c r="W86" s="87"/>
      <c r="X86" s="87"/>
      <c r="Y86" s="87"/>
      <c r="Z86" s="87"/>
      <c r="AA86" s="87"/>
      <c r="AB86" s="87"/>
      <c r="AC86" s="179">
        <f t="shared" ref="AC86:AD86" si="22">C86</f>
        <v>76</v>
      </c>
      <c r="AD86" s="180" t="str">
        <f t="shared" si="22"/>
        <v/>
      </c>
      <c r="AE86" s="180" t="str">
        <f t="shared" si="5"/>
        <v xml:space="preserve">Perlu peningkatan dalam hal  Menyanyikan lagu populer  populer secara  solo dengan intonasi dan artikulasi .  Memainkan alat musik  dalam ansambel secara berkelompok .  Menyanyikan lagu populer  dalam bentuk sajian vokal group . </v>
      </c>
      <c r="AF86" s="88">
        <f t="shared" ref="AF86:AG86" si="23">LEN(AD86)</f>
        <v>0</v>
      </c>
      <c r="AG86" s="88">
        <f t="shared" si="23"/>
        <v>229</v>
      </c>
      <c r="AH86" s="87"/>
      <c r="AI86" s="87"/>
    </row>
    <row r="87" spans="1:35" ht="123.75" customHeight="1">
      <c r="A87" s="89">
        <v>10</v>
      </c>
      <c r="B87" s="90" t="str">
        <f>IFERROR(VLOOKUP(P87,'ISIKAN NILAI'!$A$7:$AS$800,2),"")</f>
        <v>DIAN RAHMADANI</v>
      </c>
      <c r="C87" s="86">
        <f>IFERROR(VLOOKUP($P87,'ISIKAN NILAI'!$A$7:$BF$800,58),"")</f>
        <v>76</v>
      </c>
      <c r="D87" s="231" t="str">
        <f>IFERROR(VLOOKUP($P87,'ISIKAN NILAI'!$A$7:$AZ$800,48),"")</f>
        <v xml:space="preserve">Mencapai kompetensi dengan sangat baik dalam  Menyanyikan lagu populer  populer secara  solo dengan intonasi dan artikulasi .  Memainkan alat musik  dalam ansambel secara berkelompok .  Menyanyikan lagu populer  dalam bentuk sajian vokal group . </v>
      </c>
      <c r="E87" s="232"/>
      <c r="F87" s="232"/>
      <c r="G87" s="232"/>
      <c r="H87" s="232"/>
      <c r="I87" s="233"/>
      <c r="J87" s="231" t="str">
        <f>IFERROR(VLOOKUP($P87,'ISIKAN NILAI'!$A$7:$AZ$800,49),"")</f>
        <v/>
      </c>
      <c r="K87" s="232"/>
      <c r="L87" s="232"/>
      <c r="M87" s="232"/>
      <c r="N87" s="232"/>
      <c r="O87" s="233"/>
      <c r="P87" s="87">
        <f t="shared" si="7"/>
        <v>563</v>
      </c>
      <c r="Q87" s="87"/>
      <c r="R87" s="87"/>
      <c r="S87" s="87"/>
      <c r="T87" s="87"/>
      <c r="U87" s="87"/>
      <c r="V87" s="87"/>
      <c r="W87" s="87"/>
      <c r="X87" s="87"/>
      <c r="Y87" s="87"/>
      <c r="Z87" s="87"/>
      <c r="AA87" s="87"/>
      <c r="AB87" s="87"/>
      <c r="AC87" s="179">
        <f t="shared" ref="AC87:AD87" si="24">C87</f>
        <v>76</v>
      </c>
      <c r="AD87" s="180" t="str">
        <f t="shared" si="24"/>
        <v xml:space="preserve">Mencapai kompetensi dengan sangat baik dalam  Menyanyikan lagu populer  populer secara  solo dengan intonasi dan artikulasi .  Memainkan alat musik  dalam ansambel secara berkelompok .  Menyanyikan lagu populer  dalam bentuk sajian vokal group . </v>
      </c>
      <c r="AE87" s="180" t="str">
        <f t="shared" si="5"/>
        <v/>
      </c>
      <c r="AF87" s="88">
        <f t="shared" ref="AF87:AG87" si="25">LEN(AD87)</f>
        <v>246</v>
      </c>
      <c r="AG87" s="88">
        <f t="shared" si="25"/>
        <v>0</v>
      </c>
      <c r="AH87" s="87"/>
      <c r="AI87" s="87"/>
    </row>
    <row r="88" spans="1:35" ht="123.75" customHeight="1">
      <c r="A88" s="89">
        <v>11</v>
      </c>
      <c r="B88" s="90" t="str">
        <f>IFERROR(VLOOKUP(P88,'ISIKAN NILAI'!$A$7:$AS$800,2),"")</f>
        <v>DIFRANS RAMADIANZZA</v>
      </c>
      <c r="C88" s="86">
        <f>IFERROR(VLOOKUP($P88,'ISIKAN NILAI'!$A$7:$BF$800,58),"")</f>
        <v>76</v>
      </c>
      <c r="D88" s="231" t="str">
        <f>IFERROR(VLOOKUP($P88,'ISIKAN NILAI'!$A$7:$AZ$800,48),"")</f>
        <v/>
      </c>
      <c r="E88" s="232"/>
      <c r="F88" s="232"/>
      <c r="G88" s="232"/>
      <c r="H88" s="232"/>
      <c r="I88" s="233"/>
      <c r="J88" s="231" t="str">
        <f>IFERROR(VLOOKUP($P88,'ISIKAN NILAI'!$A$7:$AZ$800,49),"")</f>
        <v xml:space="preserve">Perlu peningkatan dalam hal  Menyanyikan lagu populer  populer secara  solo dengan intonasi dan artikulasi .  Memainkan alat musik  dalam ansambel secara berkelompok .  Menyanyikan lagu populer  dalam bentuk sajian vokal group . </v>
      </c>
      <c r="K88" s="232"/>
      <c r="L88" s="232"/>
      <c r="M88" s="232"/>
      <c r="N88" s="232"/>
      <c r="O88" s="233"/>
      <c r="P88" s="87">
        <f t="shared" si="7"/>
        <v>564</v>
      </c>
      <c r="Q88" s="87"/>
      <c r="R88" s="87"/>
      <c r="S88" s="87"/>
      <c r="T88" s="87"/>
      <c r="U88" s="87"/>
      <c r="V88" s="87"/>
      <c r="W88" s="87"/>
      <c r="X88" s="87"/>
      <c r="Y88" s="87"/>
      <c r="Z88" s="87"/>
      <c r="AA88" s="87"/>
      <c r="AB88" s="87"/>
      <c r="AC88" s="179">
        <f t="shared" ref="AC88:AD88" si="26">C88</f>
        <v>76</v>
      </c>
      <c r="AD88" s="180" t="str">
        <f t="shared" si="26"/>
        <v/>
      </c>
      <c r="AE88" s="180" t="str">
        <f t="shared" si="5"/>
        <v xml:space="preserve">Perlu peningkatan dalam hal  Menyanyikan lagu populer  populer secara  solo dengan intonasi dan artikulasi .  Memainkan alat musik  dalam ansambel secara berkelompok .  Menyanyikan lagu populer  dalam bentuk sajian vokal group . </v>
      </c>
      <c r="AF88" s="88">
        <f t="shared" ref="AF88:AG88" si="27">LEN(AD88)</f>
        <v>0</v>
      </c>
      <c r="AG88" s="88">
        <f t="shared" si="27"/>
        <v>229</v>
      </c>
      <c r="AH88" s="87"/>
      <c r="AI88" s="87"/>
    </row>
    <row r="89" spans="1:35" ht="123.75" customHeight="1">
      <c r="A89" s="89">
        <v>12</v>
      </c>
      <c r="B89" s="90" t="str">
        <f>IFERROR(VLOOKUP(P89,'ISIKAN NILAI'!$A$7:$AS$800,2),"")</f>
        <v>FAISAL NUR FIADJI</v>
      </c>
      <c r="C89" s="86">
        <f>IFERROR(VLOOKUP($P89,'ISIKAN NILAI'!$A$7:$BF$800,58),"")</f>
        <v>77</v>
      </c>
      <c r="D89" s="231" t="str">
        <f>IFERROR(VLOOKUP($P89,'ISIKAN NILAI'!$A$7:$AZ$800,48),"")</f>
        <v xml:space="preserve">Mencapai kompetensi dengan sangat baik dalam  Memainkan alat musik  dalam ansambel secara berkelompok . </v>
      </c>
      <c r="E89" s="232"/>
      <c r="F89" s="232"/>
      <c r="G89" s="232"/>
      <c r="H89" s="232"/>
      <c r="I89" s="233"/>
      <c r="J89" s="231" t="str">
        <f>IFERROR(VLOOKUP($P89,'ISIKAN NILAI'!$A$7:$AZ$800,49),"")</f>
        <v xml:space="preserve">Perlu peningkatan dalam hal  Menyanyikan lagu populer  populer secara  solo dengan intonasi dan artikulasi .  Menyanyikan lagu populer  dalam bentuk sajian vokal group . </v>
      </c>
      <c r="K89" s="232"/>
      <c r="L89" s="232"/>
      <c r="M89" s="232"/>
      <c r="N89" s="232"/>
      <c r="O89" s="233"/>
      <c r="P89" s="87">
        <f t="shared" si="7"/>
        <v>565</v>
      </c>
      <c r="Q89" s="87"/>
      <c r="R89" s="87"/>
      <c r="S89" s="87"/>
      <c r="T89" s="87"/>
      <c r="U89" s="87"/>
      <c r="V89" s="87"/>
      <c r="W89" s="87"/>
      <c r="X89" s="87"/>
      <c r="Y89" s="87"/>
      <c r="Z89" s="87"/>
      <c r="AA89" s="87"/>
      <c r="AB89" s="87"/>
      <c r="AC89" s="179">
        <f t="shared" ref="AC89:AD89" si="28">C89</f>
        <v>77</v>
      </c>
      <c r="AD89" s="180" t="str">
        <f t="shared" si="28"/>
        <v xml:space="preserve">Mencapai kompetensi dengan sangat baik dalam  Memainkan alat musik  dalam ansambel secara berkelompok . </v>
      </c>
      <c r="AE89" s="180" t="str">
        <f t="shared" si="5"/>
        <v xml:space="preserve">Perlu peningkatan dalam hal  Menyanyikan lagu populer  populer secara  solo dengan intonasi dan artikulasi .  Menyanyikan lagu populer  dalam bentuk sajian vokal group . </v>
      </c>
      <c r="AF89" s="88">
        <f t="shared" ref="AF89:AG89" si="29">LEN(AD89)</f>
        <v>104</v>
      </c>
      <c r="AG89" s="88">
        <f t="shared" si="29"/>
        <v>170</v>
      </c>
      <c r="AH89" s="87"/>
      <c r="AI89" s="87"/>
    </row>
    <row r="90" spans="1:35" ht="123.75" customHeight="1">
      <c r="A90" s="89">
        <v>13</v>
      </c>
      <c r="B90" s="90" t="str">
        <f>IFERROR(VLOOKUP(P90,'ISIKAN NILAI'!$A$7:$AS$800,2),"")</f>
        <v>FATIN DWI PRATIWI</v>
      </c>
      <c r="C90" s="86">
        <f>IFERROR(VLOOKUP($P90,'ISIKAN NILAI'!$A$7:$BF$800,58),"")</f>
        <v>76</v>
      </c>
      <c r="D90" s="231" t="str">
        <f>IFERROR(VLOOKUP($P90,'ISIKAN NILAI'!$A$7:$AZ$800,48),"")</f>
        <v/>
      </c>
      <c r="E90" s="232"/>
      <c r="F90" s="232"/>
      <c r="G90" s="232"/>
      <c r="H90" s="232"/>
      <c r="I90" s="233"/>
      <c r="J90" s="231" t="str">
        <f>IFERROR(VLOOKUP($P90,'ISIKAN NILAI'!$A$7:$AZ$800,49),"")</f>
        <v xml:space="preserve">Perlu peningkatan dalam hal  Menyanyikan lagu populer  populer secara  solo dengan intonasi dan artikulasi .  Memainkan alat musik  dalam ansambel secara berkelompok .  Menyanyikan lagu populer  dalam bentuk sajian vokal group . </v>
      </c>
      <c r="K90" s="232"/>
      <c r="L90" s="232"/>
      <c r="M90" s="232"/>
      <c r="N90" s="232"/>
      <c r="O90" s="233"/>
      <c r="P90" s="87">
        <f t="shared" si="7"/>
        <v>566</v>
      </c>
      <c r="Q90" s="87"/>
      <c r="R90" s="87"/>
      <c r="S90" s="87"/>
      <c r="T90" s="87"/>
      <c r="U90" s="87"/>
      <c r="V90" s="87"/>
      <c r="W90" s="87"/>
      <c r="X90" s="87"/>
      <c r="Y90" s="87"/>
      <c r="Z90" s="87"/>
      <c r="AA90" s="87"/>
      <c r="AB90" s="87"/>
      <c r="AC90" s="179">
        <f t="shared" ref="AC90:AD90" si="30">C90</f>
        <v>76</v>
      </c>
      <c r="AD90" s="180" t="str">
        <f t="shared" si="30"/>
        <v/>
      </c>
      <c r="AE90" s="180" t="str">
        <f t="shared" si="5"/>
        <v xml:space="preserve">Perlu peningkatan dalam hal  Menyanyikan lagu populer  populer secara  solo dengan intonasi dan artikulasi .  Memainkan alat musik  dalam ansambel secara berkelompok .  Menyanyikan lagu populer  dalam bentuk sajian vokal group . </v>
      </c>
      <c r="AF90" s="88">
        <f t="shared" ref="AF90:AG90" si="31">LEN(AD90)</f>
        <v>0</v>
      </c>
      <c r="AG90" s="88">
        <f t="shared" si="31"/>
        <v>229</v>
      </c>
      <c r="AH90" s="87"/>
      <c r="AI90" s="87"/>
    </row>
    <row r="91" spans="1:35" ht="123.75" customHeight="1">
      <c r="A91" s="89">
        <v>14</v>
      </c>
      <c r="B91" s="90" t="str">
        <f>IFERROR(VLOOKUP(P91,'ISIKAN NILAI'!$A$7:$AS$800,2),"")</f>
        <v>GISHA MAIDA VIRASTA</v>
      </c>
      <c r="C91" s="86">
        <f>IFERROR(VLOOKUP($P91,'ISIKAN NILAI'!$A$7:$BF$800,58),"")</f>
        <v>80</v>
      </c>
      <c r="D91" s="231" t="str">
        <f>IFERROR(VLOOKUP($P91,'ISIKAN NILAI'!$A$7:$AZ$800,48),"")</f>
        <v xml:space="preserve">Mencapai kompetensi dengan sangat baik dalam  Menyanyikan lagu populer  populer secara  solo dengan intonasi dan artikulasi .  Memainkan alat musik  dalam ansambel secara berkelompok .  Menyanyikan lagu populer  dalam bentuk sajian vokal group . </v>
      </c>
      <c r="E91" s="232"/>
      <c r="F91" s="232"/>
      <c r="G91" s="232"/>
      <c r="H91" s="232"/>
      <c r="I91" s="233"/>
      <c r="J91" s="231" t="str">
        <f>IFERROR(VLOOKUP($P91,'ISIKAN NILAI'!$A$7:$AZ$800,49),"")</f>
        <v/>
      </c>
      <c r="K91" s="232"/>
      <c r="L91" s="232"/>
      <c r="M91" s="232"/>
      <c r="N91" s="232"/>
      <c r="O91" s="233"/>
      <c r="P91" s="87">
        <f t="shared" si="7"/>
        <v>567</v>
      </c>
      <c r="Q91" s="87"/>
      <c r="R91" s="87"/>
      <c r="S91" s="87"/>
      <c r="T91" s="87"/>
      <c r="U91" s="87"/>
      <c r="V91" s="87"/>
      <c r="W91" s="87"/>
      <c r="X91" s="87"/>
      <c r="Y91" s="87"/>
      <c r="Z91" s="87"/>
      <c r="AA91" s="87"/>
      <c r="AB91" s="87"/>
      <c r="AC91" s="179">
        <f t="shared" ref="AC91:AD91" si="32">C91</f>
        <v>80</v>
      </c>
      <c r="AD91" s="180" t="str">
        <f t="shared" si="32"/>
        <v xml:space="preserve">Mencapai kompetensi dengan sangat baik dalam  Menyanyikan lagu populer  populer secara  solo dengan intonasi dan artikulasi .  Memainkan alat musik  dalam ansambel secara berkelompok .  Menyanyikan lagu populer  dalam bentuk sajian vokal group . </v>
      </c>
      <c r="AE91" s="180" t="str">
        <f t="shared" si="5"/>
        <v/>
      </c>
      <c r="AF91" s="88">
        <f t="shared" ref="AF91:AG91" si="33">LEN(AD91)</f>
        <v>246</v>
      </c>
      <c r="AG91" s="88">
        <f t="shared" si="33"/>
        <v>0</v>
      </c>
      <c r="AH91" s="87"/>
      <c r="AI91" s="87"/>
    </row>
    <row r="92" spans="1:35" ht="123.75" customHeight="1">
      <c r="A92" s="89">
        <v>15</v>
      </c>
      <c r="B92" s="90" t="str">
        <f>IFERROR(VLOOKUP(P92,'ISIKAN NILAI'!$A$7:$AS$800,2),"")</f>
        <v>Indra Surya Pratama</v>
      </c>
      <c r="C92" s="86">
        <f>IFERROR(VLOOKUP($P92,'ISIKAN NILAI'!$A$7:$BF$800,58),"")</f>
        <v>76</v>
      </c>
      <c r="D92" s="231" t="str">
        <f>IFERROR(VLOOKUP($P92,'ISIKAN NILAI'!$A$7:$AZ$800,48),"")</f>
        <v xml:space="preserve">Mencapai kompetensi dengan sangat baik dalam  Menyanyikan lagu populer  populer secara  solo dengan intonasi dan artikulasi .  Memainkan alat musik  dalam ansambel secara berkelompok . </v>
      </c>
      <c r="E92" s="232"/>
      <c r="F92" s="232"/>
      <c r="G92" s="232"/>
      <c r="H92" s="232"/>
      <c r="I92" s="233"/>
      <c r="J92" s="231" t="str">
        <f>IFERROR(VLOOKUP($P92,'ISIKAN NILAI'!$A$7:$AZ$800,49),"")</f>
        <v xml:space="preserve">Perlu peningkatan dalam hal  Menyanyikan lagu populer  dalam bentuk sajian vokal group . </v>
      </c>
      <c r="K92" s="232"/>
      <c r="L92" s="232"/>
      <c r="M92" s="232"/>
      <c r="N92" s="232"/>
      <c r="O92" s="233"/>
      <c r="P92" s="87">
        <f t="shared" si="7"/>
        <v>568</v>
      </c>
      <c r="Q92" s="87"/>
      <c r="R92" s="87"/>
      <c r="S92" s="87"/>
      <c r="T92" s="87"/>
      <c r="U92" s="87"/>
      <c r="V92" s="87"/>
      <c r="W92" s="87"/>
      <c r="X92" s="87"/>
      <c r="Y92" s="87"/>
      <c r="Z92" s="87"/>
      <c r="AA92" s="87"/>
      <c r="AB92" s="87"/>
      <c r="AC92" s="179">
        <f t="shared" ref="AC92:AD92" si="34">C92</f>
        <v>76</v>
      </c>
      <c r="AD92" s="180" t="str">
        <f t="shared" si="34"/>
        <v xml:space="preserve">Mencapai kompetensi dengan sangat baik dalam  Menyanyikan lagu populer  populer secara  solo dengan intonasi dan artikulasi .  Memainkan alat musik  dalam ansambel secara berkelompok . </v>
      </c>
      <c r="AE92" s="180" t="str">
        <f t="shared" si="5"/>
        <v xml:space="preserve">Perlu peningkatan dalam hal  Menyanyikan lagu populer  dalam bentuk sajian vokal group . </v>
      </c>
      <c r="AF92" s="88">
        <f t="shared" ref="AF92:AG92" si="35">LEN(AD92)</f>
        <v>185</v>
      </c>
      <c r="AG92" s="88">
        <f t="shared" si="35"/>
        <v>89</v>
      </c>
      <c r="AH92" s="87"/>
      <c r="AI92" s="87"/>
    </row>
    <row r="93" spans="1:35" ht="123.75" customHeight="1">
      <c r="A93" s="89">
        <v>16</v>
      </c>
      <c r="B93" s="90" t="str">
        <f>IFERROR(VLOOKUP(P93,'ISIKAN NILAI'!$A$7:$AS$800,2),"")</f>
        <v>KAYLA BIO MITAYANI</v>
      </c>
      <c r="C93" s="86">
        <f>IFERROR(VLOOKUP($P93,'ISIKAN NILAI'!$A$7:$BF$800,58),"")</f>
        <v>90</v>
      </c>
      <c r="D93" s="231" t="str">
        <f>IFERROR(VLOOKUP($P93,'ISIKAN NILAI'!$A$7:$AZ$800,48),"")</f>
        <v xml:space="preserve">Mencapai kompetensi dengan sangat baik dalam  Menyanyikan lagu populer  populer secara  solo dengan intonasi dan artikulasi .  Memainkan alat musik  dalam ansambel secara berkelompok .  Menyanyikan lagu populer  dalam bentuk sajian vokal group . </v>
      </c>
      <c r="E93" s="232"/>
      <c r="F93" s="232"/>
      <c r="G93" s="232"/>
      <c r="H93" s="232"/>
      <c r="I93" s="233"/>
      <c r="J93" s="231" t="str">
        <f>IFERROR(VLOOKUP($P93,'ISIKAN NILAI'!$A$7:$AZ$800,49),"")</f>
        <v/>
      </c>
      <c r="K93" s="232"/>
      <c r="L93" s="232"/>
      <c r="M93" s="232"/>
      <c r="N93" s="232"/>
      <c r="O93" s="233"/>
      <c r="P93" s="87">
        <f t="shared" si="7"/>
        <v>569</v>
      </c>
      <c r="Q93" s="87"/>
      <c r="R93" s="87"/>
      <c r="S93" s="87"/>
      <c r="T93" s="87"/>
      <c r="U93" s="87"/>
      <c r="V93" s="87"/>
      <c r="W93" s="87"/>
      <c r="X93" s="87"/>
      <c r="Y93" s="87"/>
      <c r="Z93" s="87"/>
      <c r="AA93" s="87"/>
      <c r="AB93" s="87"/>
      <c r="AC93" s="179">
        <f t="shared" ref="AC93:AD93" si="36">C93</f>
        <v>90</v>
      </c>
      <c r="AD93" s="180" t="str">
        <f t="shared" si="36"/>
        <v xml:space="preserve">Mencapai kompetensi dengan sangat baik dalam  Menyanyikan lagu populer  populer secara  solo dengan intonasi dan artikulasi .  Memainkan alat musik  dalam ansambel secara berkelompok .  Menyanyikan lagu populer  dalam bentuk sajian vokal group . </v>
      </c>
      <c r="AE93" s="180" t="str">
        <f t="shared" si="5"/>
        <v/>
      </c>
      <c r="AF93" s="88">
        <f t="shared" ref="AF93:AG93" si="37">LEN(AD93)</f>
        <v>246</v>
      </c>
      <c r="AG93" s="88">
        <f t="shared" si="37"/>
        <v>0</v>
      </c>
      <c r="AH93" s="87"/>
      <c r="AI93" s="87"/>
    </row>
    <row r="94" spans="1:35" ht="123.75" customHeight="1">
      <c r="A94" s="89">
        <v>17</v>
      </c>
      <c r="B94" s="90" t="str">
        <f>IFERROR(VLOOKUP(P94,'ISIKAN NILAI'!$A$7:$AS$800,2),"")</f>
        <v>MAULANIDA ILMIAZA NUR HANIFA</v>
      </c>
      <c r="C94" s="86">
        <f>IFERROR(VLOOKUP($P94,'ISIKAN NILAI'!$A$7:$BF$800,58),"")</f>
        <v>76</v>
      </c>
      <c r="D94" s="231" t="str">
        <f>IFERROR(VLOOKUP($P94,'ISIKAN NILAI'!$A$7:$AZ$800,48),"")</f>
        <v xml:space="preserve">Mencapai kompetensi dengan sangat baik dalam  Menyanyikan lagu populer  populer secara  solo dengan intonasi dan artikulasi .  Memainkan alat musik  dalam ansambel secara berkelompok .  Menyanyikan lagu populer  dalam bentuk sajian vokal group . </v>
      </c>
      <c r="E94" s="232"/>
      <c r="F94" s="232"/>
      <c r="G94" s="232"/>
      <c r="H94" s="232"/>
      <c r="I94" s="233"/>
      <c r="J94" s="231" t="str">
        <f>IFERROR(VLOOKUP($P94,'ISIKAN NILAI'!$A$7:$AZ$800,49),"")</f>
        <v/>
      </c>
      <c r="K94" s="232"/>
      <c r="L94" s="232"/>
      <c r="M94" s="232"/>
      <c r="N94" s="232"/>
      <c r="O94" s="233"/>
      <c r="P94" s="87">
        <f t="shared" si="7"/>
        <v>570</v>
      </c>
      <c r="Q94" s="87"/>
      <c r="R94" s="87"/>
      <c r="S94" s="87"/>
      <c r="T94" s="87"/>
      <c r="U94" s="87"/>
      <c r="V94" s="87"/>
      <c r="W94" s="87"/>
      <c r="X94" s="87"/>
      <c r="Y94" s="87"/>
      <c r="Z94" s="87"/>
      <c r="AA94" s="87"/>
      <c r="AB94" s="87"/>
      <c r="AC94" s="179">
        <f t="shared" ref="AC94:AD94" si="38">C94</f>
        <v>76</v>
      </c>
      <c r="AD94" s="180" t="str">
        <f t="shared" si="38"/>
        <v xml:space="preserve">Mencapai kompetensi dengan sangat baik dalam  Menyanyikan lagu populer  populer secara  solo dengan intonasi dan artikulasi .  Memainkan alat musik  dalam ansambel secara berkelompok .  Menyanyikan lagu populer  dalam bentuk sajian vokal group . </v>
      </c>
      <c r="AE94" s="180" t="str">
        <f t="shared" si="5"/>
        <v/>
      </c>
      <c r="AF94" s="88">
        <f t="shared" ref="AF94:AG94" si="39">LEN(AD94)</f>
        <v>246</v>
      </c>
      <c r="AG94" s="88">
        <f t="shared" si="39"/>
        <v>0</v>
      </c>
      <c r="AH94" s="87"/>
      <c r="AI94" s="87"/>
    </row>
    <row r="95" spans="1:35" ht="123.75" customHeight="1">
      <c r="A95" s="89">
        <v>18</v>
      </c>
      <c r="B95" s="90" t="str">
        <f>IFERROR(VLOOKUP(P95,'ISIKAN NILAI'!$A$7:$AS$800,2),"")</f>
        <v>MUHAMAD FARDHAN</v>
      </c>
      <c r="C95" s="86">
        <f>IFERROR(VLOOKUP($P95,'ISIKAN NILAI'!$A$7:$BF$800,58),"")</f>
        <v>76</v>
      </c>
      <c r="D95" s="231" t="str">
        <f>IFERROR(VLOOKUP($P95,'ISIKAN NILAI'!$A$7:$AZ$800,48),"")</f>
        <v xml:space="preserve">Mencapai kompetensi dengan sangat baik dalam  Menyanyikan lagu populer  populer secara  solo dengan intonasi dan artikulasi .  Memainkan alat musik  dalam ansambel secara berkelompok .  Menyanyikan lagu populer  dalam bentuk sajian vokal group . </v>
      </c>
      <c r="E95" s="232"/>
      <c r="F95" s="232"/>
      <c r="G95" s="232"/>
      <c r="H95" s="232"/>
      <c r="I95" s="233"/>
      <c r="J95" s="231" t="str">
        <f>IFERROR(VLOOKUP($P95,'ISIKAN NILAI'!$A$7:$AZ$800,49),"")</f>
        <v/>
      </c>
      <c r="K95" s="232"/>
      <c r="L95" s="232"/>
      <c r="M95" s="232"/>
      <c r="N95" s="232"/>
      <c r="O95" s="233"/>
      <c r="P95" s="87">
        <f t="shared" si="7"/>
        <v>571</v>
      </c>
      <c r="Q95" s="87"/>
      <c r="R95" s="87"/>
      <c r="S95" s="87"/>
      <c r="T95" s="87"/>
      <c r="U95" s="87"/>
      <c r="V95" s="87"/>
      <c r="W95" s="87"/>
      <c r="X95" s="87"/>
      <c r="Y95" s="87"/>
      <c r="Z95" s="87"/>
      <c r="AA95" s="87"/>
      <c r="AB95" s="87"/>
      <c r="AC95" s="179">
        <f t="shared" ref="AC95:AD95" si="40">C95</f>
        <v>76</v>
      </c>
      <c r="AD95" s="180" t="str">
        <f t="shared" si="40"/>
        <v xml:space="preserve">Mencapai kompetensi dengan sangat baik dalam  Menyanyikan lagu populer  populer secara  solo dengan intonasi dan artikulasi .  Memainkan alat musik  dalam ansambel secara berkelompok .  Menyanyikan lagu populer  dalam bentuk sajian vokal group . </v>
      </c>
      <c r="AE95" s="180" t="str">
        <f t="shared" si="5"/>
        <v/>
      </c>
      <c r="AF95" s="88">
        <f t="shared" ref="AF95:AG95" si="41">LEN(AD95)</f>
        <v>246</v>
      </c>
      <c r="AG95" s="88">
        <f t="shared" si="41"/>
        <v>0</v>
      </c>
      <c r="AH95" s="87"/>
      <c r="AI95" s="87"/>
    </row>
    <row r="96" spans="1:35" ht="123.75" customHeight="1">
      <c r="A96" s="89">
        <v>19</v>
      </c>
      <c r="B96" s="90" t="str">
        <f>IFERROR(VLOOKUP(P96,'ISIKAN NILAI'!$A$7:$AS$800,2),"")</f>
        <v>MUHAMMAD AFGAN</v>
      </c>
      <c r="C96" s="86">
        <f>IFERROR(VLOOKUP($P96,'ISIKAN NILAI'!$A$7:$BF$800,58),"")</f>
        <v>78</v>
      </c>
      <c r="D96" s="231" t="str">
        <f>IFERROR(VLOOKUP($P96,'ISIKAN NILAI'!$A$7:$AZ$800,48),"")</f>
        <v xml:space="preserve">Mencapai kompetensi dengan sangat baik dalam  Menyanyikan lagu populer  populer secara  solo dengan intonasi dan artikulasi .  Memainkan alat musik  dalam ansambel secara berkelompok .  Menyanyikan lagu populer  dalam bentuk sajian vokal group . </v>
      </c>
      <c r="E96" s="232"/>
      <c r="F96" s="232"/>
      <c r="G96" s="232"/>
      <c r="H96" s="232"/>
      <c r="I96" s="233"/>
      <c r="J96" s="231" t="str">
        <f>IFERROR(VLOOKUP($P96,'ISIKAN NILAI'!$A$7:$AZ$800,49),"")</f>
        <v/>
      </c>
      <c r="K96" s="232"/>
      <c r="L96" s="232"/>
      <c r="M96" s="232"/>
      <c r="N96" s="232"/>
      <c r="O96" s="233"/>
      <c r="P96" s="87">
        <f t="shared" si="7"/>
        <v>572</v>
      </c>
      <c r="Q96" s="87"/>
      <c r="R96" s="87"/>
      <c r="S96" s="87"/>
      <c r="T96" s="87"/>
      <c r="U96" s="87"/>
      <c r="V96" s="87"/>
      <c r="W96" s="87"/>
      <c r="X96" s="87"/>
      <c r="Y96" s="87"/>
      <c r="Z96" s="87"/>
      <c r="AA96" s="87"/>
      <c r="AB96" s="87"/>
      <c r="AC96" s="179">
        <f t="shared" ref="AC96:AD96" si="42">C96</f>
        <v>78</v>
      </c>
      <c r="AD96" s="180" t="str">
        <f t="shared" si="42"/>
        <v xml:space="preserve">Mencapai kompetensi dengan sangat baik dalam  Menyanyikan lagu populer  populer secara  solo dengan intonasi dan artikulasi .  Memainkan alat musik  dalam ansambel secara berkelompok .  Menyanyikan lagu populer  dalam bentuk sajian vokal group . </v>
      </c>
      <c r="AE96" s="180" t="str">
        <f t="shared" si="5"/>
        <v/>
      </c>
      <c r="AF96" s="88">
        <f t="shared" ref="AF96:AG96" si="43">LEN(AD96)</f>
        <v>246</v>
      </c>
      <c r="AG96" s="88">
        <f t="shared" si="43"/>
        <v>0</v>
      </c>
      <c r="AH96" s="87"/>
      <c r="AI96" s="87"/>
    </row>
    <row r="97" spans="1:35" ht="123.75" customHeight="1">
      <c r="A97" s="89">
        <v>20</v>
      </c>
      <c r="B97" s="90" t="str">
        <f>IFERROR(VLOOKUP(P97,'ISIKAN NILAI'!$A$7:$AS$800,2),"")</f>
        <v>MUHAMMAD FIRMAN FAHMIZAKA</v>
      </c>
      <c r="C97" s="86">
        <f>IFERROR(VLOOKUP($P97,'ISIKAN NILAI'!$A$7:$BF$800,58),"")</f>
        <v>76</v>
      </c>
      <c r="D97" s="231" t="str">
        <f>IFERROR(VLOOKUP($P97,'ISIKAN NILAI'!$A$7:$AZ$800,48),"")</f>
        <v xml:space="preserve">Mencapai kompetensi dengan sangat baik dalam  Menyanyikan lagu populer  populer secara  solo dengan intonasi dan artikulasi . </v>
      </c>
      <c r="E97" s="232"/>
      <c r="F97" s="232"/>
      <c r="G97" s="232"/>
      <c r="H97" s="232"/>
      <c r="I97" s="233"/>
      <c r="J97" s="231" t="str">
        <f>IFERROR(VLOOKUP($P97,'ISIKAN NILAI'!$A$7:$AZ$800,49),"")</f>
        <v xml:space="preserve">Perlu peningkatan dalam hal  Memainkan alat musik  dalam ansambel secara berkelompok .  Menyanyikan lagu populer  dalam bentuk sajian vokal group . </v>
      </c>
      <c r="K97" s="232"/>
      <c r="L97" s="232"/>
      <c r="M97" s="232"/>
      <c r="N97" s="232"/>
      <c r="O97" s="233"/>
      <c r="P97" s="87">
        <f t="shared" si="7"/>
        <v>573</v>
      </c>
      <c r="Q97" s="87"/>
      <c r="R97" s="87"/>
      <c r="S97" s="87"/>
      <c r="T97" s="87"/>
      <c r="U97" s="87"/>
      <c r="V97" s="87"/>
      <c r="W97" s="87"/>
      <c r="X97" s="87"/>
      <c r="Y97" s="87"/>
      <c r="Z97" s="87"/>
      <c r="AA97" s="87"/>
      <c r="AB97" s="87"/>
      <c r="AC97" s="179">
        <f t="shared" ref="AC97:AD97" si="44">C97</f>
        <v>76</v>
      </c>
      <c r="AD97" s="180" t="str">
        <f t="shared" si="44"/>
        <v xml:space="preserve">Mencapai kompetensi dengan sangat baik dalam  Menyanyikan lagu populer  populer secara  solo dengan intonasi dan artikulasi . </v>
      </c>
      <c r="AE97" s="180" t="str">
        <f t="shared" si="5"/>
        <v xml:space="preserve">Perlu peningkatan dalam hal  Memainkan alat musik  dalam ansambel secara berkelompok .  Menyanyikan lagu populer  dalam bentuk sajian vokal group . </v>
      </c>
      <c r="AF97" s="88">
        <f t="shared" ref="AF97:AG97" si="45">LEN(AD97)</f>
        <v>126</v>
      </c>
      <c r="AG97" s="88">
        <f t="shared" si="45"/>
        <v>148</v>
      </c>
      <c r="AH97" s="87"/>
      <c r="AI97" s="87"/>
    </row>
    <row r="98" spans="1:35" ht="123.75" customHeight="1">
      <c r="A98" s="89">
        <v>21</v>
      </c>
      <c r="B98" s="90" t="str">
        <f>IFERROR(VLOOKUP(P98,'ISIKAN NILAI'!$A$7:$AS$800,2),"")</f>
        <v>MUHAMMAD RAFFA NESIANO PRIANTO</v>
      </c>
      <c r="C98" s="86">
        <f>IFERROR(VLOOKUP($P98,'ISIKAN NILAI'!$A$7:$BF$800,58),"")</f>
        <v>76</v>
      </c>
      <c r="D98" s="231" t="str">
        <f>IFERROR(VLOOKUP($P98,'ISIKAN NILAI'!$A$7:$AZ$800,48),"")</f>
        <v xml:space="preserve">Mencapai kompetensi dengan sangat baik dalam  Memainkan alat musik  dalam ansambel secara berkelompok .  Menyanyikan lagu populer  dalam bentuk sajian vokal group . </v>
      </c>
      <c r="E98" s="232"/>
      <c r="F98" s="232"/>
      <c r="G98" s="232"/>
      <c r="H98" s="232"/>
      <c r="I98" s="233"/>
      <c r="J98" s="231" t="str">
        <f>IFERROR(VLOOKUP($P98,'ISIKAN NILAI'!$A$7:$AZ$800,49),"")</f>
        <v xml:space="preserve">Perlu peningkatan dalam hal  Menyanyikan lagu populer  populer secara  solo dengan intonasi dan artikulasi . </v>
      </c>
      <c r="K98" s="232"/>
      <c r="L98" s="232"/>
      <c r="M98" s="232"/>
      <c r="N98" s="232"/>
      <c r="O98" s="233"/>
      <c r="P98" s="87">
        <f t="shared" si="7"/>
        <v>574</v>
      </c>
      <c r="Q98" s="87"/>
      <c r="R98" s="87"/>
      <c r="S98" s="87"/>
      <c r="T98" s="87"/>
      <c r="U98" s="87"/>
      <c r="V98" s="87"/>
      <c r="W98" s="87"/>
      <c r="X98" s="87"/>
      <c r="Y98" s="87"/>
      <c r="Z98" s="87"/>
      <c r="AA98" s="87"/>
      <c r="AB98" s="87"/>
      <c r="AC98" s="179">
        <f t="shared" ref="AC98:AD98" si="46">C98</f>
        <v>76</v>
      </c>
      <c r="AD98" s="180" t="str">
        <f t="shared" si="46"/>
        <v xml:space="preserve">Mencapai kompetensi dengan sangat baik dalam  Memainkan alat musik  dalam ansambel secara berkelompok .  Menyanyikan lagu populer  dalam bentuk sajian vokal group . </v>
      </c>
      <c r="AE98" s="180" t="str">
        <f t="shared" si="5"/>
        <v xml:space="preserve">Perlu peningkatan dalam hal  Menyanyikan lagu populer  populer secara  solo dengan intonasi dan artikulasi . </v>
      </c>
      <c r="AF98" s="88">
        <f t="shared" ref="AF98:AG98" si="47">LEN(AD98)</f>
        <v>165</v>
      </c>
      <c r="AG98" s="88">
        <f t="shared" si="47"/>
        <v>109</v>
      </c>
      <c r="AH98" s="87"/>
      <c r="AI98" s="87"/>
    </row>
    <row r="99" spans="1:35" ht="123.75" customHeight="1">
      <c r="A99" s="89">
        <v>22</v>
      </c>
      <c r="B99" s="90" t="str">
        <f>IFERROR(VLOOKUP(P99,'ISIKAN NILAI'!$A$7:$AS$800,2),"")</f>
        <v>NATASYA PUSPITASARI</v>
      </c>
      <c r="C99" s="86">
        <f>IFERROR(VLOOKUP($P99,'ISIKAN NILAI'!$A$7:$BF$800,58),"")</f>
        <v>75</v>
      </c>
      <c r="D99" s="231" t="str">
        <f>IFERROR(VLOOKUP($P99,'ISIKAN NILAI'!$A$7:$AZ$800,48),"")</f>
        <v/>
      </c>
      <c r="E99" s="232"/>
      <c r="F99" s="232"/>
      <c r="G99" s="232"/>
      <c r="H99" s="232"/>
      <c r="I99" s="233"/>
      <c r="J99" s="231" t="str">
        <f>IFERROR(VLOOKUP($P99,'ISIKAN NILAI'!$A$7:$AZ$800,49),"")</f>
        <v xml:space="preserve">Perlu peningkatan dalam hal  Menyanyikan lagu populer  populer secara  solo dengan intonasi dan artikulasi .  Memainkan alat musik  dalam ansambel secara berkelompok .  Menyanyikan lagu populer  dalam bentuk sajian vokal group . </v>
      </c>
      <c r="K99" s="232"/>
      <c r="L99" s="232"/>
      <c r="M99" s="232"/>
      <c r="N99" s="232"/>
      <c r="O99" s="233"/>
      <c r="P99" s="87">
        <f t="shared" si="7"/>
        <v>575</v>
      </c>
      <c r="Q99" s="87"/>
      <c r="R99" s="87"/>
      <c r="S99" s="87"/>
      <c r="T99" s="87"/>
      <c r="U99" s="87"/>
      <c r="V99" s="87"/>
      <c r="W99" s="87"/>
      <c r="X99" s="87"/>
      <c r="Y99" s="87"/>
      <c r="Z99" s="87"/>
      <c r="AA99" s="87"/>
      <c r="AB99" s="87"/>
      <c r="AC99" s="179">
        <f t="shared" ref="AC99:AD99" si="48">C99</f>
        <v>75</v>
      </c>
      <c r="AD99" s="180" t="str">
        <f t="shared" si="48"/>
        <v/>
      </c>
      <c r="AE99" s="180" t="str">
        <f t="shared" si="5"/>
        <v xml:space="preserve">Perlu peningkatan dalam hal  Menyanyikan lagu populer  populer secara  solo dengan intonasi dan artikulasi .  Memainkan alat musik  dalam ansambel secara berkelompok .  Menyanyikan lagu populer  dalam bentuk sajian vokal group . </v>
      </c>
      <c r="AF99" s="88">
        <f t="shared" ref="AF99:AG99" si="49">LEN(AD99)</f>
        <v>0</v>
      </c>
      <c r="AG99" s="88">
        <f t="shared" si="49"/>
        <v>229</v>
      </c>
      <c r="AH99" s="87"/>
      <c r="AI99" s="87"/>
    </row>
    <row r="100" spans="1:35" ht="123.75" customHeight="1">
      <c r="A100" s="89">
        <v>23</v>
      </c>
      <c r="B100" s="90" t="str">
        <f>IFERROR(VLOOKUP(P100,'ISIKAN NILAI'!$A$7:$AS$800,2),"")</f>
        <v>NATHAN FACHRI MUHAMMAD</v>
      </c>
      <c r="C100" s="86">
        <f>IFERROR(VLOOKUP($P100,'ISIKAN NILAI'!$A$7:$BF$800,58),"")</f>
        <v>78</v>
      </c>
      <c r="D100" s="231" t="str">
        <f>IFERROR(VLOOKUP($P100,'ISIKAN NILAI'!$A$7:$AZ$800,48),"")</f>
        <v xml:space="preserve">Mencapai kompetensi dengan sangat baik dalam  Menyanyikan lagu populer  populer secara  solo dengan intonasi dan artikulasi .  Memainkan alat musik  dalam ansambel secara berkelompok .  Menyanyikan lagu populer  dalam bentuk sajian vokal group . </v>
      </c>
      <c r="E100" s="232"/>
      <c r="F100" s="232"/>
      <c r="G100" s="232"/>
      <c r="H100" s="232"/>
      <c r="I100" s="233"/>
      <c r="J100" s="231" t="str">
        <f>IFERROR(VLOOKUP($P100,'ISIKAN NILAI'!$A$7:$AZ$800,49),"")</f>
        <v/>
      </c>
      <c r="K100" s="232"/>
      <c r="L100" s="232"/>
      <c r="M100" s="232"/>
      <c r="N100" s="232"/>
      <c r="O100" s="233"/>
      <c r="P100" s="87">
        <f t="shared" si="7"/>
        <v>576</v>
      </c>
      <c r="Q100" s="87"/>
      <c r="R100" s="87"/>
      <c r="S100" s="87"/>
      <c r="T100" s="87"/>
      <c r="U100" s="87"/>
      <c r="V100" s="87"/>
      <c r="W100" s="87"/>
      <c r="X100" s="87"/>
      <c r="Y100" s="87"/>
      <c r="Z100" s="87"/>
      <c r="AA100" s="87"/>
      <c r="AB100" s="87"/>
      <c r="AC100" s="179">
        <f t="shared" ref="AC100:AD100" si="50">C100</f>
        <v>78</v>
      </c>
      <c r="AD100" s="180" t="str">
        <f t="shared" si="50"/>
        <v xml:space="preserve">Mencapai kompetensi dengan sangat baik dalam  Menyanyikan lagu populer  populer secara  solo dengan intonasi dan artikulasi .  Memainkan alat musik  dalam ansambel secara berkelompok .  Menyanyikan lagu populer  dalam bentuk sajian vokal group . </v>
      </c>
      <c r="AE100" s="180" t="str">
        <f t="shared" si="5"/>
        <v/>
      </c>
      <c r="AF100" s="88">
        <f t="shared" ref="AF100:AG100" si="51">LEN(AD100)</f>
        <v>246</v>
      </c>
      <c r="AG100" s="88">
        <f t="shared" si="51"/>
        <v>0</v>
      </c>
      <c r="AH100" s="87"/>
      <c r="AI100" s="87"/>
    </row>
    <row r="101" spans="1:35" ht="123.75" customHeight="1">
      <c r="A101" s="89">
        <v>24</v>
      </c>
      <c r="B101" s="90" t="str">
        <f>IFERROR(VLOOKUP(P101,'ISIKAN NILAI'!$A$7:$AS$800,2),"")</f>
        <v>PUT NAENI FIRDA PRATAMA</v>
      </c>
      <c r="C101" s="86">
        <f>IFERROR(VLOOKUP($P101,'ISIKAN NILAI'!$A$7:$BF$800,58),"")</f>
        <v>78</v>
      </c>
      <c r="D101" s="231" t="str">
        <f>IFERROR(VLOOKUP($P101,'ISIKAN NILAI'!$A$7:$AZ$800,48),"")</f>
        <v xml:space="preserve">Mencapai kompetensi dengan sangat baik dalam  Menyanyikan lagu populer  populer secara  solo dengan intonasi dan artikulasi .  Memainkan alat musik  dalam ansambel secara berkelompok .  Menyanyikan lagu populer  dalam bentuk sajian vokal group . </v>
      </c>
      <c r="E101" s="232"/>
      <c r="F101" s="232"/>
      <c r="G101" s="232"/>
      <c r="H101" s="232"/>
      <c r="I101" s="233"/>
      <c r="J101" s="231" t="str">
        <f>IFERROR(VLOOKUP($P101,'ISIKAN NILAI'!$A$7:$AZ$800,49),"")</f>
        <v/>
      </c>
      <c r="K101" s="232"/>
      <c r="L101" s="232"/>
      <c r="M101" s="232"/>
      <c r="N101" s="232"/>
      <c r="O101" s="233"/>
      <c r="P101" s="87">
        <f t="shared" si="7"/>
        <v>577</v>
      </c>
      <c r="Q101" s="87"/>
      <c r="R101" s="87"/>
      <c r="S101" s="87"/>
      <c r="T101" s="87"/>
      <c r="U101" s="87"/>
      <c r="V101" s="87"/>
      <c r="W101" s="87"/>
      <c r="X101" s="87"/>
      <c r="Y101" s="87"/>
      <c r="Z101" s="87"/>
      <c r="AA101" s="87"/>
      <c r="AB101" s="87"/>
      <c r="AC101" s="179">
        <f t="shared" ref="AC101:AD101" si="52">C101</f>
        <v>78</v>
      </c>
      <c r="AD101" s="180" t="str">
        <f t="shared" si="52"/>
        <v xml:space="preserve">Mencapai kompetensi dengan sangat baik dalam  Menyanyikan lagu populer  populer secara  solo dengan intonasi dan artikulasi .  Memainkan alat musik  dalam ansambel secara berkelompok .  Menyanyikan lagu populer  dalam bentuk sajian vokal group . </v>
      </c>
      <c r="AE101" s="180" t="str">
        <f t="shared" si="5"/>
        <v/>
      </c>
      <c r="AF101" s="88">
        <f t="shared" ref="AF101:AG101" si="53">LEN(AD101)</f>
        <v>246</v>
      </c>
      <c r="AG101" s="88">
        <f t="shared" si="53"/>
        <v>0</v>
      </c>
      <c r="AH101" s="87"/>
      <c r="AI101" s="87"/>
    </row>
    <row r="102" spans="1:35" ht="123.75" customHeight="1">
      <c r="A102" s="89">
        <v>25</v>
      </c>
      <c r="B102" s="90" t="str">
        <f>IFERROR(VLOOKUP(P102,'ISIKAN NILAI'!$A$7:$AS$800,2),"")</f>
        <v>PUTRA RAMADHAN</v>
      </c>
      <c r="C102" s="86">
        <f>IFERROR(VLOOKUP($P102,'ISIKAN NILAI'!$A$7:$BF$800,58),"")</f>
        <v>76</v>
      </c>
      <c r="D102" s="231" t="str">
        <f>IFERROR(VLOOKUP($P102,'ISIKAN NILAI'!$A$7:$AZ$800,48),"")</f>
        <v xml:space="preserve">Mencapai kompetensi dengan sangat baik dalam  Memainkan alat musik  dalam ansambel secara berkelompok .  Menyanyikan lagu populer  dalam bentuk sajian vokal group . </v>
      </c>
      <c r="E102" s="232"/>
      <c r="F102" s="232"/>
      <c r="G102" s="232"/>
      <c r="H102" s="232"/>
      <c r="I102" s="233"/>
      <c r="J102" s="231" t="str">
        <f>IFERROR(VLOOKUP($P102,'ISIKAN NILAI'!$A$7:$AZ$800,49),"")</f>
        <v xml:space="preserve">Perlu peningkatan dalam hal  Menyanyikan lagu populer  populer secara  solo dengan intonasi dan artikulasi . </v>
      </c>
      <c r="K102" s="232"/>
      <c r="L102" s="232"/>
      <c r="M102" s="232"/>
      <c r="N102" s="232"/>
      <c r="O102" s="233"/>
      <c r="P102" s="87">
        <f t="shared" si="7"/>
        <v>578</v>
      </c>
      <c r="Q102" s="87"/>
      <c r="R102" s="87"/>
      <c r="S102" s="87"/>
      <c r="T102" s="87"/>
      <c r="U102" s="87"/>
      <c r="V102" s="87"/>
      <c r="W102" s="87"/>
      <c r="X102" s="87"/>
      <c r="Y102" s="87"/>
      <c r="Z102" s="87"/>
      <c r="AA102" s="87"/>
      <c r="AB102" s="87"/>
      <c r="AC102" s="179">
        <f t="shared" ref="AC102:AD102" si="54">C102</f>
        <v>76</v>
      </c>
      <c r="AD102" s="180" t="str">
        <f t="shared" si="54"/>
        <v xml:space="preserve">Mencapai kompetensi dengan sangat baik dalam  Memainkan alat musik  dalam ansambel secara berkelompok .  Menyanyikan lagu populer  dalam bentuk sajian vokal group . </v>
      </c>
      <c r="AE102" s="180" t="str">
        <f t="shared" si="5"/>
        <v xml:space="preserve">Perlu peningkatan dalam hal  Menyanyikan lagu populer  populer secara  solo dengan intonasi dan artikulasi . </v>
      </c>
      <c r="AF102" s="88">
        <f t="shared" ref="AF102:AG102" si="55">LEN(AD102)</f>
        <v>165</v>
      </c>
      <c r="AG102" s="88">
        <f t="shared" si="55"/>
        <v>109</v>
      </c>
      <c r="AH102" s="87"/>
      <c r="AI102" s="87"/>
    </row>
    <row r="103" spans="1:35" ht="123.75" customHeight="1">
      <c r="A103" s="89">
        <v>26</v>
      </c>
      <c r="B103" s="90" t="str">
        <f>IFERROR(VLOOKUP(P103,'ISIKAN NILAI'!$A$7:$AS$800,2),"")</f>
        <v>REZA KURNIAWAN</v>
      </c>
      <c r="C103" s="86">
        <f>IFERROR(VLOOKUP($P103,'ISIKAN NILAI'!$A$7:$BF$800,58),"")</f>
        <v>76</v>
      </c>
      <c r="D103" s="231" t="str">
        <f>IFERROR(VLOOKUP($P103,'ISIKAN NILAI'!$A$7:$AZ$800,48),"")</f>
        <v xml:space="preserve">Mencapai kompetensi dengan sangat baik dalam  Memainkan alat musik  dalam ansambel secara berkelompok .  Menyanyikan lagu populer  dalam bentuk sajian vokal group . </v>
      </c>
      <c r="E103" s="232"/>
      <c r="F103" s="232"/>
      <c r="G103" s="232"/>
      <c r="H103" s="232"/>
      <c r="I103" s="233"/>
      <c r="J103" s="231" t="str">
        <f>IFERROR(VLOOKUP($P103,'ISIKAN NILAI'!$A$7:$AZ$800,49),"")</f>
        <v xml:space="preserve">Perlu peningkatan dalam hal  Menyanyikan lagu populer  populer secara  solo dengan intonasi dan artikulasi . </v>
      </c>
      <c r="K103" s="232"/>
      <c r="L103" s="232"/>
      <c r="M103" s="232"/>
      <c r="N103" s="232"/>
      <c r="O103" s="233"/>
      <c r="P103" s="87">
        <f t="shared" si="7"/>
        <v>579</v>
      </c>
      <c r="Q103" s="87"/>
      <c r="R103" s="87"/>
      <c r="S103" s="87"/>
      <c r="T103" s="87"/>
      <c r="U103" s="87"/>
      <c r="V103" s="87"/>
      <c r="W103" s="87"/>
      <c r="X103" s="87"/>
      <c r="Y103" s="87"/>
      <c r="Z103" s="87"/>
      <c r="AA103" s="87"/>
      <c r="AB103" s="87"/>
      <c r="AC103" s="179">
        <f t="shared" ref="AC103:AD103" si="56">C103</f>
        <v>76</v>
      </c>
      <c r="AD103" s="180" t="str">
        <f t="shared" si="56"/>
        <v xml:space="preserve">Mencapai kompetensi dengan sangat baik dalam  Memainkan alat musik  dalam ansambel secara berkelompok .  Menyanyikan lagu populer  dalam bentuk sajian vokal group . </v>
      </c>
      <c r="AE103" s="180" t="str">
        <f t="shared" si="5"/>
        <v xml:space="preserve">Perlu peningkatan dalam hal  Menyanyikan lagu populer  populer secara  solo dengan intonasi dan artikulasi . </v>
      </c>
      <c r="AF103" s="88">
        <f t="shared" ref="AF103:AG103" si="57">LEN(AD103)</f>
        <v>165</v>
      </c>
      <c r="AG103" s="88">
        <f t="shared" si="57"/>
        <v>109</v>
      </c>
      <c r="AH103" s="87"/>
      <c r="AI103" s="87"/>
    </row>
    <row r="104" spans="1:35" ht="123.75" customHeight="1">
      <c r="A104" s="89">
        <v>27</v>
      </c>
      <c r="B104" s="90" t="str">
        <f>IFERROR(VLOOKUP(P104,'ISIKAN NILAI'!$A$7:$AS$800,2),"")</f>
        <v>SALSA FEBRINA NIFAYANTI</v>
      </c>
      <c r="C104" s="86">
        <f>IFERROR(VLOOKUP($P104,'ISIKAN NILAI'!$A$7:$BF$800,58),"")</f>
        <v>76</v>
      </c>
      <c r="D104" s="231" t="str">
        <f>IFERROR(VLOOKUP($P104,'ISIKAN NILAI'!$A$7:$AZ$800,48),"")</f>
        <v xml:space="preserve">Mencapai kompetensi dengan sangat baik dalam  Menyanyikan lagu populer  populer secara  solo dengan intonasi dan artikulasi .  Memainkan alat musik  dalam ansambel secara berkelompok . </v>
      </c>
      <c r="E104" s="232"/>
      <c r="F104" s="232"/>
      <c r="G104" s="232"/>
      <c r="H104" s="232"/>
      <c r="I104" s="233"/>
      <c r="J104" s="231" t="str">
        <f>IFERROR(VLOOKUP($P104,'ISIKAN NILAI'!$A$7:$AZ$800,49),"")</f>
        <v xml:space="preserve">Perlu peningkatan dalam hal  Menyanyikan lagu populer  dalam bentuk sajian vokal group . </v>
      </c>
      <c r="K104" s="232"/>
      <c r="L104" s="232"/>
      <c r="M104" s="232"/>
      <c r="N104" s="232"/>
      <c r="O104" s="233"/>
      <c r="P104" s="87">
        <f t="shared" si="7"/>
        <v>580</v>
      </c>
      <c r="Q104" s="87"/>
      <c r="R104" s="87"/>
      <c r="S104" s="87"/>
      <c r="T104" s="87"/>
      <c r="U104" s="87"/>
      <c r="V104" s="87"/>
      <c r="W104" s="87"/>
      <c r="X104" s="87"/>
      <c r="Y104" s="87"/>
      <c r="Z104" s="87"/>
      <c r="AA104" s="87"/>
      <c r="AB104" s="87"/>
      <c r="AC104" s="179">
        <f t="shared" ref="AC104:AD104" si="58">C104</f>
        <v>76</v>
      </c>
      <c r="AD104" s="180" t="str">
        <f t="shared" si="58"/>
        <v xml:space="preserve">Mencapai kompetensi dengan sangat baik dalam  Menyanyikan lagu populer  populer secara  solo dengan intonasi dan artikulasi .  Memainkan alat musik  dalam ansambel secara berkelompok . </v>
      </c>
      <c r="AE104" s="180" t="str">
        <f t="shared" si="5"/>
        <v xml:space="preserve">Perlu peningkatan dalam hal  Menyanyikan lagu populer  dalam bentuk sajian vokal group . </v>
      </c>
      <c r="AF104" s="88">
        <f t="shared" ref="AF104:AG104" si="59">LEN(AD104)</f>
        <v>185</v>
      </c>
      <c r="AG104" s="88">
        <f t="shared" si="59"/>
        <v>89</v>
      </c>
      <c r="AH104" s="87"/>
      <c r="AI104" s="87">
        <f>LEN(D104)</f>
        <v>185</v>
      </c>
    </row>
    <row r="105" spans="1:35" ht="123.75" customHeight="1">
      <c r="A105" s="89">
        <v>28</v>
      </c>
      <c r="B105" s="90" t="str">
        <f>IFERROR(VLOOKUP(P105,'ISIKAN NILAI'!$A$7:$AS$800,2),"")</f>
        <v>SATRIA PAMUNGKAS</v>
      </c>
      <c r="C105" s="86">
        <f>IFERROR(VLOOKUP($P105,'ISIKAN NILAI'!$A$7:$BF$800,58),"")</f>
        <v>77</v>
      </c>
      <c r="D105" s="231" t="str">
        <f>IFERROR(VLOOKUP($P105,'ISIKAN NILAI'!$A$7:$AZ$800,48),"")</f>
        <v xml:space="preserve">Mencapai kompetensi dengan sangat baik dalam  Menyanyikan lagu populer  populer secara  solo dengan intonasi dan artikulasi . </v>
      </c>
      <c r="E105" s="232"/>
      <c r="F105" s="232"/>
      <c r="G105" s="232"/>
      <c r="H105" s="232"/>
      <c r="I105" s="233"/>
      <c r="J105" s="231" t="str">
        <f>IFERROR(VLOOKUP($P105,'ISIKAN NILAI'!$A$7:$AZ$800,49),"")</f>
        <v xml:space="preserve">Perlu peningkatan dalam hal  Memainkan alat musik  dalam ansambel secara berkelompok .  Menyanyikan lagu populer  dalam bentuk sajian vokal group . </v>
      </c>
      <c r="K105" s="232"/>
      <c r="L105" s="232"/>
      <c r="M105" s="232"/>
      <c r="N105" s="232"/>
      <c r="O105" s="233"/>
      <c r="P105" s="87">
        <f t="shared" si="7"/>
        <v>581</v>
      </c>
      <c r="Q105" s="87"/>
      <c r="R105" s="87"/>
      <c r="S105" s="87"/>
      <c r="T105" s="87"/>
      <c r="U105" s="87"/>
      <c r="V105" s="87"/>
      <c r="W105" s="87"/>
      <c r="X105" s="87"/>
      <c r="Y105" s="87"/>
      <c r="Z105" s="87"/>
      <c r="AA105" s="87"/>
      <c r="AB105" s="87"/>
      <c r="AC105" s="179">
        <f t="shared" ref="AC105:AD105" si="60">C105</f>
        <v>77</v>
      </c>
      <c r="AD105" s="180" t="str">
        <f t="shared" si="60"/>
        <v xml:space="preserve">Mencapai kompetensi dengan sangat baik dalam  Menyanyikan lagu populer  populer secara  solo dengan intonasi dan artikulasi . </v>
      </c>
      <c r="AE105" s="180" t="str">
        <f t="shared" si="5"/>
        <v xml:space="preserve">Perlu peningkatan dalam hal  Memainkan alat musik  dalam ansambel secara berkelompok .  Menyanyikan lagu populer  dalam bentuk sajian vokal group . </v>
      </c>
      <c r="AF105" s="88">
        <f t="shared" ref="AF105:AG105" si="61">LEN(AD105)</f>
        <v>126</v>
      </c>
      <c r="AG105" s="88">
        <f t="shared" si="61"/>
        <v>148</v>
      </c>
      <c r="AH105" s="87"/>
      <c r="AI105" s="87"/>
    </row>
    <row r="106" spans="1:35" ht="123.75" customHeight="1">
      <c r="A106" s="89">
        <v>29</v>
      </c>
      <c r="B106" s="90" t="str">
        <f>IFERROR(VLOOKUP(P106,'ISIKAN NILAI'!$A$7:$AS$800,2),"")</f>
        <v>SHEVA RIZKI AFIDAN</v>
      </c>
      <c r="C106" s="86">
        <f>IFERROR(VLOOKUP($P106,'ISIKAN NILAI'!$A$7:$BF$800,58),"")</f>
        <v>77</v>
      </c>
      <c r="D106" s="231" t="str">
        <f>IFERROR(VLOOKUP($P106,'ISIKAN NILAI'!$A$7:$AZ$800,48),"")</f>
        <v xml:space="preserve">Mencapai kompetensi dengan sangat baik dalam  Menyanyikan lagu populer  populer secara  solo dengan intonasi dan artikulasi . </v>
      </c>
      <c r="E106" s="232"/>
      <c r="F106" s="232"/>
      <c r="G106" s="232"/>
      <c r="H106" s="232"/>
      <c r="I106" s="233"/>
      <c r="J106" s="231" t="str">
        <f>IFERROR(VLOOKUP($P106,'ISIKAN NILAI'!$A$7:$AZ$800,49),"")</f>
        <v xml:space="preserve">Perlu peningkatan dalam hal  Memainkan alat musik  dalam ansambel secara berkelompok .  Menyanyikan lagu populer  dalam bentuk sajian vokal group . </v>
      </c>
      <c r="K106" s="232"/>
      <c r="L106" s="232"/>
      <c r="M106" s="232"/>
      <c r="N106" s="232"/>
      <c r="O106" s="233"/>
      <c r="P106" s="87">
        <f t="shared" si="7"/>
        <v>582</v>
      </c>
      <c r="Q106" s="87"/>
      <c r="R106" s="87"/>
      <c r="S106" s="87"/>
      <c r="T106" s="87"/>
      <c r="U106" s="87"/>
      <c r="V106" s="87"/>
      <c r="W106" s="87"/>
      <c r="X106" s="87"/>
      <c r="Y106" s="87"/>
      <c r="Z106" s="87"/>
      <c r="AA106" s="87"/>
      <c r="AB106" s="87"/>
      <c r="AC106" s="179">
        <f t="shared" ref="AC106:AD106" si="62">C106</f>
        <v>77</v>
      </c>
      <c r="AD106" s="180" t="str">
        <f t="shared" si="62"/>
        <v xml:space="preserve">Mencapai kompetensi dengan sangat baik dalam  Menyanyikan lagu populer  populer secara  solo dengan intonasi dan artikulasi . </v>
      </c>
      <c r="AE106" s="180" t="str">
        <f t="shared" si="5"/>
        <v xml:space="preserve">Perlu peningkatan dalam hal  Memainkan alat musik  dalam ansambel secara berkelompok .  Menyanyikan lagu populer  dalam bentuk sajian vokal group . </v>
      </c>
      <c r="AF106" s="88">
        <f t="shared" ref="AF106:AG106" si="63">LEN(AD106)</f>
        <v>126</v>
      </c>
      <c r="AG106" s="88">
        <f t="shared" si="63"/>
        <v>148</v>
      </c>
      <c r="AH106" s="87"/>
      <c r="AI106" s="87"/>
    </row>
    <row r="107" spans="1:35" ht="123.75" customHeight="1">
      <c r="A107" s="89">
        <v>30</v>
      </c>
      <c r="B107" s="90" t="str">
        <f>IFERROR(VLOOKUP(P107,'ISIKAN NILAI'!$A$7:$AS$800,2),"")</f>
        <v>Vernando Arya Alvandi</v>
      </c>
      <c r="C107" s="86">
        <f>IFERROR(VLOOKUP($P107,'ISIKAN NILAI'!$A$7:$BF$800,58),"")</f>
        <v>76</v>
      </c>
      <c r="D107" s="231" t="str">
        <f>IFERROR(VLOOKUP($P107,'ISIKAN NILAI'!$A$7:$AZ$800,48),"")</f>
        <v/>
      </c>
      <c r="E107" s="232"/>
      <c r="F107" s="232"/>
      <c r="G107" s="232"/>
      <c r="H107" s="232"/>
      <c r="I107" s="233"/>
      <c r="J107" s="231" t="str">
        <f>IFERROR(VLOOKUP($P107,'ISIKAN NILAI'!$A$7:$AZ$800,49),"")</f>
        <v xml:space="preserve">Perlu peningkatan dalam hal  Menyanyikan lagu populer  populer secara  solo dengan intonasi dan artikulasi .  Memainkan alat musik  dalam ansambel secara berkelompok .  Menyanyikan lagu populer  dalam bentuk sajian vokal group . </v>
      </c>
      <c r="K107" s="232"/>
      <c r="L107" s="232"/>
      <c r="M107" s="232"/>
      <c r="N107" s="232"/>
      <c r="O107" s="233"/>
      <c r="P107" s="87">
        <f t="shared" si="7"/>
        <v>583</v>
      </c>
      <c r="Q107" s="87"/>
      <c r="R107" s="87"/>
      <c r="S107" s="87"/>
      <c r="T107" s="87"/>
      <c r="U107" s="87"/>
      <c r="V107" s="87"/>
      <c r="W107" s="87"/>
      <c r="X107" s="87"/>
      <c r="Y107" s="87"/>
      <c r="Z107" s="87"/>
      <c r="AA107" s="87"/>
      <c r="AB107" s="87"/>
      <c r="AC107" s="179">
        <f t="shared" ref="AC107:AD107" si="64">C107</f>
        <v>76</v>
      </c>
      <c r="AD107" s="180" t="str">
        <f t="shared" si="64"/>
        <v/>
      </c>
      <c r="AE107" s="180" t="str">
        <f t="shared" si="5"/>
        <v xml:space="preserve">Perlu peningkatan dalam hal  Menyanyikan lagu populer  populer secara  solo dengan intonasi dan artikulasi .  Memainkan alat musik  dalam ansambel secara berkelompok .  Menyanyikan lagu populer  dalam bentuk sajian vokal group . </v>
      </c>
      <c r="AF107" s="88">
        <f t="shared" ref="AF107:AG107" si="65">LEN(AD107)</f>
        <v>0</v>
      </c>
      <c r="AG107" s="88">
        <f t="shared" si="65"/>
        <v>229</v>
      </c>
      <c r="AH107" s="87"/>
      <c r="AI107" s="87"/>
    </row>
    <row r="108" spans="1:35" ht="123.75" customHeight="1">
      <c r="A108" s="89">
        <v>31</v>
      </c>
      <c r="B108" s="90" t="str">
        <f>IFERROR(VLOOKUP(P108,'ISIKAN NILAI'!$A$7:$AS$800,2),"")</f>
        <v>Virnanda Cahya Pramesti</v>
      </c>
      <c r="C108" s="86">
        <f>IFERROR(VLOOKUP($P108,'ISIKAN NILAI'!$A$7:$BF$800,58),"")</f>
        <v>80</v>
      </c>
      <c r="D108" s="231" t="str">
        <f>IFERROR(VLOOKUP($P108,'ISIKAN NILAI'!$A$7:$AZ$800,48),"")</f>
        <v xml:space="preserve">Mencapai kompetensi dengan sangat baik dalam  Menyanyikan lagu populer  populer secara  solo dengan intonasi dan artikulasi .  Memainkan alat musik  dalam ansambel secara berkelompok .  Menyanyikan lagu populer  dalam bentuk sajian vokal group . </v>
      </c>
      <c r="E108" s="232"/>
      <c r="F108" s="232"/>
      <c r="G108" s="232"/>
      <c r="H108" s="232"/>
      <c r="I108" s="233"/>
      <c r="J108" s="231" t="str">
        <f>IFERROR(VLOOKUP($P108,'ISIKAN NILAI'!$A$7:$AZ$800,49),"")</f>
        <v/>
      </c>
      <c r="K108" s="232"/>
      <c r="L108" s="232"/>
      <c r="M108" s="232"/>
      <c r="N108" s="232"/>
      <c r="O108" s="233"/>
      <c r="P108" s="87">
        <f t="shared" si="7"/>
        <v>584</v>
      </c>
      <c r="Q108" s="87"/>
      <c r="R108" s="87"/>
      <c r="S108" s="87"/>
      <c r="T108" s="87"/>
      <c r="U108" s="87"/>
      <c r="V108" s="87"/>
      <c r="W108" s="87"/>
      <c r="X108" s="87"/>
      <c r="Y108" s="87"/>
      <c r="Z108" s="87"/>
      <c r="AA108" s="87"/>
      <c r="AB108" s="87"/>
      <c r="AC108" s="179">
        <f t="shared" ref="AC108:AD108" si="66">C108</f>
        <v>80</v>
      </c>
      <c r="AD108" s="180" t="str">
        <f t="shared" si="66"/>
        <v xml:space="preserve">Mencapai kompetensi dengan sangat baik dalam  Menyanyikan lagu populer  populer secara  solo dengan intonasi dan artikulasi .  Memainkan alat musik  dalam ansambel secara berkelompok .  Menyanyikan lagu populer  dalam bentuk sajian vokal group . </v>
      </c>
      <c r="AE108" s="180" t="str">
        <f t="shared" si="5"/>
        <v/>
      </c>
      <c r="AF108" s="88">
        <f t="shared" ref="AF108:AG108" si="67">LEN(AD108)</f>
        <v>246</v>
      </c>
      <c r="AG108" s="88">
        <f t="shared" si="67"/>
        <v>0</v>
      </c>
      <c r="AH108" s="87"/>
      <c r="AI108" s="87"/>
    </row>
    <row r="109" spans="1:35" ht="123.75" customHeight="1">
      <c r="A109" s="89">
        <v>32</v>
      </c>
      <c r="B109" s="90" t="str">
        <f>IFERROR(VLOOKUP(P109,'ISIKAN NILAI'!$A$7:$AS$800,2),"")</f>
        <v>VITA MONALISA SARI</v>
      </c>
      <c r="C109" s="86">
        <f>IFERROR(VLOOKUP($P109,'ISIKAN NILAI'!$A$7:$BF$800,58),"")</f>
        <v>78</v>
      </c>
      <c r="D109" s="231" t="str">
        <f>IFERROR(VLOOKUP($P109,'ISIKAN NILAI'!$A$7:$AZ$800,48),"")</f>
        <v xml:space="preserve">Mencapai kompetensi dengan sangat baik dalam  Menyanyikan lagu populer  populer secara  solo dengan intonasi dan artikulasi .  Memainkan alat musik  dalam ansambel secara berkelompok .  Menyanyikan lagu populer  dalam bentuk sajian vokal group . </v>
      </c>
      <c r="E109" s="232"/>
      <c r="F109" s="232"/>
      <c r="G109" s="232"/>
      <c r="H109" s="232"/>
      <c r="I109" s="233"/>
      <c r="J109" s="231" t="str">
        <f>IFERROR(VLOOKUP($P109,'ISIKAN NILAI'!$A$7:$AZ$800,49),"")</f>
        <v/>
      </c>
      <c r="K109" s="232"/>
      <c r="L109" s="232"/>
      <c r="M109" s="232"/>
      <c r="N109" s="232"/>
      <c r="O109" s="233"/>
      <c r="P109" s="87">
        <f t="shared" si="7"/>
        <v>585</v>
      </c>
      <c r="Q109" s="87"/>
      <c r="R109" s="87"/>
      <c r="S109" s="87"/>
      <c r="T109" s="87"/>
      <c r="U109" s="87"/>
      <c r="V109" s="87"/>
      <c r="W109" s="87"/>
      <c r="X109" s="87"/>
      <c r="Y109" s="87"/>
      <c r="Z109" s="87"/>
      <c r="AA109" s="87"/>
      <c r="AB109" s="87"/>
      <c r="AC109" s="179">
        <f t="shared" ref="AC109:AD109" si="68">C109</f>
        <v>78</v>
      </c>
      <c r="AD109" s="180" t="str">
        <f t="shared" si="68"/>
        <v xml:space="preserve">Mencapai kompetensi dengan sangat baik dalam  Menyanyikan lagu populer  populer secara  solo dengan intonasi dan artikulasi .  Memainkan alat musik  dalam ansambel secara berkelompok .  Menyanyikan lagu populer  dalam bentuk sajian vokal group . </v>
      </c>
      <c r="AE109" s="180" t="str">
        <f t="shared" si="5"/>
        <v/>
      </c>
      <c r="AF109" s="88">
        <f t="shared" ref="AF109:AG109" si="69">LEN(AD109)</f>
        <v>246</v>
      </c>
      <c r="AG109" s="88">
        <f t="shared" si="69"/>
        <v>0</v>
      </c>
      <c r="AH109" s="87"/>
      <c r="AI109" s="87"/>
    </row>
    <row r="110" spans="1:35" ht="14.25" customHeight="1">
      <c r="AC110" s="4"/>
      <c r="AD110" s="4"/>
      <c r="AE110" s="4"/>
    </row>
    <row r="111" spans="1:35" ht="14.25" hidden="1" customHeight="1">
      <c r="A111" s="66"/>
      <c r="B111" s="66"/>
      <c r="C111" s="66"/>
      <c r="D111" s="66"/>
      <c r="E111" s="66"/>
      <c r="F111" s="66"/>
      <c r="G111" s="66"/>
      <c r="H111" s="66"/>
      <c r="I111" s="66"/>
      <c r="J111" s="66"/>
      <c r="K111" s="66" t="s">
        <v>745</v>
      </c>
      <c r="L111" s="66"/>
      <c r="M111" s="66"/>
      <c r="N111" s="66"/>
      <c r="O111" s="66"/>
      <c r="P111" s="66"/>
      <c r="Q111" s="66"/>
      <c r="AC111" s="4"/>
      <c r="AD111" s="4"/>
      <c r="AE111" s="4"/>
    </row>
    <row r="112" spans="1:35" ht="14.25" hidden="1" customHeight="1">
      <c r="A112" s="66"/>
      <c r="B112" s="66" t="s">
        <v>738</v>
      </c>
      <c r="C112" s="66"/>
      <c r="D112" s="66"/>
      <c r="E112" s="66"/>
      <c r="F112" s="66"/>
      <c r="G112" s="66"/>
      <c r="H112" s="66"/>
      <c r="I112" s="66"/>
      <c r="J112" s="66"/>
      <c r="K112" s="66" t="s">
        <v>739</v>
      </c>
      <c r="L112" s="66"/>
      <c r="M112" s="66"/>
      <c r="N112" s="66"/>
      <c r="O112" s="66"/>
      <c r="P112" s="66"/>
      <c r="Q112" s="66"/>
      <c r="AC112" s="4"/>
      <c r="AD112" s="4"/>
      <c r="AE112" s="4"/>
    </row>
    <row r="113" spans="1:35" ht="14.25" hidden="1" customHeight="1">
      <c r="A113" s="66"/>
      <c r="B113" s="66"/>
      <c r="C113" s="66"/>
      <c r="D113" s="66"/>
      <c r="E113" s="66"/>
      <c r="F113" s="66"/>
      <c r="G113" s="66"/>
      <c r="H113" s="66"/>
      <c r="I113" s="66"/>
      <c r="J113" s="66"/>
      <c r="K113" s="66"/>
      <c r="L113" s="66"/>
      <c r="M113" s="66"/>
      <c r="N113" s="66"/>
      <c r="O113" s="66"/>
      <c r="P113" s="66"/>
      <c r="Q113" s="66"/>
      <c r="AC113" s="4"/>
      <c r="AD113" s="4"/>
      <c r="AE113" s="4"/>
    </row>
    <row r="114" spans="1:35" ht="14.25" hidden="1" customHeight="1">
      <c r="A114" s="66"/>
      <c r="B114" s="66"/>
      <c r="C114" s="66"/>
      <c r="D114" s="66"/>
      <c r="E114" s="66"/>
      <c r="F114" s="66"/>
      <c r="G114" s="66"/>
      <c r="H114" s="66"/>
      <c r="I114" s="66"/>
      <c r="J114" s="66"/>
      <c r="K114" s="66"/>
      <c r="L114" s="66"/>
      <c r="M114" s="66"/>
      <c r="N114" s="66"/>
      <c r="O114" s="66"/>
      <c r="P114" s="66"/>
      <c r="Q114" s="66"/>
      <c r="AC114" s="4"/>
      <c r="AD114" s="4"/>
      <c r="AE114" s="4"/>
    </row>
    <row r="115" spans="1:35" ht="14.25" hidden="1" customHeight="1">
      <c r="A115" s="67"/>
      <c r="B115" s="67" t="s">
        <v>740</v>
      </c>
      <c r="C115" s="67"/>
      <c r="D115" s="67"/>
      <c r="E115" s="67"/>
      <c r="F115" s="67"/>
      <c r="G115" s="67"/>
      <c r="H115" s="67"/>
      <c r="I115" s="67"/>
      <c r="J115" s="67"/>
      <c r="K115" s="67" t="str">
        <f>cover!$F$28</f>
        <v>Drs. EKA WALUYA</v>
      </c>
      <c r="L115" s="67"/>
      <c r="M115" s="67"/>
      <c r="N115" s="67"/>
      <c r="O115" s="67"/>
      <c r="P115" s="67"/>
      <c r="Q115" s="67"/>
      <c r="AC115" s="4"/>
      <c r="AD115" s="4"/>
      <c r="AE115" s="4"/>
    </row>
    <row r="116" spans="1:35" ht="14.25" hidden="1" customHeight="1">
      <c r="A116" s="66"/>
      <c r="B116" s="66" t="s">
        <v>741</v>
      </c>
      <c r="C116" s="66"/>
      <c r="D116" s="66"/>
      <c r="E116" s="66"/>
      <c r="F116" s="66"/>
      <c r="G116" s="66"/>
      <c r="H116" s="66"/>
      <c r="I116" s="66"/>
      <c r="J116" s="66"/>
      <c r="K116" s="66" t="str">
        <f>"NIP.  "&amp;cover!$F$29</f>
        <v>NIP.  19690925 199802 1 003</v>
      </c>
      <c r="L116" s="66"/>
      <c r="M116" s="66"/>
      <c r="N116" s="66"/>
      <c r="O116" s="66"/>
      <c r="P116" s="66"/>
      <c r="Q116" s="66"/>
      <c r="AC116" s="4"/>
      <c r="AD116" s="4"/>
      <c r="AE116" s="4"/>
    </row>
    <row r="117" spans="1:35" ht="14.25" hidden="1" customHeight="1">
      <c r="A117" s="66"/>
      <c r="B117" s="66"/>
      <c r="C117" s="66"/>
      <c r="D117" s="66"/>
      <c r="E117" s="66"/>
      <c r="F117" s="66"/>
      <c r="G117" s="66"/>
      <c r="H117" s="66"/>
      <c r="I117" s="66"/>
      <c r="J117" s="66"/>
      <c r="K117" s="66"/>
      <c r="L117" s="66"/>
      <c r="M117" s="66"/>
      <c r="N117" s="66"/>
      <c r="O117" s="66"/>
      <c r="P117" s="66"/>
      <c r="Q117" s="66"/>
      <c r="AC117" s="4"/>
      <c r="AD117" s="4"/>
      <c r="AE117" s="4"/>
    </row>
    <row r="118" spans="1:35" ht="14.25" hidden="1" customHeight="1">
      <c r="AC118" s="4"/>
      <c r="AD118" s="4"/>
      <c r="AE118" s="4"/>
    </row>
    <row r="119" spans="1:35" ht="14.25" hidden="1" customHeight="1">
      <c r="AC119" s="4"/>
      <c r="AD119" s="4"/>
      <c r="AE119" s="4"/>
    </row>
    <row r="120" spans="1:35" ht="14.25" hidden="1" customHeight="1">
      <c r="AC120" s="4"/>
      <c r="AD120" s="4"/>
      <c r="AE120" s="4"/>
    </row>
    <row r="121" spans="1:35" ht="14.25" customHeight="1">
      <c r="B121" s="66"/>
      <c r="C121" s="66"/>
      <c r="D121" s="66"/>
      <c r="E121" s="66"/>
      <c r="F121" s="66"/>
      <c r="G121" s="66"/>
      <c r="H121" s="66"/>
      <c r="I121" s="66"/>
      <c r="J121" s="66"/>
      <c r="K121" s="66"/>
      <c r="L121" s="66" t="str">
        <f t="shared" ref="L121:L122" si="70">K56</f>
        <v>Temanggung, 10 Desember 2023</v>
      </c>
      <c r="M121" s="66"/>
      <c r="N121" s="66"/>
      <c r="O121" s="66"/>
      <c r="P121" s="66"/>
      <c r="Q121" s="66"/>
      <c r="AC121" s="4"/>
      <c r="AD121" s="4"/>
      <c r="AE121" s="4"/>
    </row>
    <row r="122" spans="1:35" ht="14.25" customHeight="1">
      <c r="B122" s="66"/>
      <c r="C122" s="66" t="str">
        <f>C57</f>
        <v>Kepala Sekolah</v>
      </c>
      <c r="E122" s="66"/>
      <c r="F122" s="66"/>
      <c r="G122" s="66"/>
      <c r="H122" s="66"/>
      <c r="I122" s="66"/>
      <c r="J122" s="66"/>
      <c r="K122" s="66"/>
      <c r="L122" s="66" t="str">
        <f t="shared" si="70"/>
        <v>Guru Mata Pelajaran,</v>
      </c>
      <c r="M122" s="66"/>
      <c r="N122" s="66"/>
      <c r="O122" s="66"/>
      <c r="P122" s="66"/>
      <c r="Q122" s="66"/>
      <c r="AC122" s="4"/>
      <c r="AD122" s="4"/>
      <c r="AE122" s="4"/>
    </row>
    <row r="123" spans="1:35" ht="14.25" customHeight="1">
      <c r="B123" s="66"/>
      <c r="C123" s="66"/>
      <c r="E123" s="66"/>
      <c r="F123" s="66"/>
      <c r="G123" s="66"/>
      <c r="H123" s="66"/>
      <c r="I123" s="66"/>
      <c r="J123" s="66"/>
      <c r="K123" s="66"/>
      <c r="L123" s="66"/>
      <c r="M123" s="66"/>
      <c r="N123" s="66"/>
      <c r="O123" s="66"/>
      <c r="P123" s="66"/>
      <c r="Q123" s="66"/>
      <c r="AC123" s="4"/>
      <c r="AD123" s="4"/>
      <c r="AE123" s="4"/>
    </row>
    <row r="124" spans="1:35" ht="14.25" customHeight="1">
      <c r="B124" s="66"/>
      <c r="C124" s="66"/>
      <c r="E124" s="66"/>
      <c r="F124" s="66"/>
      <c r="G124" s="66"/>
      <c r="H124" s="66"/>
      <c r="I124" s="66"/>
      <c r="J124" s="66"/>
      <c r="K124" s="66"/>
      <c r="L124" s="66"/>
      <c r="M124" s="66"/>
      <c r="N124" s="66"/>
      <c r="O124" s="66"/>
      <c r="P124" s="66"/>
      <c r="Q124" s="66"/>
      <c r="AC124" s="4"/>
      <c r="AD124" s="4"/>
      <c r="AE124" s="4"/>
    </row>
    <row r="125" spans="1:35" ht="14.25" customHeight="1">
      <c r="B125" s="66"/>
      <c r="C125" s="66"/>
      <c r="E125" s="66"/>
      <c r="F125" s="66"/>
      <c r="G125" s="66"/>
      <c r="H125" s="66"/>
      <c r="I125" s="66"/>
      <c r="J125" s="66"/>
      <c r="K125" s="66"/>
      <c r="L125" s="66"/>
      <c r="M125" s="66"/>
      <c r="N125" s="66"/>
      <c r="O125" s="66"/>
      <c r="P125" s="66"/>
      <c r="Q125" s="66"/>
      <c r="AC125" s="4"/>
      <c r="AD125" s="4"/>
      <c r="AE125" s="4"/>
    </row>
    <row r="126" spans="1:35" ht="14.25" customHeight="1">
      <c r="A126" s="91"/>
      <c r="B126" s="67"/>
      <c r="C126" s="67" t="str">
        <f t="shared" ref="C126:C127" si="71">C61</f>
        <v>Yuliana Dewi Marithawati, S.Pd., M.Pd</v>
      </c>
      <c r="D126" s="91"/>
      <c r="E126" s="67"/>
      <c r="F126" s="67"/>
      <c r="G126" s="67"/>
      <c r="H126" s="67"/>
      <c r="I126" s="67"/>
      <c r="J126" s="67"/>
      <c r="K126" s="67"/>
      <c r="L126" s="67" t="str">
        <f t="shared" ref="L126:L127" si="72">K61</f>
        <v>Drs. EKA WALUYA</v>
      </c>
      <c r="M126" s="67"/>
      <c r="N126" s="67"/>
      <c r="O126" s="67"/>
      <c r="P126" s="67"/>
      <c r="Q126" s="67"/>
      <c r="R126" s="91"/>
      <c r="S126" s="91"/>
      <c r="T126" s="91"/>
      <c r="U126" s="91"/>
      <c r="V126" s="91"/>
      <c r="W126" s="91"/>
      <c r="X126" s="91"/>
      <c r="Y126" s="91"/>
      <c r="Z126" s="91"/>
      <c r="AA126" s="91"/>
      <c r="AB126" s="91"/>
      <c r="AC126" s="91"/>
      <c r="AD126" s="91"/>
      <c r="AE126" s="91"/>
      <c r="AF126" s="91"/>
      <c r="AG126" s="91"/>
      <c r="AH126" s="91"/>
      <c r="AI126" s="91"/>
    </row>
    <row r="127" spans="1:35" ht="14.25" customHeight="1">
      <c r="B127" s="66"/>
      <c r="C127" s="66" t="str">
        <f t="shared" si="71"/>
        <v>NIP. 19680216 199802 2 001</v>
      </c>
      <c r="E127" s="66"/>
      <c r="F127" s="66"/>
      <c r="G127" s="66"/>
      <c r="H127" s="66"/>
      <c r="I127" s="66"/>
      <c r="J127" s="66"/>
      <c r="K127" s="66"/>
      <c r="L127" s="66" t="str">
        <f t="shared" si="72"/>
        <v>NIP.  19690925 199802 1 003</v>
      </c>
      <c r="M127" s="66"/>
      <c r="N127" s="66"/>
      <c r="O127" s="66"/>
      <c r="P127" s="66"/>
      <c r="Q127" s="66"/>
      <c r="AC127" s="4"/>
      <c r="AD127" s="4"/>
      <c r="AE127" s="4"/>
    </row>
    <row r="128" spans="1:35" ht="14.25" customHeight="1">
      <c r="B128" s="66"/>
      <c r="C128" s="66"/>
      <c r="D128" s="66"/>
      <c r="E128" s="66"/>
      <c r="F128" s="66"/>
      <c r="G128" s="66"/>
      <c r="H128" s="66"/>
      <c r="I128" s="66"/>
      <c r="J128" s="66"/>
      <c r="K128" s="66"/>
      <c r="L128" s="66"/>
      <c r="M128" s="66"/>
      <c r="N128" s="66"/>
      <c r="O128" s="66"/>
      <c r="P128" s="66"/>
      <c r="Q128" s="66"/>
      <c r="AC128" s="4"/>
      <c r="AD128" s="4"/>
      <c r="AE128" s="4"/>
    </row>
    <row r="129" spans="29:31" ht="14.25" customHeight="1">
      <c r="AC129" s="4"/>
      <c r="AD129" s="4"/>
      <c r="AE129" s="4"/>
    </row>
    <row r="130" spans="29:31" ht="14.25" customHeight="1">
      <c r="AC130" s="4"/>
      <c r="AD130" s="4"/>
      <c r="AE130" s="4"/>
    </row>
    <row r="131" spans="29:31" ht="14.25" customHeight="1">
      <c r="AC131" s="4"/>
      <c r="AD131" s="4"/>
      <c r="AE131" s="4"/>
    </row>
    <row r="132" spans="29:31" ht="14.25" customHeight="1">
      <c r="AC132" s="4"/>
      <c r="AD132" s="4"/>
      <c r="AE132" s="4"/>
    </row>
    <row r="133" spans="29:31" ht="14.25" customHeight="1">
      <c r="AC133" s="4"/>
      <c r="AD133" s="4"/>
      <c r="AE133" s="4"/>
    </row>
    <row r="134" spans="29:31" ht="14.25" customHeight="1">
      <c r="AC134" s="4"/>
      <c r="AD134" s="4"/>
      <c r="AE134" s="4"/>
    </row>
    <row r="135" spans="29:31" ht="14.25" customHeight="1">
      <c r="AC135" s="4"/>
      <c r="AD135" s="4"/>
      <c r="AE135" s="4"/>
    </row>
    <row r="136" spans="29:31" ht="14.25" customHeight="1">
      <c r="AC136" s="4"/>
      <c r="AD136" s="4"/>
      <c r="AE136" s="4"/>
    </row>
    <row r="137" spans="29:31" ht="14.25" customHeight="1">
      <c r="AC137" s="4"/>
      <c r="AD137" s="4"/>
      <c r="AE137" s="4"/>
    </row>
    <row r="138" spans="29:31" ht="14.25" customHeight="1">
      <c r="AC138" s="4"/>
      <c r="AD138" s="4"/>
      <c r="AE138" s="4"/>
    </row>
    <row r="139" spans="29:31" ht="14.25" customHeight="1">
      <c r="AC139" s="4"/>
      <c r="AD139" s="4"/>
      <c r="AE139" s="4"/>
    </row>
    <row r="140" spans="29:31" ht="14.25" customHeight="1">
      <c r="AC140" s="4"/>
      <c r="AD140" s="4"/>
      <c r="AE140" s="4"/>
    </row>
    <row r="141" spans="29:31" ht="14.25" customHeight="1">
      <c r="AC141" s="4"/>
      <c r="AD141" s="4"/>
      <c r="AE141" s="4"/>
    </row>
    <row r="142" spans="29:31" ht="14.25" customHeight="1">
      <c r="AC142" s="4"/>
      <c r="AD142" s="4"/>
      <c r="AE142" s="4"/>
    </row>
    <row r="143" spans="29:31" ht="14.25" customHeight="1">
      <c r="AC143" s="4"/>
      <c r="AD143" s="4"/>
      <c r="AE143" s="4"/>
    </row>
    <row r="144" spans="29:31" ht="14.25" customHeight="1">
      <c r="AC144" s="4"/>
      <c r="AD144" s="4"/>
      <c r="AE144" s="4"/>
    </row>
    <row r="145" spans="29:31" ht="14.25" customHeight="1">
      <c r="AC145" s="4"/>
      <c r="AD145" s="4"/>
      <c r="AE145" s="4"/>
    </row>
    <row r="146" spans="29:31" ht="14.25" customHeight="1">
      <c r="AC146" s="4"/>
      <c r="AD146" s="4"/>
      <c r="AE146" s="4"/>
    </row>
    <row r="147" spans="29:31" ht="14.25" customHeight="1">
      <c r="AC147" s="4"/>
      <c r="AD147" s="4"/>
      <c r="AE147" s="4"/>
    </row>
    <row r="148" spans="29:31" ht="14.25" customHeight="1">
      <c r="AC148" s="4"/>
      <c r="AD148" s="4"/>
      <c r="AE148" s="4"/>
    </row>
    <row r="149" spans="29:31" ht="14.25" customHeight="1">
      <c r="AC149" s="4"/>
      <c r="AD149" s="4"/>
      <c r="AE149" s="4"/>
    </row>
    <row r="150" spans="29:31" ht="14.25" customHeight="1">
      <c r="AC150" s="4"/>
      <c r="AD150" s="4"/>
      <c r="AE150" s="4"/>
    </row>
    <row r="151" spans="29:31" ht="14.25" customHeight="1">
      <c r="AC151" s="4"/>
      <c r="AD151" s="4"/>
      <c r="AE151" s="4"/>
    </row>
    <row r="152" spans="29:31" ht="14.25" customHeight="1">
      <c r="AC152" s="4"/>
      <c r="AD152" s="4"/>
      <c r="AE152" s="4"/>
    </row>
    <row r="153" spans="29:31" ht="14.25" customHeight="1">
      <c r="AC153" s="4"/>
      <c r="AD153" s="4"/>
      <c r="AE153" s="4"/>
    </row>
    <row r="154" spans="29:31" ht="14.25" customHeight="1">
      <c r="AC154" s="4"/>
      <c r="AD154" s="4"/>
      <c r="AE154" s="4"/>
    </row>
    <row r="155" spans="29:31" ht="14.25" customHeight="1">
      <c r="AC155" s="4"/>
      <c r="AD155" s="4"/>
      <c r="AE155" s="4"/>
    </row>
    <row r="156" spans="29:31" ht="14.25" customHeight="1">
      <c r="AC156" s="4"/>
      <c r="AD156" s="4"/>
      <c r="AE156" s="4"/>
    </row>
    <row r="157" spans="29:31" ht="14.25" customHeight="1">
      <c r="AC157" s="4"/>
      <c r="AD157" s="4"/>
      <c r="AE157" s="4"/>
    </row>
    <row r="158" spans="29:31" ht="14.25" customHeight="1">
      <c r="AC158" s="4"/>
      <c r="AD158" s="4"/>
      <c r="AE158" s="4"/>
    </row>
    <row r="159" spans="29:31" ht="14.25" customHeight="1">
      <c r="AC159" s="4"/>
      <c r="AD159" s="4"/>
      <c r="AE159" s="4"/>
    </row>
    <row r="160" spans="29:31" ht="14.25" customHeight="1">
      <c r="AC160" s="4"/>
      <c r="AD160" s="4"/>
      <c r="AE160" s="4"/>
    </row>
    <row r="161" spans="29:31" ht="14.25" customHeight="1">
      <c r="AC161" s="4"/>
      <c r="AD161" s="4"/>
      <c r="AE161" s="4"/>
    </row>
    <row r="162" spans="29:31" ht="14.25" customHeight="1">
      <c r="AC162" s="4"/>
      <c r="AD162" s="4"/>
      <c r="AE162" s="4"/>
    </row>
    <row r="163" spans="29:31" ht="14.25" customHeight="1">
      <c r="AC163" s="4"/>
      <c r="AD163" s="4"/>
      <c r="AE163" s="4"/>
    </row>
    <row r="164" spans="29:31" ht="14.25" customHeight="1">
      <c r="AC164" s="4"/>
      <c r="AD164" s="4"/>
      <c r="AE164" s="4"/>
    </row>
    <row r="165" spans="29:31" ht="14.25" customHeight="1">
      <c r="AC165" s="4"/>
      <c r="AD165" s="4"/>
      <c r="AE165" s="4"/>
    </row>
    <row r="166" spans="29:31" ht="14.25" customHeight="1">
      <c r="AC166" s="4"/>
      <c r="AD166" s="4"/>
      <c r="AE166" s="4"/>
    </row>
    <row r="167" spans="29:31" ht="14.25" customHeight="1">
      <c r="AC167" s="4"/>
      <c r="AD167" s="4"/>
      <c r="AE167" s="4"/>
    </row>
    <row r="168" spans="29:31" ht="14.25" customHeight="1">
      <c r="AC168" s="4"/>
      <c r="AD168" s="4"/>
      <c r="AE168" s="4"/>
    </row>
    <row r="169" spans="29:31" ht="14.25" customHeight="1">
      <c r="AC169" s="4"/>
      <c r="AD169" s="4"/>
      <c r="AE169" s="4"/>
    </row>
    <row r="170" spans="29:31" ht="14.25" customHeight="1">
      <c r="AC170" s="4"/>
      <c r="AD170" s="4"/>
      <c r="AE170" s="4"/>
    </row>
    <row r="171" spans="29:31" ht="14.25" customHeight="1">
      <c r="AC171" s="4"/>
      <c r="AD171" s="4"/>
      <c r="AE171" s="4"/>
    </row>
    <row r="172" spans="29:31" ht="14.25" customHeight="1">
      <c r="AC172" s="4"/>
      <c r="AD172" s="4"/>
      <c r="AE172" s="4"/>
    </row>
    <row r="173" spans="29:31" ht="14.25" customHeight="1">
      <c r="AC173" s="4"/>
      <c r="AD173" s="4"/>
      <c r="AE173" s="4"/>
    </row>
    <row r="174" spans="29:31" ht="14.25" customHeight="1">
      <c r="AC174" s="4"/>
      <c r="AD174" s="4"/>
      <c r="AE174" s="4"/>
    </row>
    <row r="175" spans="29:31" ht="14.25" customHeight="1">
      <c r="AC175" s="4"/>
      <c r="AD175" s="4"/>
      <c r="AE175" s="4"/>
    </row>
    <row r="176" spans="29:31" ht="14.25" customHeight="1">
      <c r="AC176" s="4"/>
      <c r="AD176" s="4"/>
      <c r="AE176" s="4"/>
    </row>
    <row r="177" spans="29:31" ht="14.25" customHeight="1">
      <c r="AC177" s="4"/>
      <c r="AD177" s="4"/>
      <c r="AE177" s="4"/>
    </row>
    <row r="178" spans="29:31" ht="14.25" customHeight="1">
      <c r="AC178" s="4"/>
      <c r="AD178" s="4"/>
      <c r="AE178" s="4"/>
    </row>
    <row r="179" spans="29:31" ht="14.25" customHeight="1">
      <c r="AC179" s="4"/>
      <c r="AD179" s="4"/>
      <c r="AE179" s="4"/>
    </row>
    <row r="180" spans="29:31" ht="14.25" customHeight="1">
      <c r="AC180" s="4"/>
      <c r="AD180" s="4"/>
      <c r="AE180" s="4"/>
    </row>
    <row r="181" spans="29:31" ht="14.25" customHeight="1">
      <c r="AC181" s="4"/>
      <c r="AD181" s="4"/>
      <c r="AE181" s="4"/>
    </row>
    <row r="182" spans="29:31" ht="14.25" customHeight="1">
      <c r="AC182" s="4"/>
      <c r="AD182" s="4"/>
      <c r="AE182" s="4"/>
    </row>
    <row r="183" spans="29:31" ht="14.25" customHeight="1">
      <c r="AC183" s="4"/>
      <c r="AD183" s="4"/>
      <c r="AE183" s="4"/>
    </row>
    <row r="184" spans="29:31" ht="14.25" customHeight="1">
      <c r="AC184" s="4"/>
      <c r="AD184" s="4"/>
      <c r="AE184" s="4"/>
    </row>
    <row r="185" spans="29:31" ht="14.25" customHeight="1">
      <c r="AC185" s="4"/>
      <c r="AD185" s="4"/>
      <c r="AE185" s="4"/>
    </row>
    <row r="186" spans="29:31" ht="14.25" customHeight="1">
      <c r="AC186" s="4"/>
      <c r="AD186" s="4"/>
      <c r="AE186" s="4"/>
    </row>
    <row r="187" spans="29:31" ht="14.25" customHeight="1">
      <c r="AC187" s="4"/>
      <c r="AD187" s="4"/>
      <c r="AE187" s="4"/>
    </row>
    <row r="188" spans="29:31" ht="14.25" customHeight="1">
      <c r="AC188" s="4"/>
      <c r="AD188" s="4"/>
      <c r="AE188" s="4"/>
    </row>
    <row r="189" spans="29:31" ht="14.25" customHeight="1">
      <c r="AC189" s="4"/>
      <c r="AD189" s="4"/>
      <c r="AE189" s="4"/>
    </row>
    <row r="190" spans="29:31" ht="14.25" customHeight="1">
      <c r="AC190" s="4"/>
      <c r="AD190" s="4"/>
      <c r="AE190" s="4"/>
    </row>
    <row r="191" spans="29:31" ht="14.25" customHeight="1">
      <c r="AC191" s="4"/>
      <c r="AD191" s="4"/>
      <c r="AE191" s="4"/>
    </row>
    <row r="192" spans="29:31" ht="14.25" customHeight="1">
      <c r="AC192" s="4"/>
      <c r="AD192" s="4"/>
      <c r="AE192" s="4"/>
    </row>
    <row r="193" spans="29:31" ht="14.25" customHeight="1">
      <c r="AC193" s="4"/>
      <c r="AD193" s="4"/>
      <c r="AE193" s="4"/>
    </row>
    <row r="194" spans="29:31" ht="14.25" customHeight="1">
      <c r="AC194" s="4"/>
      <c r="AD194" s="4"/>
      <c r="AE194" s="4"/>
    </row>
    <row r="195" spans="29:31" ht="14.25" customHeight="1">
      <c r="AC195" s="4"/>
      <c r="AD195" s="4"/>
      <c r="AE195" s="4"/>
    </row>
    <row r="196" spans="29:31" ht="14.25" customHeight="1">
      <c r="AC196" s="4"/>
      <c r="AD196" s="4"/>
      <c r="AE196" s="4"/>
    </row>
    <row r="197" spans="29:31" ht="14.25" customHeight="1">
      <c r="AC197" s="4"/>
      <c r="AD197" s="4"/>
      <c r="AE197" s="4"/>
    </row>
    <row r="198" spans="29:31" ht="14.25" customHeight="1">
      <c r="AC198" s="4"/>
      <c r="AD198" s="4"/>
      <c r="AE198" s="4"/>
    </row>
    <row r="199" spans="29:31" ht="14.25" customHeight="1">
      <c r="AC199" s="4"/>
      <c r="AD199" s="4"/>
      <c r="AE199" s="4"/>
    </row>
    <row r="200" spans="29:31" ht="14.25" customHeight="1">
      <c r="AC200" s="4"/>
      <c r="AD200" s="4"/>
      <c r="AE200" s="4"/>
    </row>
    <row r="201" spans="29:31" ht="14.25" customHeight="1">
      <c r="AC201" s="4"/>
      <c r="AD201" s="4"/>
      <c r="AE201" s="4"/>
    </row>
    <row r="202" spans="29:31" ht="14.25" customHeight="1">
      <c r="AC202" s="4"/>
      <c r="AD202" s="4"/>
      <c r="AE202" s="4"/>
    </row>
    <row r="203" spans="29:31" ht="14.25" customHeight="1">
      <c r="AC203" s="4"/>
      <c r="AD203" s="4"/>
      <c r="AE203" s="4"/>
    </row>
    <row r="204" spans="29:31" ht="14.25" customHeight="1">
      <c r="AC204" s="4"/>
      <c r="AD204" s="4"/>
      <c r="AE204" s="4"/>
    </row>
    <row r="205" spans="29:31" ht="14.25" customHeight="1">
      <c r="AC205" s="4"/>
      <c r="AD205" s="4"/>
      <c r="AE205" s="4"/>
    </row>
    <row r="206" spans="29:31" ht="14.25" customHeight="1">
      <c r="AC206" s="4"/>
      <c r="AD206" s="4"/>
      <c r="AE206" s="4"/>
    </row>
    <row r="207" spans="29:31" ht="14.25" customHeight="1">
      <c r="AC207" s="4"/>
      <c r="AD207" s="4"/>
      <c r="AE207" s="4"/>
    </row>
    <row r="208" spans="29:31" ht="14.25" customHeight="1">
      <c r="AC208" s="4"/>
      <c r="AD208" s="4"/>
      <c r="AE208" s="4"/>
    </row>
    <row r="209" spans="29:31" ht="14.25" customHeight="1">
      <c r="AC209" s="4"/>
      <c r="AD209" s="4"/>
      <c r="AE209" s="4"/>
    </row>
    <row r="210" spans="29:31" ht="14.25" customHeight="1">
      <c r="AC210" s="4"/>
      <c r="AD210" s="4"/>
      <c r="AE210" s="4"/>
    </row>
    <row r="211" spans="29:31" ht="14.25" customHeight="1">
      <c r="AC211" s="4"/>
      <c r="AD211" s="4"/>
      <c r="AE211" s="4"/>
    </row>
    <row r="212" spans="29:31" ht="14.25" customHeight="1">
      <c r="AC212" s="4"/>
      <c r="AD212" s="4"/>
      <c r="AE212" s="4"/>
    </row>
    <row r="213" spans="29:31" ht="14.25" customHeight="1">
      <c r="AC213" s="4"/>
      <c r="AD213" s="4"/>
      <c r="AE213" s="4"/>
    </row>
    <row r="214" spans="29:31" ht="14.25" customHeight="1">
      <c r="AC214" s="4"/>
      <c r="AD214" s="4"/>
      <c r="AE214" s="4"/>
    </row>
    <row r="215" spans="29:31" ht="14.25" customHeight="1">
      <c r="AC215" s="4"/>
      <c r="AD215" s="4"/>
      <c r="AE215" s="4"/>
    </row>
    <row r="216" spans="29:31" ht="14.25" customHeight="1">
      <c r="AC216" s="4"/>
      <c r="AD216" s="4"/>
      <c r="AE216" s="4"/>
    </row>
    <row r="217" spans="29:31" ht="14.25" customHeight="1">
      <c r="AC217" s="4"/>
      <c r="AD217" s="4"/>
      <c r="AE217" s="4"/>
    </row>
    <row r="218" spans="29:31" ht="14.25" customHeight="1">
      <c r="AC218" s="4"/>
      <c r="AD218" s="4"/>
      <c r="AE218" s="4"/>
    </row>
    <row r="219" spans="29:31" ht="14.25" customHeight="1">
      <c r="AC219" s="4"/>
      <c r="AD219" s="4"/>
      <c r="AE219" s="4"/>
    </row>
    <row r="220" spans="29:31" ht="14.25" customHeight="1">
      <c r="AC220" s="4"/>
      <c r="AD220" s="4"/>
      <c r="AE220" s="4"/>
    </row>
    <row r="221" spans="29:31" ht="14.25" customHeight="1">
      <c r="AC221" s="4"/>
      <c r="AD221" s="4"/>
      <c r="AE221" s="4"/>
    </row>
    <row r="222" spans="29:31" ht="14.25" customHeight="1">
      <c r="AC222" s="4"/>
      <c r="AD222" s="4"/>
      <c r="AE222" s="4"/>
    </row>
    <row r="223" spans="29:31" ht="14.25" customHeight="1">
      <c r="AC223" s="4"/>
      <c r="AD223" s="4"/>
      <c r="AE223" s="4"/>
    </row>
    <row r="224" spans="29:31" ht="14.25" customHeight="1">
      <c r="AC224" s="4"/>
      <c r="AD224" s="4"/>
      <c r="AE224" s="4"/>
    </row>
    <row r="225" spans="29:31" ht="14.25" customHeight="1">
      <c r="AC225" s="4"/>
      <c r="AD225" s="4"/>
      <c r="AE225" s="4"/>
    </row>
    <row r="226" spans="29:31" ht="14.25" customHeight="1">
      <c r="AC226" s="4"/>
      <c r="AD226" s="4"/>
      <c r="AE226" s="4"/>
    </row>
    <row r="227" spans="29:31" ht="14.25" customHeight="1">
      <c r="AC227" s="4"/>
      <c r="AD227" s="4"/>
      <c r="AE227" s="4"/>
    </row>
    <row r="228" spans="29:31" ht="14.25" customHeight="1">
      <c r="AC228" s="4"/>
      <c r="AD228" s="4"/>
      <c r="AE228" s="4"/>
    </row>
    <row r="229" spans="29:31" ht="14.25" customHeight="1">
      <c r="AC229" s="4"/>
      <c r="AD229" s="4"/>
      <c r="AE229" s="4"/>
    </row>
    <row r="230" spans="29:31" ht="14.25" customHeight="1">
      <c r="AC230" s="4"/>
      <c r="AD230" s="4"/>
      <c r="AE230" s="4"/>
    </row>
    <row r="231" spans="29:31" ht="14.25" customHeight="1">
      <c r="AC231" s="4"/>
      <c r="AD231" s="4"/>
      <c r="AE231" s="4"/>
    </row>
    <row r="232" spans="29:31" ht="14.25" customHeight="1">
      <c r="AC232" s="4"/>
      <c r="AD232" s="4"/>
      <c r="AE232" s="4"/>
    </row>
    <row r="233" spans="29:31" ht="14.25" customHeight="1">
      <c r="AC233" s="4"/>
      <c r="AD233" s="4"/>
      <c r="AE233" s="4"/>
    </row>
    <row r="234" spans="29:31" ht="14.25" customHeight="1">
      <c r="AC234" s="4"/>
      <c r="AD234" s="4"/>
      <c r="AE234" s="4"/>
    </row>
    <row r="235" spans="29:31" ht="14.25" customHeight="1">
      <c r="AC235" s="4"/>
      <c r="AD235" s="4"/>
      <c r="AE235" s="4"/>
    </row>
    <row r="236" spans="29:31" ht="14.25" customHeight="1">
      <c r="AC236" s="4"/>
      <c r="AD236" s="4"/>
      <c r="AE236" s="4"/>
    </row>
    <row r="237" spans="29:31" ht="14.25" customHeight="1">
      <c r="AC237" s="4"/>
      <c r="AD237" s="4"/>
      <c r="AE237" s="4"/>
    </row>
    <row r="238" spans="29:31" ht="14.25" customHeight="1">
      <c r="AC238" s="4"/>
      <c r="AD238" s="4"/>
      <c r="AE238" s="4"/>
    </row>
    <row r="239" spans="29:31" ht="14.25" customHeight="1">
      <c r="AC239" s="4"/>
      <c r="AD239" s="4"/>
      <c r="AE239" s="4"/>
    </row>
    <row r="240" spans="29:31" ht="14.25" customHeight="1">
      <c r="AC240" s="4"/>
      <c r="AD240" s="4"/>
      <c r="AE240" s="4"/>
    </row>
    <row r="241" spans="29:31" ht="14.25" customHeight="1">
      <c r="AC241" s="4"/>
      <c r="AD241" s="4"/>
      <c r="AE241" s="4"/>
    </row>
    <row r="242" spans="29:31" ht="14.25" customHeight="1">
      <c r="AC242" s="4"/>
      <c r="AD242" s="4"/>
      <c r="AE242" s="4"/>
    </row>
    <row r="243" spans="29:31" ht="14.25" customHeight="1">
      <c r="AC243" s="4"/>
      <c r="AD243" s="4"/>
      <c r="AE243" s="4"/>
    </row>
    <row r="244" spans="29:31" ht="14.25" customHeight="1">
      <c r="AC244" s="4"/>
      <c r="AD244" s="4"/>
      <c r="AE244" s="4"/>
    </row>
    <row r="245" spans="29:31" ht="14.25" customHeight="1">
      <c r="AC245" s="4"/>
      <c r="AD245" s="4"/>
      <c r="AE245" s="4"/>
    </row>
    <row r="246" spans="29:31" ht="14.25" customHeight="1">
      <c r="AC246" s="4"/>
      <c r="AD246" s="4"/>
      <c r="AE246" s="4"/>
    </row>
    <row r="247" spans="29:31" ht="14.25" customHeight="1">
      <c r="AC247" s="4"/>
      <c r="AD247" s="4"/>
      <c r="AE247" s="4"/>
    </row>
    <row r="248" spans="29:31" ht="14.25" customHeight="1">
      <c r="AC248" s="4"/>
      <c r="AD248" s="4"/>
      <c r="AE248" s="4"/>
    </row>
    <row r="249" spans="29:31" ht="14.25" customHeight="1">
      <c r="AC249" s="4"/>
      <c r="AD249" s="4"/>
      <c r="AE249" s="4"/>
    </row>
    <row r="250" spans="29:31" ht="14.25" customHeight="1">
      <c r="AC250" s="4"/>
      <c r="AD250" s="4"/>
      <c r="AE250" s="4"/>
    </row>
    <row r="251" spans="29:31" ht="14.25" customHeight="1">
      <c r="AC251" s="4"/>
      <c r="AD251" s="4"/>
      <c r="AE251" s="4"/>
    </row>
    <row r="252" spans="29:31" ht="14.25" customHeight="1">
      <c r="AC252" s="4"/>
      <c r="AD252" s="4"/>
      <c r="AE252" s="4"/>
    </row>
    <row r="253" spans="29:31" ht="14.25" customHeight="1">
      <c r="AC253" s="4"/>
      <c r="AD253" s="4"/>
      <c r="AE253" s="4"/>
    </row>
    <row r="254" spans="29:31" ht="14.25" customHeight="1">
      <c r="AC254" s="4"/>
      <c r="AD254" s="4"/>
      <c r="AE254" s="4"/>
    </row>
    <row r="255" spans="29:31" ht="14.25" customHeight="1">
      <c r="AC255" s="4"/>
      <c r="AD255" s="4"/>
      <c r="AE255" s="4"/>
    </row>
    <row r="256" spans="29:31" ht="14.25" customHeight="1">
      <c r="AC256" s="4"/>
      <c r="AD256" s="4"/>
      <c r="AE256" s="4"/>
    </row>
    <row r="257" spans="29:31" ht="14.25" customHeight="1">
      <c r="AC257" s="4"/>
      <c r="AD257" s="4"/>
      <c r="AE257" s="4"/>
    </row>
    <row r="258" spans="29:31" ht="14.25" customHeight="1">
      <c r="AC258" s="4"/>
      <c r="AD258" s="4"/>
      <c r="AE258" s="4"/>
    </row>
    <row r="259" spans="29:31" ht="14.25" customHeight="1">
      <c r="AC259" s="4"/>
      <c r="AD259" s="4"/>
      <c r="AE259" s="4"/>
    </row>
    <row r="260" spans="29:31" ht="14.25" customHeight="1">
      <c r="AC260" s="4"/>
      <c r="AD260" s="4"/>
      <c r="AE260" s="4"/>
    </row>
    <row r="261" spans="29:31" ht="14.25" customHeight="1">
      <c r="AC261" s="4"/>
      <c r="AD261" s="4"/>
      <c r="AE261" s="4"/>
    </row>
    <row r="262" spans="29:31" ht="14.25" customHeight="1">
      <c r="AC262" s="4"/>
      <c r="AD262" s="4"/>
      <c r="AE262" s="4"/>
    </row>
    <row r="263" spans="29:31" ht="14.25" customHeight="1">
      <c r="AC263" s="4"/>
      <c r="AD263" s="4"/>
      <c r="AE263" s="4"/>
    </row>
    <row r="264" spans="29:31" ht="14.25" customHeight="1">
      <c r="AC264" s="4"/>
      <c r="AD264" s="4"/>
      <c r="AE264" s="4"/>
    </row>
    <row r="265" spans="29:31" ht="14.25" customHeight="1">
      <c r="AC265" s="4"/>
      <c r="AD265" s="4"/>
      <c r="AE265" s="4"/>
    </row>
    <row r="266" spans="29:31" ht="14.25" customHeight="1">
      <c r="AC266" s="4"/>
      <c r="AD266" s="4"/>
      <c r="AE266" s="4"/>
    </row>
    <row r="267" spans="29:31" ht="14.25" customHeight="1">
      <c r="AC267" s="4"/>
      <c r="AD267" s="4"/>
      <c r="AE267" s="4"/>
    </row>
    <row r="268" spans="29:31" ht="14.25" customHeight="1">
      <c r="AC268" s="4"/>
      <c r="AD268" s="4"/>
      <c r="AE268" s="4"/>
    </row>
    <row r="269" spans="29:31" ht="14.25" customHeight="1">
      <c r="AC269" s="4"/>
      <c r="AD269" s="4"/>
      <c r="AE269" s="4"/>
    </row>
    <row r="270" spans="29:31" ht="14.25" customHeight="1">
      <c r="AC270" s="4"/>
      <c r="AD270" s="4"/>
      <c r="AE270" s="4"/>
    </row>
    <row r="271" spans="29:31" ht="14.25" customHeight="1">
      <c r="AC271" s="4"/>
      <c r="AD271" s="4"/>
      <c r="AE271" s="4"/>
    </row>
    <row r="272" spans="29:31" ht="14.25" customHeight="1">
      <c r="AC272" s="4"/>
      <c r="AD272" s="4"/>
      <c r="AE272" s="4"/>
    </row>
    <row r="273" spans="29:31" ht="14.25" customHeight="1">
      <c r="AC273" s="4"/>
      <c r="AD273" s="4"/>
      <c r="AE273" s="4"/>
    </row>
    <row r="274" spans="29:31" ht="14.25" customHeight="1">
      <c r="AC274" s="4"/>
      <c r="AD274" s="4"/>
      <c r="AE274" s="4"/>
    </row>
    <row r="275" spans="29:31" ht="14.25" customHeight="1">
      <c r="AC275" s="4"/>
      <c r="AD275" s="4"/>
      <c r="AE275" s="4"/>
    </row>
    <row r="276" spans="29:31" ht="14.25" customHeight="1">
      <c r="AC276" s="4"/>
      <c r="AD276" s="4"/>
      <c r="AE276" s="4"/>
    </row>
    <row r="277" spans="29:31" ht="14.25" customHeight="1">
      <c r="AC277" s="4"/>
      <c r="AD277" s="4"/>
      <c r="AE277" s="4"/>
    </row>
    <row r="278" spans="29:31" ht="14.25" customHeight="1">
      <c r="AC278" s="4"/>
      <c r="AD278" s="4"/>
      <c r="AE278" s="4"/>
    </row>
    <row r="279" spans="29:31" ht="14.25" customHeight="1">
      <c r="AC279" s="4"/>
      <c r="AD279" s="4"/>
      <c r="AE279" s="4"/>
    </row>
    <row r="280" spans="29:31" ht="14.25" customHeight="1">
      <c r="AC280" s="4"/>
      <c r="AD280" s="4"/>
      <c r="AE280" s="4"/>
    </row>
    <row r="281" spans="29:31" ht="14.25" customHeight="1">
      <c r="AC281" s="4"/>
      <c r="AD281" s="4"/>
      <c r="AE281" s="4"/>
    </row>
    <row r="282" spans="29:31" ht="14.25" customHeight="1">
      <c r="AC282" s="4"/>
      <c r="AD282" s="4"/>
      <c r="AE282" s="4"/>
    </row>
    <row r="283" spans="29:31" ht="14.25" customHeight="1">
      <c r="AC283" s="4"/>
      <c r="AD283" s="4"/>
      <c r="AE283" s="4"/>
    </row>
    <row r="284" spans="29:31" ht="14.25" customHeight="1">
      <c r="AC284" s="4"/>
      <c r="AD284" s="4"/>
      <c r="AE284" s="4"/>
    </row>
    <row r="285" spans="29:31" ht="14.25" customHeight="1">
      <c r="AC285" s="4"/>
      <c r="AD285" s="4"/>
      <c r="AE285" s="4"/>
    </row>
    <row r="286" spans="29:31" ht="14.25" customHeight="1">
      <c r="AC286" s="4"/>
      <c r="AD286" s="4"/>
      <c r="AE286" s="4"/>
    </row>
    <row r="287" spans="29:31" ht="14.25" customHeight="1">
      <c r="AC287" s="4"/>
      <c r="AD287" s="4"/>
      <c r="AE287" s="4"/>
    </row>
    <row r="288" spans="29:31" ht="14.25" customHeight="1">
      <c r="AC288" s="4"/>
      <c r="AD288" s="4"/>
      <c r="AE288" s="4"/>
    </row>
    <row r="289" spans="29:31" ht="14.25" customHeight="1">
      <c r="AC289" s="4"/>
      <c r="AD289" s="4"/>
      <c r="AE289" s="4"/>
    </row>
    <row r="290" spans="29:31" ht="14.25" customHeight="1">
      <c r="AC290" s="4"/>
      <c r="AD290" s="4"/>
      <c r="AE290" s="4"/>
    </row>
    <row r="291" spans="29:31" ht="14.25" customHeight="1">
      <c r="AC291" s="4"/>
      <c r="AD291" s="4"/>
      <c r="AE291" s="4"/>
    </row>
    <row r="292" spans="29:31" ht="14.25" customHeight="1">
      <c r="AC292" s="4"/>
      <c r="AD292" s="4"/>
      <c r="AE292" s="4"/>
    </row>
    <row r="293" spans="29:31" ht="14.25" customHeight="1">
      <c r="AC293" s="4"/>
      <c r="AD293" s="4"/>
      <c r="AE293" s="4"/>
    </row>
    <row r="294" spans="29:31" ht="14.25" customHeight="1">
      <c r="AC294" s="4"/>
      <c r="AD294" s="4"/>
      <c r="AE294" s="4"/>
    </row>
    <row r="295" spans="29:31" ht="14.25" customHeight="1">
      <c r="AC295" s="4"/>
      <c r="AD295" s="4"/>
      <c r="AE295" s="4"/>
    </row>
    <row r="296" spans="29:31" ht="14.25" customHeight="1">
      <c r="AC296" s="4"/>
      <c r="AD296" s="4"/>
      <c r="AE296" s="4"/>
    </row>
    <row r="297" spans="29:31" ht="14.25" customHeight="1">
      <c r="AC297" s="4"/>
      <c r="AD297" s="4"/>
      <c r="AE297" s="4"/>
    </row>
    <row r="298" spans="29:31" ht="14.25" customHeight="1">
      <c r="AC298" s="4"/>
      <c r="AD298" s="4"/>
      <c r="AE298" s="4"/>
    </row>
    <row r="299" spans="29:31" ht="14.25" customHeight="1">
      <c r="AC299" s="4"/>
      <c r="AD299" s="4"/>
      <c r="AE299" s="4"/>
    </row>
    <row r="300" spans="29:31" ht="14.25" customHeight="1">
      <c r="AC300" s="4"/>
      <c r="AD300" s="4"/>
      <c r="AE300" s="4"/>
    </row>
    <row r="301" spans="29:31" ht="14.25" customHeight="1">
      <c r="AC301" s="4"/>
      <c r="AD301" s="4"/>
      <c r="AE301" s="4"/>
    </row>
    <row r="302" spans="29:31" ht="14.25" customHeight="1">
      <c r="AC302" s="4"/>
      <c r="AD302" s="4"/>
      <c r="AE302" s="4"/>
    </row>
    <row r="303" spans="29:31" ht="14.25" customHeight="1">
      <c r="AC303" s="4"/>
      <c r="AD303" s="4"/>
      <c r="AE303" s="4"/>
    </row>
    <row r="304" spans="29:31" ht="14.25" customHeight="1">
      <c r="AC304" s="4"/>
      <c r="AD304" s="4"/>
      <c r="AE304" s="4"/>
    </row>
    <row r="305" spans="29:31" ht="14.25" customHeight="1">
      <c r="AC305" s="4"/>
      <c r="AD305" s="4"/>
      <c r="AE305" s="4"/>
    </row>
    <row r="306" spans="29:31" ht="14.25" customHeight="1">
      <c r="AC306" s="4"/>
      <c r="AD306" s="4"/>
      <c r="AE306" s="4"/>
    </row>
    <row r="307" spans="29:31" ht="14.25" customHeight="1">
      <c r="AC307" s="4"/>
      <c r="AD307" s="4"/>
      <c r="AE307" s="4"/>
    </row>
    <row r="308" spans="29:31" ht="14.25" customHeight="1">
      <c r="AC308" s="4"/>
      <c r="AD308" s="4"/>
      <c r="AE308" s="4"/>
    </row>
    <row r="309" spans="29:31" ht="14.25" customHeight="1">
      <c r="AC309" s="4"/>
      <c r="AD309" s="4"/>
      <c r="AE309" s="4"/>
    </row>
    <row r="310" spans="29:31" ht="14.25" customHeight="1">
      <c r="AC310" s="4"/>
      <c r="AD310" s="4"/>
      <c r="AE310" s="4"/>
    </row>
    <row r="311" spans="29:31" ht="14.25" customHeight="1">
      <c r="AC311" s="4"/>
      <c r="AD311" s="4"/>
      <c r="AE311" s="4"/>
    </row>
    <row r="312" spans="29:31" ht="14.25" customHeight="1">
      <c r="AC312" s="4"/>
      <c r="AD312" s="4"/>
      <c r="AE312" s="4"/>
    </row>
    <row r="313" spans="29:31" ht="14.25" customHeight="1">
      <c r="AC313" s="4"/>
      <c r="AD313" s="4"/>
      <c r="AE313" s="4"/>
    </row>
    <row r="314" spans="29:31" ht="14.25" customHeight="1">
      <c r="AC314" s="4"/>
      <c r="AD314" s="4"/>
      <c r="AE314" s="4"/>
    </row>
    <row r="315" spans="29:31" ht="14.25" customHeight="1">
      <c r="AC315" s="4"/>
      <c r="AD315" s="4"/>
      <c r="AE315" s="4"/>
    </row>
    <row r="316" spans="29:31" ht="14.25" customHeight="1">
      <c r="AC316" s="4"/>
      <c r="AD316" s="4"/>
      <c r="AE316" s="4"/>
    </row>
    <row r="317" spans="29:31" ht="14.25" customHeight="1">
      <c r="AC317" s="4"/>
      <c r="AD317" s="4"/>
      <c r="AE317" s="4"/>
    </row>
    <row r="318" spans="29:31" ht="14.25" customHeight="1">
      <c r="AC318" s="4"/>
      <c r="AD318" s="4"/>
      <c r="AE318" s="4"/>
    </row>
    <row r="319" spans="29:31" ht="14.25" customHeight="1">
      <c r="AC319" s="4"/>
      <c r="AD319" s="4"/>
      <c r="AE319" s="4"/>
    </row>
    <row r="320" spans="29:31" ht="14.25" customHeight="1">
      <c r="AC320" s="4"/>
      <c r="AD320" s="4"/>
      <c r="AE320" s="4"/>
    </row>
    <row r="321" spans="29:31" ht="14.25" customHeight="1">
      <c r="AC321" s="4"/>
      <c r="AD321" s="4"/>
      <c r="AE321" s="4"/>
    </row>
    <row r="322" spans="29:31" ht="14.25" customHeight="1">
      <c r="AC322" s="4"/>
      <c r="AD322" s="4"/>
      <c r="AE322" s="4"/>
    </row>
    <row r="323" spans="29:31" ht="14.25" customHeight="1">
      <c r="AC323" s="4"/>
      <c r="AD323" s="4"/>
      <c r="AE323" s="4"/>
    </row>
    <row r="324" spans="29:31" ht="14.25" customHeight="1">
      <c r="AC324" s="4"/>
      <c r="AD324" s="4"/>
      <c r="AE324" s="4"/>
    </row>
    <row r="325" spans="29:31" ht="14.25" customHeight="1">
      <c r="AC325" s="4"/>
      <c r="AD325" s="4"/>
      <c r="AE325" s="4"/>
    </row>
    <row r="326" spans="29:31" ht="14.25" customHeight="1">
      <c r="AC326" s="4"/>
      <c r="AD326" s="4"/>
      <c r="AE326" s="4"/>
    </row>
    <row r="327" spans="29:31" ht="14.25" customHeight="1">
      <c r="AC327" s="4"/>
      <c r="AD327" s="4"/>
      <c r="AE327" s="4"/>
    </row>
    <row r="328" spans="29:31" ht="14.25" customHeight="1">
      <c r="AC328" s="4"/>
      <c r="AD328" s="4"/>
      <c r="AE328" s="4"/>
    </row>
    <row r="329" spans="29:31" ht="14.25" customHeight="1">
      <c r="AC329" s="4"/>
      <c r="AD329" s="4"/>
      <c r="AE329" s="4"/>
    </row>
    <row r="330" spans="29:31" ht="14.25" customHeight="1">
      <c r="AC330" s="4"/>
      <c r="AD330" s="4"/>
      <c r="AE330" s="4"/>
    </row>
    <row r="331" spans="29:31" ht="14.25" customHeight="1">
      <c r="AC331" s="4"/>
      <c r="AD331" s="4"/>
      <c r="AE331" s="4"/>
    </row>
    <row r="332" spans="29:31" ht="14.25" customHeight="1">
      <c r="AC332" s="4"/>
      <c r="AD332" s="4"/>
      <c r="AE332" s="4"/>
    </row>
    <row r="333" spans="29:31" ht="14.25" customHeight="1">
      <c r="AC333" s="4"/>
      <c r="AD333" s="4"/>
      <c r="AE333" s="4"/>
    </row>
    <row r="334" spans="29:31" ht="14.25" customHeight="1">
      <c r="AC334" s="4"/>
      <c r="AD334" s="4"/>
      <c r="AE334" s="4"/>
    </row>
    <row r="335" spans="29:31" ht="14.25" customHeight="1">
      <c r="AC335" s="4"/>
      <c r="AD335" s="4"/>
      <c r="AE335" s="4"/>
    </row>
    <row r="336" spans="29:31" ht="14.25" customHeight="1">
      <c r="AC336" s="4"/>
      <c r="AD336" s="4"/>
      <c r="AE336" s="4"/>
    </row>
    <row r="337" spans="29:31" ht="14.25" customHeight="1">
      <c r="AC337" s="4"/>
      <c r="AD337" s="4"/>
      <c r="AE337" s="4"/>
    </row>
    <row r="338" spans="29:31" ht="14.25" customHeight="1">
      <c r="AC338" s="4"/>
      <c r="AD338" s="4"/>
      <c r="AE338" s="4"/>
    </row>
    <row r="339" spans="29:31" ht="14.25" customHeight="1">
      <c r="AC339" s="4"/>
      <c r="AD339" s="4"/>
      <c r="AE339" s="4"/>
    </row>
    <row r="340" spans="29:31" ht="14.25" customHeight="1">
      <c r="AC340" s="4"/>
      <c r="AD340" s="4"/>
      <c r="AE340" s="4"/>
    </row>
    <row r="341" spans="29:31" ht="14.25" customHeight="1">
      <c r="AC341" s="4"/>
      <c r="AD341" s="4"/>
      <c r="AE341" s="4"/>
    </row>
    <row r="342" spans="29:31" ht="14.25" customHeight="1">
      <c r="AC342" s="4"/>
      <c r="AD342" s="4"/>
      <c r="AE342" s="4"/>
    </row>
    <row r="343" spans="29:31" ht="14.25" customHeight="1">
      <c r="AC343" s="4"/>
      <c r="AD343" s="4"/>
      <c r="AE343" s="4"/>
    </row>
    <row r="344" spans="29:31" ht="14.25" customHeight="1">
      <c r="AC344" s="4"/>
      <c r="AD344" s="4"/>
      <c r="AE344" s="4"/>
    </row>
    <row r="345" spans="29:31" ht="14.25" customHeight="1">
      <c r="AC345" s="4"/>
      <c r="AD345" s="4"/>
      <c r="AE345" s="4"/>
    </row>
    <row r="346" spans="29:31" ht="14.25" customHeight="1">
      <c r="AC346" s="4"/>
      <c r="AD346" s="4"/>
      <c r="AE346" s="4"/>
    </row>
    <row r="347" spans="29:31" ht="14.25" customHeight="1">
      <c r="AC347" s="4"/>
      <c r="AD347" s="4"/>
      <c r="AE347" s="4"/>
    </row>
    <row r="348" spans="29:31" ht="14.25" customHeight="1">
      <c r="AC348" s="4"/>
      <c r="AD348" s="4"/>
      <c r="AE348" s="4"/>
    </row>
    <row r="349" spans="29:31" ht="14.25" customHeight="1">
      <c r="AC349" s="4"/>
      <c r="AD349" s="4"/>
      <c r="AE349" s="4"/>
    </row>
    <row r="350" spans="29:31" ht="14.25" customHeight="1">
      <c r="AC350" s="4"/>
      <c r="AD350" s="4"/>
      <c r="AE350" s="4"/>
    </row>
    <row r="351" spans="29:31" ht="14.25" customHeight="1">
      <c r="AC351" s="4"/>
      <c r="AD351" s="4"/>
      <c r="AE351" s="4"/>
    </row>
    <row r="352" spans="29:31" ht="14.25" customHeight="1">
      <c r="AC352" s="4"/>
      <c r="AD352" s="4"/>
      <c r="AE352" s="4"/>
    </row>
    <row r="353" spans="29:31" ht="14.25" customHeight="1">
      <c r="AC353" s="4"/>
      <c r="AD353" s="4"/>
      <c r="AE353" s="4"/>
    </row>
    <row r="354" spans="29:31" ht="14.25" customHeight="1">
      <c r="AC354" s="4"/>
      <c r="AD354" s="4"/>
      <c r="AE354" s="4"/>
    </row>
    <row r="355" spans="29:31" ht="14.25" customHeight="1">
      <c r="AC355" s="4"/>
      <c r="AD355" s="4"/>
      <c r="AE355" s="4"/>
    </row>
    <row r="356" spans="29:31" ht="14.25" customHeight="1">
      <c r="AC356" s="4"/>
      <c r="AD356" s="4"/>
      <c r="AE356" s="4"/>
    </row>
    <row r="357" spans="29:31" ht="14.25" customHeight="1">
      <c r="AC357" s="4"/>
      <c r="AD357" s="4"/>
      <c r="AE357" s="4"/>
    </row>
    <row r="358" spans="29:31" ht="14.25" customHeight="1">
      <c r="AC358" s="4"/>
      <c r="AD358" s="4"/>
      <c r="AE358" s="4"/>
    </row>
    <row r="359" spans="29:31" ht="14.25" customHeight="1">
      <c r="AC359" s="4"/>
      <c r="AD359" s="4"/>
      <c r="AE359" s="4"/>
    </row>
    <row r="360" spans="29:31" ht="14.25" customHeight="1">
      <c r="AC360" s="4"/>
      <c r="AD360" s="4"/>
      <c r="AE360" s="4"/>
    </row>
    <row r="361" spans="29:31" ht="14.25" customHeight="1">
      <c r="AC361" s="4"/>
      <c r="AD361" s="4"/>
      <c r="AE361" s="4"/>
    </row>
    <row r="362" spans="29:31" ht="14.25" customHeight="1">
      <c r="AC362" s="4"/>
      <c r="AD362" s="4"/>
      <c r="AE362" s="4"/>
    </row>
    <row r="363" spans="29:31" ht="14.25" customHeight="1">
      <c r="AC363" s="4"/>
      <c r="AD363" s="4"/>
      <c r="AE363" s="4"/>
    </row>
    <row r="364" spans="29:31" ht="14.25" customHeight="1">
      <c r="AC364" s="4"/>
      <c r="AD364" s="4"/>
      <c r="AE364" s="4"/>
    </row>
    <row r="365" spans="29:31" ht="14.25" customHeight="1">
      <c r="AC365" s="4"/>
      <c r="AD365" s="4"/>
      <c r="AE365" s="4"/>
    </row>
    <row r="366" spans="29:31" ht="14.25" customHeight="1">
      <c r="AC366" s="4"/>
      <c r="AD366" s="4"/>
      <c r="AE366" s="4"/>
    </row>
    <row r="367" spans="29:31" ht="14.25" customHeight="1">
      <c r="AC367" s="4"/>
      <c r="AD367" s="4"/>
      <c r="AE367" s="4"/>
    </row>
    <row r="368" spans="29:31" ht="14.25" customHeight="1">
      <c r="AC368" s="4"/>
      <c r="AD368" s="4"/>
      <c r="AE368" s="4"/>
    </row>
    <row r="369" spans="29:31" ht="14.25" customHeight="1">
      <c r="AC369" s="4"/>
      <c r="AD369" s="4"/>
      <c r="AE369" s="4"/>
    </row>
    <row r="370" spans="29:31" ht="14.25" customHeight="1">
      <c r="AC370" s="4"/>
      <c r="AD370" s="4"/>
      <c r="AE370" s="4"/>
    </row>
    <row r="371" spans="29:31" ht="14.25" customHeight="1">
      <c r="AC371" s="4"/>
      <c r="AD371" s="4"/>
      <c r="AE371" s="4"/>
    </row>
    <row r="372" spans="29:31" ht="14.25" customHeight="1">
      <c r="AC372" s="4"/>
      <c r="AD372" s="4"/>
      <c r="AE372" s="4"/>
    </row>
    <row r="373" spans="29:31" ht="14.25" customHeight="1">
      <c r="AC373" s="4"/>
      <c r="AD373" s="4"/>
      <c r="AE373" s="4"/>
    </row>
    <row r="374" spans="29:31" ht="14.25" customHeight="1">
      <c r="AC374" s="4"/>
      <c r="AD374" s="4"/>
      <c r="AE374" s="4"/>
    </row>
    <row r="375" spans="29:31" ht="14.25" customHeight="1">
      <c r="AC375" s="4"/>
      <c r="AD375" s="4"/>
      <c r="AE375" s="4"/>
    </row>
    <row r="376" spans="29:31" ht="14.25" customHeight="1">
      <c r="AC376" s="4"/>
      <c r="AD376" s="4"/>
      <c r="AE376" s="4"/>
    </row>
    <row r="377" spans="29:31" ht="14.25" customHeight="1">
      <c r="AC377" s="4"/>
      <c r="AD377" s="4"/>
      <c r="AE377" s="4"/>
    </row>
    <row r="378" spans="29:31" ht="14.25" customHeight="1">
      <c r="AC378" s="4"/>
      <c r="AD378" s="4"/>
      <c r="AE378" s="4"/>
    </row>
    <row r="379" spans="29:31" ht="14.25" customHeight="1">
      <c r="AC379" s="4"/>
      <c r="AD379" s="4"/>
      <c r="AE379" s="4"/>
    </row>
    <row r="380" spans="29:31" ht="14.25" customHeight="1">
      <c r="AC380" s="4"/>
      <c r="AD380" s="4"/>
      <c r="AE380" s="4"/>
    </row>
    <row r="381" spans="29:31" ht="14.25" customHeight="1">
      <c r="AC381" s="4"/>
      <c r="AD381" s="4"/>
      <c r="AE381" s="4"/>
    </row>
    <row r="382" spans="29:31" ht="14.25" customHeight="1">
      <c r="AC382" s="4"/>
      <c r="AD382" s="4"/>
      <c r="AE382" s="4"/>
    </row>
    <row r="383" spans="29:31" ht="14.25" customHeight="1">
      <c r="AC383" s="4"/>
      <c r="AD383" s="4"/>
      <c r="AE383" s="4"/>
    </row>
    <row r="384" spans="29:31" ht="14.25" customHeight="1">
      <c r="AC384" s="4"/>
      <c r="AD384" s="4"/>
      <c r="AE384" s="4"/>
    </row>
    <row r="385" spans="29:31" ht="14.25" customHeight="1">
      <c r="AC385" s="4"/>
      <c r="AD385" s="4"/>
      <c r="AE385" s="4"/>
    </row>
    <row r="386" spans="29:31" ht="14.25" customHeight="1">
      <c r="AC386" s="4"/>
      <c r="AD386" s="4"/>
      <c r="AE386" s="4"/>
    </row>
    <row r="387" spans="29:31" ht="14.25" customHeight="1">
      <c r="AC387" s="4"/>
      <c r="AD387" s="4"/>
      <c r="AE387" s="4"/>
    </row>
    <row r="388" spans="29:31" ht="14.25" customHeight="1">
      <c r="AC388" s="4"/>
      <c r="AD388" s="4"/>
      <c r="AE388" s="4"/>
    </row>
    <row r="389" spans="29:31" ht="14.25" customHeight="1">
      <c r="AC389" s="4"/>
      <c r="AD389" s="4"/>
      <c r="AE389" s="4"/>
    </row>
    <row r="390" spans="29:31" ht="14.25" customHeight="1">
      <c r="AC390" s="4"/>
      <c r="AD390" s="4"/>
      <c r="AE390" s="4"/>
    </row>
    <row r="391" spans="29:31" ht="14.25" customHeight="1">
      <c r="AC391" s="4"/>
      <c r="AD391" s="4"/>
      <c r="AE391" s="4"/>
    </row>
    <row r="392" spans="29:31" ht="14.25" customHeight="1">
      <c r="AC392" s="4"/>
      <c r="AD392" s="4"/>
      <c r="AE392" s="4"/>
    </row>
    <row r="393" spans="29:31" ht="14.25" customHeight="1">
      <c r="AC393" s="4"/>
      <c r="AD393" s="4"/>
      <c r="AE393" s="4"/>
    </row>
    <row r="394" spans="29:31" ht="14.25" customHeight="1">
      <c r="AC394" s="4"/>
      <c r="AD394" s="4"/>
      <c r="AE394" s="4"/>
    </row>
    <row r="395" spans="29:31" ht="14.25" customHeight="1">
      <c r="AC395" s="4"/>
      <c r="AD395" s="4"/>
      <c r="AE395" s="4"/>
    </row>
    <row r="396" spans="29:31" ht="14.25" customHeight="1">
      <c r="AC396" s="4"/>
      <c r="AD396" s="4"/>
      <c r="AE396" s="4"/>
    </row>
    <row r="397" spans="29:31" ht="14.25" customHeight="1">
      <c r="AC397" s="4"/>
      <c r="AD397" s="4"/>
      <c r="AE397" s="4"/>
    </row>
    <row r="398" spans="29:31" ht="14.25" customHeight="1">
      <c r="AC398" s="4"/>
      <c r="AD398" s="4"/>
      <c r="AE398" s="4"/>
    </row>
    <row r="399" spans="29:31" ht="14.25" customHeight="1">
      <c r="AC399" s="4"/>
      <c r="AD399" s="4"/>
      <c r="AE399" s="4"/>
    </row>
    <row r="400" spans="29:31" ht="14.25" customHeight="1">
      <c r="AC400" s="4"/>
      <c r="AD400" s="4"/>
      <c r="AE400" s="4"/>
    </row>
    <row r="401" spans="29:31" ht="14.25" customHeight="1">
      <c r="AC401" s="4"/>
      <c r="AD401" s="4"/>
      <c r="AE401" s="4"/>
    </row>
    <row r="402" spans="29:31" ht="14.25" customHeight="1">
      <c r="AC402" s="4"/>
      <c r="AD402" s="4"/>
      <c r="AE402" s="4"/>
    </row>
    <row r="403" spans="29:31" ht="14.25" customHeight="1">
      <c r="AC403" s="4"/>
      <c r="AD403" s="4"/>
      <c r="AE403" s="4"/>
    </row>
    <row r="404" spans="29:31" ht="14.25" customHeight="1">
      <c r="AC404" s="4"/>
      <c r="AD404" s="4"/>
      <c r="AE404" s="4"/>
    </row>
    <row r="405" spans="29:31" ht="14.25" customHeight="1">
      <c r="AC405" s="4"/>
      <c r="AD405" s="4"/>
      <c r="AE405" s="4"/>
    </row>
    <row r="406" spans="29:31" ht="14.25" customHeight="1">
      <c r="AC406" s="4"/>
      <c r="AD406" s="4"/>
      <c r="AE406" s="4"/>
    </row>
    <row r="407" spans="29:31" ht="14.25" customHeight="1">
      <c r="AC407" s="4"/>
      <c r="AD407" s="4"/>
      <c r="AE407" s="4"/>
    </row>
    <row r="408" spans="29:31" ht="14.25" customHeight="1">
      <c r="AC408" s="4"/>
      <c r="AD408" s="4"/>
      <c r="AE408" s="4"/>
    </row>
    <row r="409" spans="29:31" ht="14.25" customHeight="1">
      <c r="AC409" s="4"/>
      <c r="AD409" s="4"/>
      <c r="AE409" s="4"/>
    </row>
    <row r="410" spans="29:31" ht="14.25" customHeight="1">
      <c r="AC410" s="4"/>
      <c r="AD410" s="4"/>
      <c r="AE410" s="4"/>
    </row>
    <row r="411" spans="29:31" ht="14.25" customHeight="1">
      <c r="AC411" s="4"/>
      <c r="AD411" s="4"/>
      <c r="AE411" s="4"/>
    </row>
    <row r="412" spans="29:31" ht="14.25" customHeight="1">
      <c r="AC412" s="4"/>
      <c r="AD412" s="4"/>
      <c r="AE412" s="4"/>
    </row>
    <row r="413" spans="29:31" ht="14.25" customHeight="1">
      <c r="AC413" s="4"/>
      <c r="AD413" s="4"/>
      <c r="AE413" s="4"/>
    </row>
    <row r="414" spans="29:31" ht="14.25" customHeight="1">
      <c r="AC414" s="4"/>
      <c r="AD414" s="4"/>
      <c r="AE414" s="4"/>
    </row>
    <row r="415" spans="29:31" ht="14.25" customHeight="1">
      <c r="AC415" s="4"/>
      <c r="AD415" s="4"/>
      <c r="AE415" s="4"/>
    </row>
    <row r="416" spans="29:31" ht="14.25" customHeight="1">
      <c r="AC416" s="4"/>
      <c r="AD416" s="4"/>
      <c r="AE416" s="4"/>
    </row>
    <row r="417" spans="29:31" ht="14.25" customHeight="1">
      <c r="AC417" s="4"/>
      <c r="AD417" s="4"/>
      <c r="AE417" s="4"/>
    </row>
    <row r="418" spans="29:31" ht="14.25" customHeight="1">
      <c r="AC418" s="4"/>
      <c r="AD418" s="4"/>
      <c r="AE418" s="4"/>
    </row>
    <row r="419" spans="29:31" ht="14.25" customHeight="1">
      <c r="AC419" s="4"/>
      <c r="AD419" s="4"/>
      <c r="AE419" s="4"/>
    </row>
    <row r="420" spans="29:31" ht="14.25" customHeight="1">
      <c r="AC420" s="4"/>
      <c r="AD420" s="4"/>
      <c r="AE420" s="4"/>
    </row>
    <row r="421" spans="29:31" ht="14.25" customHeight="1">
      <c r="AC421" s="4"/>
      <c r="AD421" s="4"/>
      <c r="AE421" s="4"/>
    </row>
    <row r="422" spans="29:31" ht="14.25" customHeight="1">
      <c r="AC422" s="4"/>
      <c r="AD422" s="4"/>
      <c r="AE422" s="4"/>
    </row>
    <row r="423" spans="29:31" ht="14.25" customHeight="1">
      <c r="AC423" s="4"/>
      <c r="AD423" s="4"/>
      <c r="AE423" s="4"/>
    </row>
    <row r="424" spans="29:31" ht="14.25" customHeight="1">
      <c r="AC424" s="4"/>
      <c r="AD424" s="4"/>
      <c r="AE424" s="4"/>
    </row>
    <row r="425" spans="29:31" ht="14.25" customHeight="1">
      <c r="AC425" s="4"/>
      <c r="AD425" s="4"/>
      <c r="AE425" s="4"/>
    </row>
    <row r="426" spans="29:31" ht="14.25" customHeight="1">
      <c r="AC426" s="4"/>
      <c r="AD426" s="4"/>
      <c r="AE426" s="4"/>
    </row>
    <row r="427" spans="29:31" ht="14.25" customHeight="1">
      <c r="AC427" s="4"/>
      <c r="AD427" s="4"/>
      <c r="AE427" s="4"/>
    </row>
    <row r="428" spans="29:31" ht="14.25" customHeight="1">
      <c r="AC428" s="4"/>
      <c r="AD428" s="4"/>
      <c r="AE428" s="4"/>
    </row>
    <row r="429" spans="29:31" ht="14.25" customHeight="1">
      <c r="AC429" s="4"/>
      <c r="AD429" s="4"/>
      <c r="AE429" s="4"/>
    </row>
    <row r="430" spans="29:31" ht="14.25" customHeight="1">
      <c r="AC430" s="4"/>
      <c r="AD430" s="4"/>
      <c r="AE430" s="4"/>
    </row>
    <row r="431" spans="29:31" ht="14.25" customHeight="1">
      <c r="AC431" s="4"/>
      <c r="AD431" s="4"/>
      <c r="AE431" s="4"/>
    </row>
    <row r="432" spans="29:31" ht="14.25" customHeight="1">
      <c r="AC432" s="4"/>
      <c r="AD432" s="4"/>
      <c r="AE432" s="4"/>
    </row>
    <row r="433" spans="29:31" ht="14.25" customHeight="1">
      <c r="AC433" s="4"/>
      <c r="AD433" s="4"/>
      <c r="AE433" s="4"/>
    </row>
    <row r="434" spans="29:31" ht="14.25" customHeight="1">
      <c r="AC434" s="4"/>
      <c r="AD434" s="4"/>
      <c r="AE434" s="4"/>
    </row>
    <row r="435" spans="29:31" ht="14.25" customHeight="1">
      <c r="AC435" s="4"/>
      <c r="AD435" s="4"/>
      <c r="AE435" s="4"/>
    </row>
    <row r="436" spans="29:31" ht="14.25" customHeight="1">
      <c r="AC436" s="4"/>
      <c r="AD436" s="4"/>
      <c r="AE436" s="4"/>
    </row>
    <row r="437" spans="29:31" ht="14.25" customHeight="1">
      <c r="AC437" s="4"/>
      <c r="AD437" s="4"/>
      <c r="AE437" s="4"/>
    </row>
    <row r="438" spans="29:31" ht="14.25" customHeight="1">
      <c r="AC438" s="4"/>
      <c r="AD438" s="4"/>
      <c r="AE438" s="4"/>
    </row>
    <row r="439" spans="29:31" ht="14.25" customHeight="1">
      <c r="AC439" s="4"/>
      <c r="AD439" s="4"/>
      <c r="AE439" s="4"/>
    </row>
    <row r="440" spans="29:31" ht="14.25" customHeight="1">
      <c r="AC440" s="4"/>
      <c r="AD440" s="4"/>
      <c r="AE440" s="4"/>
    </row>
    <row r="441" spans="29:31" ht="14.25" customHeight="1">
      <c r="AC441" s="4"/>
      <c r="AD441" s="4"/>
      <c r="AE441" s="4"/>
    </row>
    <row r="442" spans="29:31" ht="14.25" customHeight="1">
      <c r="AC442" s="4"/>
      <c r="AD442" s="4"/>
      <c r="AE442" s="4"/>
    </row>
    <row r="443" spans="29:31" ht="14.25" customHeight="1">
      <c r="AC443" s="4"/>
      <c r="AD443" s="4"/>
      <c r="AE443" s="4"/>
    </row>
    <row r="444" spans="29:31" ht="14.25" customHeight="1">
      <c r="AC444" s="4"/>
      <c r="AD444" s="4"/>
      <c r="AE444" s="4"/>
    </row>
    <row r="445" spans="29:31" ht="14.25" customHeight="1">
      <c r="AC445" s="4"/>
      <c r="AD445" s="4"/>
      <c r="AE445" s="4"/>
    </row>
    <row r="446" spans="29:31" ht="14.25" customHeight="1">
      <c r="AC446" s="4"/>
      <c r="AD446" s="4"/>
      <c r="AE446" s="4"/>
    </row>
    <row r="447" spans="29:31" ht="14.25" customHeight="1">
      <c r="AC447" s="4"/>
      <c r="AD447" s="4"/>
      <c r="AE447" s="4"/>
    </row>
    <row r="448" spans="29:31" ht="14.25" customHeight="1">
      <c r="AC448" s="4"/>
      <c r="AD448" s="4"/>
      <c r="AE448" s="4"/>
    </row>
    <row r="449" spans="29:31" ht="14.25" customHeight="1">
      <c r="AC449" s="4"/>
      <c r="AD449" s="4"/>
      <c r="AE449" s="4"/>
    </row>
    <row r="450" spans="29:31" ht="14.25" customHeight="1">
      <c r="AC450" s="4"/>
      <c r="AD450" s="4"/>
      <c r="AE450" s="4"/>
    </row>
    <row r="451" spans="29:31" ht="14.25" customHeight="1">
      <c r="AC451" s="4"/>
      <c r="AD451" s="4"/>
      <c r="AE451" s="4"/>
    </row>
    <row r="452" spans="29:31" ht="14.25" customHeight="1">
      <c r="AC452" s="4"/>
      <c r="AD452" s="4"/>
      <c r="AE452" s="4"/>
    </row>
    <row r="453" spans="29:31" ht="14.25" customHeight="1">
      <c r="AC453" s="4"/>
      <c r="AD453" s="4"/>
      <c r="AE453" s="4"/>
    </row>
    <row r="454" spans="29:31" ht="14.25" customHeight="1">
      <c r="AC454" s="4"/>
      <c r="AD454" s="4"/>
      <c r="AE454" s="4"/>
    </row>
    <row r="455" spans="29:31" ht="14.25" customHeight="1">
      <c r="AC455" s="4"/>
      <c r="AD455" s="4"/>
      <c r="AE455" s="4"/>
    </row>
    <row r="456" spans="29:31" ht="14.25" customHeight="1">
      <c r="AC456" s="4"/>
      <c r="AD456" s="4"/>
      <c r="AE456" s="4"/>
    </row>
    <row r="457" spans="29:31" ht="14.25" customHeight="1">
      <c r="AC457" s="4"/>
      <c r="AD457" s="4"/>
      <c r="AE457" s="4"/>
    </row>
    <row r="458" spans="29:31" ht="14.25" customHeight="1">
      <c r="AC458" s="4"/>
      <c r="AD458" s="4"/>
      <c r="AE458" s="4"/>
    </row>
    <row r="459" spans="29:31" ht="14.25" customHeight="1">
      <c r="AC459" s="4"/>
      <c r="AD459" s="4"/>
      <c r="AE459" s="4"/>
    </row>
    <row r="460" spans="29:31" ht="14.25" customHeight="1">
      <c r="AC460" s="4"/>
      <c r="AD460" s="4"/>
      <c r="AE460" s="4"/>
    </row>
    <row r="461" spans="29:31" ht="14.25" customHeight="1">
      <c r="AC461" s="4"/>
      <c r="AD461" s="4"/>
      <c r="AE461" s="4"/>
    </row>
    <row r="462" spans="29:31" ht="14.25" customHeight="1">
      <c r="AC462" s="4"/>
      <c r="AD462" s="4"/>
      <c r="AE462" s="4"/>
    </row>
    <row r="463" spans="29:31" ht="14.25" customHeight="1">
      <c r="AC463" s="4"/>
      <c r="AD463" s="4"/>
      <c r="AE463" s="4"/>
    </row>
    <row r="464" spans="29:31" ht="14.25" customHeight="1">
      <c r="AC464" s="4"/>
      <c r="AD464" s="4"/>
      <c r="AE464" s="4"/>
    </row>
    <row r="465" spans="29:31" ht="14.25" customHeight="1">
      <c r="AC465" s="4"/>
      <c r="AD465" s="4"/>
      <c r="AE465" s="4"/>
    </row>
    <row r="466" spans="29:31" ht="14.25" customHeight="1">
      <c r="AC466" s="4"/>
      <c r="AD466" s="4"/>
      <c r="AE466" s="4"/>
    </row>
    <row r="467" spans="29:31" ht="14.25" customHeight="1">
      <c r="AC467" s="4"/>
      <c r="AD467" s="4"/>
      <c r="AE467" s="4"/>
    </row>
    <row r="468" spans="29:31" ht="14.25" customHeight="1">
      <c r="AC468" s="4"/>
      <c r="AD468" s="4"/>
      <c r="AE468" s="4"/>
    </row>
    <row r="469" spans="29:31" ht="14.25" customHeight="1">
      <c r="AC469" s="4"/>
      <c r="AD469" s="4"/>
      <c r="AE469" s="4"/>
    </row>
    <row r="470" spans="29:31" ht="14.25" customHeight="1">
      <c r="AC470" s="4"/>
      <c r="AD470" s="4"/>
      <c r="AE470" s="4"/>
    </row>
    <row r="471" spans="29:31" ht="14.25" customHeight="1">
      <c r="AC471" s="4"/>
      <c r="AD471" s="4"/>
      <c r="AE471" s="4"/>
    </row>
    <row r="472" spans="29:31" ht="14.25" customHeight="1">
      <c r="AC472" s="4"/>
      <c r="AD472" s="4"/>
      <c r="AE472" s="4"/>
    </row>
    <row r="473" spans="29:31" ht="14.25" customHeight="1">
      <c r="AC473" s="4"/>
      <c r="AD473" s="4"/>
      <c r="AE473" s="4"/>
    </row>
    <row r="474" spans="29:31" ht="14.25" customHeight="1">
      <c r="AC474" s="4"/>
      <c r="AD474" s="4"/>
      <c r="AE474" s="4"/>
    </row>
    <row r="475" spans="29:31" ht="14.25" customHeight="1">
      <c r="AC475" s="4"/>
      <c r="AD475" s="4"/>
      <c r="AE475" s="4"/>
    </row>
    <row r="476" spans="29:31" ht="14.25" customHeight="1">
      <c r="AC476" s="4"/>
      <c r="AD476" s="4"/>
      <c r="AE476" s="4"/>
    </row>
    <row r="477" spans="29:31" ht="14.25" customHeight="1">
      <c r="AC477" s="4"/>
      <c r="AD477" s="4"/>
      <c r="AE477" s="4"/>
    </row>
    <row r="478" spans="29:31" ht="14.25" customHeight="1">
      <c r="AC478" s="4"/>
      <c r="AD478" s="4"/>
      <c r="AE478" s="4"/>
    </row>
    <row r="479" spans="29:31" ht="14.25" customHeight="1">
      <c r="AC479" s="4"/>
      <c r="AD479" s="4"/>
      <c r="AE479" s="4"/>
    </row>
    <row r="480" spans="29:31" ht="14.25" customHeight="1">
      <c r="AC480" s="4"/>
      <c r="AD480" s="4"/>
      <c r="AE480" s="4"/>
    </row>
    <row r="481" spans="29:31" ht="14.25" customHeight="1">
      <c r="AC481" s="4"/>
      <c r="AD481" s="4"/>
      <c r="AE481" s="4"/>
    </row>
    <row r="482" spans="29:31" ht="14.25" customHeight="1">
      <c r="AC482" s="4"/>
      <c r="AD482" s="4"/>
      <c r="AE482" s="4"/>
    </row>
    <row r="483" spans="29:31" ht="14.25" customHeight="1">
      <c r="AC483" s="4"/>
      <c r="AD483" s="4"/>
      <c r="AE483" s="4"/>
    </row>
    <row r="484" spans="29:31" ht="14.25" customHeight="1">
      <c r="AC484" s="4"/>
      <c r="AD484" s="4"/>
      <c r="AE484" s="4"/>
    </row>
    <row r="485" spans="29:31" ht="14.25" customHeight="1">
      <c r="AC485" s="4"/>
      <c r="AD485" s="4"/>
      <c r="AE485" s="4"/>
    </row>
    <row r="486" spans="29:31" ht="14.25" customHeight="1">
      <c r="AC486" s="4"/>
      <c r="AD486" s="4"/>
      <c r="AE486" s="4"/>
    </row>
    <row r="487" spans="29:31" ht="14.25" customHeight="1">
      <c r="AC487" s="4"/>
      <c r="AD487" s="4"/>
      <c r="AE487" s="4"/>
    </row>
    <row r="488" spans="29:31" ht="14.25" customHeight="1">
      <c r="AC488" s="4"/>
      <c r="AD488" s="4"/>
      <c r="AE488" s="4"/>
    </row>
    <row r="489" spans="29:31" ht="14.25" customHeight="1">
      <c r="AC489" s="4"/>
      <c r="AD489" s="4"/>
      <c r="AE489" s="4"/>
    </row>
    <row r="490" spans="29:31" ht="14.25" customHeight="1">
      <c r="AC490" s="4"/>
      <c r="AD490" s="4"/>
      <c r="AE490" s="4"/>
    </row>
    <row r="491" spans="29:31" ht="14.25" customHeight="1">
      <c r="AC491" s="4"/>
      <c r="AD491" s="4"/>
      <c r="AE491" s="4"/>
    </row>
    <row r="492" spans="29:31" ht="14.25" customHeight="1">
      <c r="AC492" s="4"/>
      <c r="AD492" s="4"/>
      <c r="AE492" s="4"/>
    </row>
    <row r="493" spans="29:31" ht="14.25" customHeight="1">
      <c r="AC493" s="4"/>
      <c r="AD493" s="4"/>
      <c r="AE493" s="4"/>
    </row>
    <row r="494" spans="29:31" ht="14.25" customHeight="1">
      <c r="AC494" s="4"/>
      <c r="AD494" s="4"/>
      <c r="AE494" s="4"/>
    </row>
    <row r="495" spans="29:31" ht="14.25" customHeight="1">
      <c r="AC495" s="4"/>
      <c r="AD495" s="4"/>
      <c r="AE495" s="4"/>
    </row>
    <row r="496" spans="29:31" ht="14.25" customHeight="1">
      <c r="AC496" s="4"/>
      <c r="AD496" s="4"/>
      <c r="AE496" s="4"/>
    </row>
    <row r="497" spans="29:31" ht="14.25" customHeight="1">
      <c r="AC497" s="4"/>
      <c r="AD497" s="4"/>
      <c r="AE497" s="4"/>
    </row>
    <row r="498" spans="29:31" ht="14.25" customHeight="1">
      <c r="AC498" s="4"/>
      <c r="AD498" s="4"/>
      <c r="AE498" s="4"/>
    </row>
    <row r="499" spans="29:31" ht="14.25" customHeight="1">
      <c r="AC499" s="4"/>
      <c r="AD499" s="4"/>
      <c r="AE499" s="4"/>
    </row>
    <row r="500" spans="29:31" ht="14.25" customHeight="1">
      <c r="AC500" s="4"/>
      <c r="AD500" s="4"/>
      <c r="AE500" s="4"/>
    </row>
    <row r="501" spans="29:31" ht="14.25" customHeight="1">
      <c r="AC501" s="4"/>
      <c r="AD501" s="4"/>
      <c r="AE501" s="4"/>
    </row>
    <row r="502" spans="29:31" ht="14.25" customHeight="1">
      <c r="AC502" s="4"/>
      <c r="AD502" s="4"/>
      <c r="AE502" s="4"/>
    </row>
    <row r="503" spans="29:31" ht="14.25" customHeight="1">
      <c r="AC503" s="4"/>
      <c r="AD503" s="4"/>
      <c r="AE503" s="4"/>
    </row>
    <row r="504" spans="29:31" ht="14.25" customHeight="1">
      <c r="AC504" s="4"/>
      <c r="AD504" s="4"/>
      <c r="AE504" s="4"/>
    </row>
    <row r="505" spans="29:31" ht="14.25" customHeight="1">
      <c r="AC505" s="4"/>
      <c r="AD505" s="4"/>
      <c r="AE505" s="4"/>
    </row>
    <row r="506" spans="29:31" ht="14.25" customHeight="1">
      <c r="AC506" s="4"/>
      <c r="AD506" s="4"/>
      <c r="AE506" s="4"/>
    </row>
    <row r="507" spans="29:31" ht="14.25" customHeight="1">
      <c r="AC507" s="4"/>
      <c r="AD507" s="4"/>
      <c r="AE507" s="4"/>
    </row>
    <row r="508" spans="29:31" ht="14.25" customHeight="1">
      <c r="AC508" s="4"/>
      <c r="AD508" s="4"/>
      <c r="AE508" s="4"/>
    </row>
    <row r="509" spans="29:31" ht="14.25" customHeight="1">
      <c r="AC509" s="4"/>
      <c r="AD509" s="4"/>
      <c r="AE509" s="4"/>
    </row>
    <row r="510" spans="29:31" ht="14.25" customHeight="1">
      <c r="AC510" s="4"/>
      <c r="AD510" s="4"/>
      <c r="AE510" s="4"/>
    </row>
    <row r="511" spans="29:31" ht="14.25" customHeight="1">
      <c r="AC511" s="4"/>
      <c r="AD511" s="4"/>
      <c r="AE511" s="4"/>
    </row>
    <row r="512" spans="29:31" ht="14.25" customHeight="1">
      <c r="AC512" s="4"/>
      <c r="AD512" s="4"/>
      <c r="AE512" s="4"/>
    </row>
    <row r="513" spans="29:31" ht="14.25" customHeight="1">
      <c r="AC513" s="4"/>
      <c r="AD513" s="4"/>
      <c r="AE513" s="4"/>
    </row>
    <row r="514" spans="29:31" ht="14.25" customHeight="1">
      <c r="AC514" s="4"/>
      <c r="AD514" s="4"/>
      <c r="AE514" s="4"/>
    </row>
    <row r="515" spans="29:31" ht="14.25" customHeight="1">
      <c r="AC515" s="4"/>
      <c r="AD515" s="4"/>
      <c r="AE515" s="4"/>
    </row>
    <row r="516" spans="29:31" ht="14.25" customHeight="1">
      <c r="AC516" s="4"/>
      <c r="AD516" s="4"/>
      <c r="AE516" s="4"/>
    </row>
    <row r="517" spans="29:31" ht="14.25" customHeight="1">
      <c r="AC517" s="4"/>
      <c r="AD517" s="4"/>
      <c r="AE517" s="4"/>
    </row>
    <row r="518" spans="29:31" ht="14.25" customHeight="1">
      <c r="AC518" s="4"/>
      <c r="AD518" s="4"/>
      <c r="AE518" s="4"/>
    </row>
    <row r="519" spans="29:31" ht="14.25" customHeight="1">
      <c r="AC519" s="4"/>
      <c r="AD519" s="4"/>
      <c r="AE519" s="4"/>
    </row>
    <row r="520" spans="29:31" ht="14.25" customHeight="1">
      <c r="AC520" s="4"/>
      <c r="AD520" s="4"/>
      <c r="AE520" s="4"/>
    </row>
    <row r="521" spans="29:31" ht="14.25" customHeight="1">
      <c r="AC521" s="4"/>
      <c r="AD521" s="4"/>
      <c r="AE521" s="4"/>
    </row>
    <row r="522" spans="29:31" ht="14.25" customHeight="1">
      <c r="AC522" s="4"/>
      <c r="AD522" s="4"/>
      <c r="AE522" s="4"/>
    </row>
    <row r="523" spans="29:31" ht="14.25" customHeight="1">
      <c r="AC523" s="4"/>
      <c r="AD523" s="4"/>
      <c r="AE523" s="4"/>
    </row>
    <row r="524" spans="29:31" ht="14.25" customHeight="1">
      <c r="AC524" s="4"/>
      <c r="AD524" s="4"/>
      <c r="AE524" s="4"/>
    </row>
    <row r="525" spans="29:31" ht="14.25" customHeight="1">
      <c r="AC525" s="4"/>
      <c r="AD525" s="4"/>
      <c r="AE525" s="4"/>
    </row>
    <row r="526" spans="29:31" ht="14.25" customHeight="1">
      <c r="AC526" s="4"/>
      <c r="AD526" s="4"/>
      <c r="AE526" s="4"/>
    </row>
    <row r="527" spans="29:31" ht="14.25" customHeight="1">
      <c r="AC527" s="4"/>
      <c r="AD527" s="4"/>
      <c r="AE527" s="4"/>
    </row>
    <row r="528" spans="29:31" ht="14.25" customHeight="1">
      <c r="AC528" s="4"/>
      <c r="AD528" s="4"/>
      <c r="AE528" s="4"/>
    </row>
    <row r="529" spans="29:31" ht="14.25" customHeight="1">
      <c r="AC529" s="4"/>
      <c r="AD529" s="4"/>
      <c r="AE529" s="4"/>
    </row>
    <row r="530" spans="29:31" ht="14.25" customHeight="1">
      <c r="AC530" s="4"/>
      <c r="AD530" s="4"/>
      <c r="AE530" s="4"/>
    </row>
    <row r="531" spans="29:31" ht="14.25" customHeight="1">
      <c r="AC531" s="4"/>
      <c r="AD531" s="4"/>
      <c r="AE531" s="4"/>
    </row>
    <row r="532" spans="29:31" ht="14.25" customHeight="1">
      <c r="AC532" s="4"/>
      <c r="AD532" s="4"/>
      <c r="AE532" s="4"/>
    </row>
    <row r="533" spans="29:31" ht="14.25" customHeight="1">
      <c r="AC533" s="4"/>
      <c r="AD533" s="4"/>
      <c r="AE533" s="4"/>
    </row>
    <row r="534" spans="29:31" ht="14.25" customHeight="1">
      <c r="AC534" s="4"/>
      <c r="AD534" s="4"/>
      <c r="AE534" s="4"/>
    </row>
    <row r="535" spans="29:31" ht="14.25" customHeight="1">
      <c r="AC535" s="4"/>
      <c r="AD535" s="4"/>
      <c r="AE535" s="4"/>
    </row>
    <row r="536" spans="29:31" ht="14.25" customHeight="1">
      <c r="AC536" s="4"/>
      <c r="AD536" s="4"/>
      <c r="AE536" s="4"/>
    </row>
    <row r="537" spans="29:31" ht="14.25" customHeight="1">
      <c r="AC537" s="4"/>
      <c r="AD537" s="4"/>
      <c r="AE537" s="4"/>
    </row>
    <row r="538" spans="29:31" ht="14.25" customHeight="1">
      <c r="AC538" s="4"/>
      <c r="AD538" s="4"/>
      <c r="AE538" s="4"/>
    </row>
    <row r="539" spans="29:31" ht="14.25" customHeight="1">
      <c r="AC539" s="4"/>
      <c r="AD539" s="4"/>
      <c r="AE539" s="4"/>
    </row>
    <row r="540" spans="29:31" ht="14.25" customHeight="1">
      <c r="AC540" s="4"/>
      <c r="AD540" s="4"/>
      <c r="AE540" s="4"/>
    </row>
    <row r="541" spans="29:31" ht="14.25" customHeight="1">
      <c r="AC541" s="4"/>
      <c r="AD541" s="4"/>
      <c r="AE541" s="4"/>
    </row>
    <row r="542" spans="29:31" ht="14.25" customHeight="1">
      <c r="AC542" s="4"/>
      <c r="AD542" s="4"/>
      <c r="AE542" s="4"/>
    </row>
    <row r="543" spans="29:31" ht="14.25" customHeight="1">
      <c r="AC543" s="4"/>
      <c r="AD543" s="4"/>
      <c r="AE543" s="4"/>
    </row>
    <row r="544" spans="29:31" ht="14.25" customHeight="1">
      <c r="AC544" s="4"/>
      <c r="AD544" s="4"/>
      <c r="AE544" s="4"/>
    </row>
    <row r="545" spans="29:31" ht="14.25" customHeight="1">
      <c r="AC545" s="4"/>
      <c r="AD545" s="4"/>
      <c r="AE545" s="4"/>
    </row>
    <row r="546" spans="29:31" ht="14.25" customHeight="1">
      <c r="AC546" s="4"/>
      <c r="AD546" s="4"/>
      <c r="AE546" s="4"/>
    </row>
    <row r="547" spans="29:31" ht="14.25" customHeight="1">
      <c r="AC547" s="4"/>
      <c r="AD547" s="4"/>
      <c r="AE547" s="4"/>
    </row>
    <row r="548" spans="29:31" ht="14.25" customHeight="1">
      <c r="AC548" s="4"/>
      <c r="AD548" s="4"/>
      <c r="AE548" s="4"/>
    </row>
    <row r="549" spans="29:31" ht="14.25" customHeight="1">
      <c r="AC549" s="4"/>
      <c r="AD549" s="4"/>
      <c r="AE549" s="4"/>
    </row>
    <row r="550" spans="29:31" ht="14.25" customHeight="1">
      <c r="AC550" s="4"/>
      <c r="AD550" s="4"/>
      <c r="AE550" s="4"/>
    </row>
    <row r="551" spans="29:31" ht="14.25" customHeight="1">
      <c r="AC551" s="4"/>
      <c r="AD551" s="4"/>
      <c r="AE551" s="4"/>
    </row>
    <row r="552" spans="29:31" ht="14.25" customHeight="1">
      <c r="AC552" s="4"/>
      <c r="AD552" s="4"/>
      <c r="AE552" s="4"/>
    </row>
    <row r="553" spans="29:31" ht="14.25" customHeight="1">
      <c r="AC553" s="4"/>
      <c r="AD553" s="4"/>
      <c r="AE553" s="4"/>
    </row>
    <row r="554" spans="29:31" ht="14.25" customHeight="1">
      <c r="AC554" s="4"/>
      <c r="AD554" s="4"/>
      <c r="AE554" s="4"/>
    </row>
    <row r="555" spans="29:31" ht="14.25" customHeight="1">
      <c r="AC555" s="4"/>
      <c r="AD555" s="4"/>
      <c r="AE555" s="4"/>
    </row>
    <row r="556" spans="29:31" ht="14.25" customHeight="1">
      <c r="AC556" s="4"/>
      <c r="AD556" s="4"/>
      <c r="AE556" s="4"/>
    </row>
    <row r="557" spans="29:31" ht="14.25" customHeight="1">
      <c r="AC557" s="4"/>
      <c r="AD557" s="4"/>
      <c r="AE557" s="4"/>
    </row>
    <row r="558" spans="29:31" ht="14.25" customHeight="1">
      <c r="AC558" s="4"/>
      <c r="AD558" s="4"/>
      <c r="AE558" s="4"/>
    </row>
    <row r="559" spans="29:31" ht="14.25" customHeight="1">
      <c r="AC559" s="4"/>
      <c r="AD559" s="4"/>
      <c r="AE559" s="4"/>
    </row>
    <row r="560" spans="29:31" ht="14.25" customHeight="1">
      <c r="AC560" s="4"/>
      <c r="AD560" s="4"/>
      <c r="AE560" s="4"/>
    </row>
    <row r="561" spans="29:31" ht="14.25" customHeight="1">
      <c r="AC561" s="4"/>
      <c r="AD561" s="4"/>
      <c r="AE561" s="4"/>
    </row>
    <row r="562" spans="29:31" ht="14.25" customHeight="1">
      <c r="AC562" s="4"/>
      <c r="AD562" s="4"/>
      <c r="AE562" s="4"/>
    </row>
    <row r="563" spans="29:31" ht="14.25" customHeight="1">
      <c r="AC563" s="4"/>
      <c r="AD563" s="4"/>
      <c r="AE563" s="4"/>
    </row>
    <row r="564" spans="29:31" ht="14.25" customHeight="1">
      <c r="AC564" s="4"/>
      <c r="AD564" s="4"/>
      <c r="AE564" s="4"/>
    </row>
    <row r="565" spans="29:31" ht="14.25" customHeight="1">
      <c r="AC565" s="4"/>
      <c r="AD565" s="4"/>
      <c r="AE565" s="4"/>
    </row>
    <row r="566" spans="29:31" ht="14.25" customHeight="1">
      <c r="AC566" s="4"/>
      <c r="AD566" s="4"/>
      <c r="AE566" s="4"/>
    </row>
    <row r="567" spans="29:31" ht="14.25" customHeight="1">
      <c r="AC567" s="4"/>
      <c r="AD567" s="4"/>
      <c r="AE567" s="4"/>
    </row>
    <row r="568" spans="29:31" ht="14.25" customHeight="1">
      <c r="AC568" s="4"/>
      <c r="AD568" s="4"/>
      <c r="AE568" s="4"/>
    </row>
    <row r="569" spans="29:31" ht="14.25" customHeight="1">
      <c r="AC569" s="4"/>
      <c r="AD569" s="4"/>
      <c r="AE569" s="4"/>
    </row>
    <row r="570" spans="29:31" ht="14.25" customHeight="1">
      <c r="AC570" s="4"/>
      <c r="AD570" s="4"/>
      <c r="AE570" s="4"/>
    </row>
    <row r="571" spans="29:31" ht="14.25" customHeight="1">
      <c r="AC571" s="4"/>
      <c r="AD571" s="4"/>
      <c r="AE571" s="4"/>
    </row>
    <row r="572" spans="29:31" ht="14.25" customHeight="1">
      <c r="AC572" s="4"/>
      <c r="AD572" s="4"/>
      <c r="AE572" s="4"/>
    </row>
    <row r="573" spans="29:31" ht="14.25" customHeight="1">
      <c r="AC573" s="4"/>
      <c r="AD573" s="4"/>
      <c r="AE573" s="4"/>
    </row>
    <row r="574" spans="29:31" ht="14.25" customHeight="1">
      <c r="AC574" s="4"/>
      <c r="AD574" s="4"/>
      <c r="AE574" s="4"/>
    </row>
    <row r="575" spans="29:31" ht="14.25" customHeight="1">
      <c r="AC575" s="4"/>
      <c r="AD575" s="4"/>
      <c r="AE575" s="4"/>
    </row>
    <row r="576" spans="29:31" ht="14.25" customHeight="1">
      <c r="AC576" s="4"/>
      <c r="AD576" s="4"/>
      <c r="AE576" s="4"/>
    </row>
    <row r="577" spans="29:31" ht="14.25" customHeight="1">
      <c r="AC577" s="4"/>
      <c r="AD577" s="4"/>
      <c r="AE577" s="4"/>
    </row>
    <row r="578" spans="29:31" ht="14.25" customHeight="1">
      <c r="AC578" s="4"/>
      <c r="AD578" s="4"/>
      <c r="AE578" s="4"/>
    </row>
    <row r="579" spans="29:31" ht="14.25" customHeight="1">
      <c r="AC579" s="4"/>
      <c r="AD579" s="4"/>
      <c r="AE579" s="4"/>
    </row>
    <row r="580" spans="29:31" ht="14.25" customHeight="1">
      <c r="AC580" s="4"/>
      <c r="AD580" s="4"/>
      <c r="AE580" s="4"/>
    </row>
    <row r="581" spans="29:31" ht="14.25" customHeight="1">
      <c r="AC581" s="4"/>
      <c r="AD581" s="4"/>
      <c r="AE581" s="4"/>
    </row>
    <row r="582" spans="29:31" ht="14.25" customHeight="1">
      <c r="AC582" s="4"/>
      <c r="AD582" s="4"/>
      <c r="AE582" s="4"/>
    </row>
    <row r="583" spans="29:31" ht="14.25" customHeight="1">
      <c r="AC583" s="4"/>
      <c r="AD583" s="4"/>
      <c r="AE583" s="4"/>
    </row>
    <row r="584" spans="29:31" ht="14.25" customHeight="1">
      <c r="AC584" s="4"/>
      <c r="AD584" s="4"/>
      <c r="AE584" s="4"/>
    </row>
    <row r="585" spans="29:31" ht="14.25" customHeight="1">
      <c r="AC585" s="4"/>
      <c r="AD585" s="4"/>
      <c r="AE585" s="4"/>
    </row>
    <row r="586" spans="29:31" ht="14.25" customHeight="1">
      <c r="AC586" s="4"/>
      <c r="AD586" s="4"/>
      <c r="AE586" s="4"/>
    </row>
    <row r="587" spans="29:31" ht="14.25" customHeight="1">
      <c r="AC587" s="4"/>
      <c r="AD587" s="4"/>
      <c r="AE587" s="4"/>
    </row>
    <row r="588" spans="29:31" ht="14.25" customHeight="1">
      <c r="AC588" s="4"/>
      <c r="AD588" s="4"/>
      <c r="AE588" s="4"/>
    </row>
    <row r="589" spans="29:31" ht="14.25" customHeight="1">
      <c r="AC589" s="4"/>
      <c r="AD589" s="4"/>
      <c r="AE589" s="4"/>
    </row>
    <row r="590" spans="29:31" ht="14.25" customHeight="1">
      <c r="AC590" s="4"/>
      <c r="AD590" s="4"/>
      <c r="AE590" s="4"/>
    </row>
    <row r="591" spans="29:31" ht="14.25" customHeight="1">
      <c r="AC591" s="4"/>
      <c r="AD591" s="4"/>
      <c r="AE591" s="4"/>
    </row>
    <row r="592" spans="29:31" ht="14.25" customHeight="1">
      <c r="AC592" s="4"/>
      <c r="AD592" s="4"/>
      <c r="AE592" s="4"/>
    </row>
    <row r="593" spans="29:31" ht="14.25" customHeight="1">
      <c r="AC593" s="4"/>
      <c r="AD593" s="4"/>
      <c r="AE593" s="4"/>
    </row>
    <row r="594" spans="29:31" ht="14.25" customHeight="1">
      <c r="AC594" s="4"/>
      <c r="AD594" s="4"/>
      <c r="AE594" s="4"/>
    </row>
    <row r="595" spans="29:31" ht="14.25" customHeight="1">
      <c r="AC595" s="4"/>
      <c r="AD595" s="4"/>
      <c r="AE595" s="4"/>
    </row>
    <row r="596" spans="29:31" ht="14.25" customHeight="1">
      <c r="AC596" s="4"/>
      <c r="AD596" s="4"/>
      <c r="AE596" s="4"/>
    </row>
    <row r="597" spans="29:31" ht="14.25" customHeight="1">
      <c r="AC597" s="4"/>
      <c r="AD597" s="4"/>
      <c r="AE597" s="4"/>
    </row>
    <row r="598" spans="29:31" ht="14.25" customHeight="1">
      <c r="AC598" s="4"/>
      <c r="AD598" s="4"/>
      <c r="AE598" s="4"/>
    </row>
    <row r="599" spans="29:31" ht="14.25" customHeight="1">
      <c r="AC599" s="4"/>
      <c r="AD599" s="4"/>
      <c r="AE599" s="4"/>
    </row>
    <row r="600" spans="29:31" ht="14.25" customHeight="1">
      <c r="AC600" s="4"/>
      <c r="AD600" s="4"/>
      <c r="AE600" s="4"/>
    </row>
    <row r="601" spans="29:31" ht="14.25" customHeight="1">
      <c r="AC601" s="4"/>
      <c r="AD601" s="4"/>
      <c r="AE601" s="4"/>
    </row>
    <row r="602" spans="29:31" ht="14.25" customHeight="1">
      <c r="AC602" s="4"/>
      <c r="AD602" s="4"/>
      <c r="AE602" s="4"/>
    </row>
    <row r="603" spans="29:31" ht="14.25" customHeight="1">
      <c r="AC603" s="4"/>
      <c r="AD603" s="4"/>
      <c r="AE603" s="4"/>
    </row>
    <row r="604" spans="29:31" ht="14.25" customHeight="1">
      <c r="AC604" s="4"/>
      <c r="AD604" s="4"/>
      <c r="AE604" s="4"/>
    </row>
    <row r="605" spans="29:31" ht="14.25" customHeight="1">
      <c r="AC605" s="4"/>
      <c r="AD605" s="4"/>
      <c r="AE605" s="4"/>
    </row>
    <row r="606" spans="29:31" ht="14.25" customHeight="1">
      <c r="AC606" s="4"/>
      <c r="AD606" s="4"/>
      <c r="AE606" s="4"/>
    </row>
    <row r="607" spans="29:31" ht="14.25" customHeight="1">
      <c r="AC607" s="4"/>
      <c r="AD607" s="4"/>
      <c r="AE607" s="4"/>
    </row>
    <row r="608" spans="29:31" ht="14.25" customHeight="1">
      <c r="AC608" s="4"/>
      <c r="AD608" s="4"/>
      <c r="AE608" s="4"/>
    </row>
    <row r="609" spans="29:31" ht="14.25" customHeight="1">
      <c r="AC609" s="4"/>
      <c r="AD609" s="4"/>
      <c r="AE609" s="4"/>
    </row>
    <row r="610" spans="29:31" ht="14.25" customHeight="1">
      <c r="AC610" s="4"/>
      <c r="AD610" s="4"/>
      <c r="AE610" s="4"/>
    </row>
    <row r="611" spans="29:31" ht="14.25" customHeight="1">
      <c r="AC611" s="4"/>
      <c r="AD611" s="4"/>
      <c r="AE611" s="4"/>
    </row>
    <row r="612" spans="29:31" ht="14.25" customHeight="1">
      <c r="AC612" s="4"/>
      <c r="AD612" s="4"/>
      <c r="AE612" s="4"/>
    </row>
    <row r="613" spans="29:31" ht="14.25" customHeight="1">
      <c r="AC613" s="4"/>
      <c r="AD613" s="4"/>
      <c r="AE613" s="4"/>
    </row>
    <row r="614" spans="29:31" ht="14.25" customHeight="1">
      <c r="AC614" s="4"/>
      <c r="AD614" s="4"/>
      <c r="AE614" s="4"/>
    </row>
    <row r="615" spans="29:31" ht="14.25" customHeight="1">
      <c r="AC615" s="4"/>
      <c r="AD615" s="4"/>
      <c r="AE615" s="4"/>
    </row>
    <row r="616" spans="29:31" ht="14.25" customHeight="1">
      <c r="AC616" s="4"/>
      <c r="AD616" s="4"/>
      <c r="AE616" s="4"/>
    </row>
    <row r="617" spans="29:31" ht="14.25" customHeight="1">
      <c r="AC617" s="4"/>
      <c r="AD617" s="4"/>
      <c r="AE617" s="4"/>
    </row>
    <row r="618" spans="29:31" ht="14.25" customHeight="1">
      <c r="AC618" s="4"/>
      <c r="AD618" s="4"/>
      <c r="AE618" s="4"/>
    </row>
    <row r="619" spans="29:31" ht="14.25" customHeight="1">
      <c r="AC619" s="4"/>
      <c r="AD619" s="4"/>
      <c r="AE619" s="4"/>
    </row>
    <row r="620" spans="29:31" ht="14.25" customHeight="1">
      <c r="AC620" s="4"/>
      <c r="AD620" s="4"/>
      <c r="AE620" s="4"/>
    </row>
    <row r="621" spans="29:31" ht="14.25" customHeight="1">
      <c r="AC621" s="4"/>
      <c r="AD621" s="4"/>
      <c r="AE621" s="4"/>
    </row>
    <row r="622" spans="29:31" ht="14.25" customHeight="1">
      <c r="AC622" s="4"/>
      <c r="AD622" s="4"/>
      <c r="AE622" s="4"/>
    </row>
    <row r="623" spans="29:31" ht="14.25" customHeight="1">
      <c r="AC623" s="4"/>
      <c r="AD623" s="4"/>
      <c r="AE623" s="4"/>
    </row>
    <row r="624" spans="29:31" ht="14.25" customHeight="1">
      <c r="AC624" s="4"/>
      <c r="AD624" s="4"/>
      <c r="AE624" s="4"/>
    </row>
    <row r="625" spans="29:31" ht="14.25" customHeight="1">
      <c r="AC625" s="4"/>
      <c r="AD625" s="4"/>
      <c r="AE625" s="4"/>
    </row>
    <row r="626" spans="29:31" ht="14.25" customHeight="1">
      <c r="AC626" s="4"/>
      <c r="AD626" s="4"/>
      <c r="AE626" s="4"/>
    </row>
    <row r="627" spans="29:31" ht="14.25" customHeight="1">
      <c r="AC627" s="4"/>
      <c r="AD627" s="4"/>
      <c r="AE627" s="4"/>
    </row>
    <row r="628" spans="29:31" ht="14.25" customHeight="1">
      <c r="AC628" s="4"/>
      <c r="AD628" s="4"/>
      <c r="AE628" s="4"/>
    </row>
    <row r="629" spans="29:31" ht="14.25" customHeight="1">
      <c r="AC629" s="4"/>
      <c r="AD629" s="4"/>
      <c r="AE629" s="4"/>
    </row>
    <row r="630" spans="29:31" ht="14.25" customHeight="1">
      <c r="AC630" s="4"/>
      <c r="AD630" s="4"/>
      <c r="AE630" s="4"/>
    </row>
    <row r="631" spans="29:31" ht="14.25" customHeight="1">
      <c r="AC631" s="4"/>
      <c r="AD631" s="4"/>
      <c r="AE631" s="4"/>
    </row>
    <row r="632" spans="29:31" ht="14.25" customHeight="1">
      <c r="AC632" s="4"/>
      <c r="AD632" s="4"/>
      <c r="AE632" s="4"/>
    </row>
    <row r="633" spans="29:31" ht="14.25" customHeight="1">
      <c r="AC633" s="4"/>
      <c r="AD633" s="4"/>
      <c r="AE633" s="4"/>
    </row>
    <row r="634" spans="29:31" ht="14.25" customHeight="1">
      <c r="AC634" s="4"/>
      <c r="AD634" s="4"/>
      <c r="AE634" s="4"/>
    </row>
    <row r="635" spans="29:31" ht="14.25" customHeight="1">
      <c r="AC635" s="4"/>
      <c r="AD635" s="4"/>
      <c r="AE635" s="4"/>
    </row>
    <row r="636" spans="29:31" ht="14.25" customHeight="1">
      <c r="AC636" s="4"/>
      <c r="AD636" s="4"/>
      <c r="AE636" s="4"/>
    </row>
    <row r="637" spans="29:31" ht="14.25" customHeight="1">
      <c r="AC637" s="4"/>
      <c r="AD637" s="4"/>
      <c r="AE637" s="4"/>
    </row>
    <row r="638" spans="29:31" ht="14.25" customHeight="1">
      <c r="AC638" s="4"/>
      <c r="AD638" s="4"/>
      <c r="AE638" s="4"/>
    </row>
    <row r="639" spans="29:31" ht="14.25" customHeight="1">
      <c r="AC639" s="4"/>
      <c r="AD639" s="4"/>
      <c r="AE639" s="4"/>
    </row>
    <row r="640" spans="29:31" ht="14.25" customHeight="1">
      <c r="AC640" s="4"/>
      <c r="AD640" s="4"/>
      <c r="AE640" s="4"/>
    </row>
    <row r="641" spans="29:31" ht="14.25" customHeight="1">
      <c r="AC641" s="4"/>
      <c r="AD641" s="4"/>
      <c r="AE641" s="4"/>
    </row>
    <row r="642" spans="29:31" ht="14.25" customHeight="1">
      <c r="AC642" s="4"/>
      <c r="AD642" s="4"/>
      <c r="AE642" s="4"/>
    </row>
    <row r="643" spans="29:31" ht="14.25" customHeight="1">
      <c r="AC643" s="4"/>
      <c r="AD643" s="4"/>
      <c r="AE643" s="4"/>
    </row>
    <row r="644" spans="29:31" ht="14.25" customHeight="1">
      <c r="AC644" s="4"/>
      <c r="AD644" s="4"/>
      <c r="AE644" s="4"/>
    </row>
    <row r="645" spans="29:31" ht="14.25" customHeight="1">
      <c r="AC645" s="4"/>
      <c r="AD645" s="4"/>
      <c r="AE645" s="4"/>
    </row>
    <row r="646" spans="29:31" ht="14.25" customHeight="1">
      <c r="AC646" s="4"/>
      <c r="AD646" s="4"/>
      <c r="AE646" s="4"/>
    </row>
    <row r="647" spans="29:31" ht="14.25" customHeight="1">
      <c r="AC647" s="4"/>
      <c r="AD647" s="4"/>
      <c r="AE647" s="4"/>
    </row>
    <row r="648" spans="29:31" ht="14.25" customHeight="1">
      <c r="AC648" s="4"/>
      <c r="AD648" s="4"/>
      <c r="AE648" s="4"/>
    </row>
    <row r="649" spans="29:31" ht="14.25" customHeight="1">
      <c r="AC649" s="4"/>
      <c r="AD649" s="4"/>
      <c r="AE649" s="4"/>
    </row>
    <row r="650" spans="29:31" ht="14.25" customHeight="1">
      <c r="AC650" s="4"/>
      <c r="AD650" s="4"/>
      <c r="AE650" s="4"/>
    </row>
    <row r="651" spans="29:31" ht="14.25" customHeight="1">
      <c r="AC651" s="4"/>
      <c r="AD651" s="4"/>
      <c r="AE651" s="4"/>
    </row>
    <row r="652" spans="29:31" ht="14.25" customHeight="1">
      <c r="AC652" s="4"/>
      <c r="AD652" s="4"/>
      <c r="AE652" s="4"/>
    </row>
    <row r="653" spans="29:31" ht="14.25" customHeight="1">
      <c r="AC653" s="4"/>
      <c r="AD653" s="4"/>
      <c r="AE653" s="4"/>
    </row>
    <row r="654" spans="29:31" ht="14.25" customHeight="1">
      <c r="AC654" s="4"/>
      <c r="AD654" s="4"/>
      <c r="AE654" s="4"/>
    </row>
    <row r="655" spans="29:31" ht="14.25" customHeight="1">
      <c r="AC655" s="4"/>
      <c r="AD655" s="4"/>
      <c r="AE655" s="4"/>
    </row>
    <row r="656" spans="29:31" ht="14.25" customHeight="1">
      <c r="AC656" s="4"/>
      <c r="AD656" s="4"/>
      <c r="AE656" s="4"/>
    </row>
    <row r="657" spans="29:31" ht="14.25" customHeight="1">
      <c r="AC657" s="4"/>
      <c r="AD657" s="4"/>
      <c r="AE657" s="4"/>
    </row>
    <row r="658" spans="29:31" ht="14.25" customHeight="1">
      <c r="AC658" s="4"/>
      <c r="AD658" s="4"/>
      <c r="AE658" s="4"/>
    </row>
    <row r="659" spans="29:31" ht="14.25" customHeight="1">
      <c r="AC659" s="4"/>
      <c r="AD659" s="4"/>
      <c r="AE659" s="4"/>
    </row>
    <row r="660" spans="29:31" ht="14.25" customHeight="1">
      <c r="AC660" s="4"/>
      <c r="AD660" s="4"/>
      <c r="AE660" s="4"/>
    </row>
    <row r="661" spans="29:31" ht="14.25" customHeight="1">
      <c r="AC661" s="4"/>
      <c r="AD661" s="4"/>
      <c r="AE661" s="4"/>
    </row>
    <row r="662" spans="29:31" ht="14.25" customHeight="1">
      <c r="AC662" s="4"/>
      <c r="AD662" s="4"/>
      <c r="AE662" s="4"/>
    </row>
    <row r="663" spans="29:31" ht="14.25" customHeight="1">
      <c r="AC663" s="4"/>
      <c r="AD663" s="4"/>
      <c r="AE663" s="4"/>
    </row>
    <row r="664" spans="29:31" ht="14.25" customHeight="1">
      <c r="AC664" s="4"/>
      <c r="AD664" s="4"/>
      <c r="AE664" s="4"/>
    </row>
    <row r="665" spans="29:31" ht="14.25" customHeight="1">
      <c r="AC665" s="4"/>
      <c r="AD665" s="4"/>
      <c r="AE665" s="4"/>
    </row>
    <row r="666" spans="29:31" ht="14.25" customHeight="1">
      <c r="AC666" s="4"/>
      <c r="AD666" s="4"/>
      <c r="AE666" s="4"/>
    </row>
    <row r="667" spans="29:31" ht="14.25" customHeight="1">
      <c r="AC667" s="4"/>
      <c r="AD667" s="4"/>
      <c r="AE667" s="4"/>
    </row>
    <row r="668" spans="29:31" ht="14.25" customHeight="1">
      <c r="AC668" s="4"/>
      <c r="AD668" s="4"/>
      <c r="AE668" s="4"/>
    </row>
    <row r="669" spans="29:31" ht="14.25" customHeight="1">
      <c r="AC669" s="4"/>
      <c r="AD669" s="4"/>
      <c r="AE669" s="4"/>
    </row>
    <row r="670" spans="29:31" ht="14.25" customHeight="1">
      <c r="AC670" s="4"/>
      <c r="AD670" s="4"/>
      <c r="AE670" s="4"/>
    </row>
    <row r="671" spans="29:31" ht="14.25" customHeight="1">
      <c r="AC671" s="4"/>
      <c r="AD671" s="4"/>
      <c r="AE671" s="4"/>
    </row>
    <row r="672" spans="29:31" ht="14.25" customHeight="1">
      <c r="AC672" s="4"/>
      <c r="AD672" s="4"/>
      <c r="AE672" s="4"/>
    </row>
    <row r="673" spans="29:31" ht="14.25" customHeight="1">
      <c r="AC673" s="4"/>
      <c r="AD673" s="4"/>
      <c r="AE673" s="4"/>
    </row>
    <row r="674" spans="29:31" ht="14.25" customHeight="1">
      <c r="AC674" s="4"/>
      <c r="AD674" s="4"/>
      <c r="AE674" s="4"/>
    </row>
    <row r="675" spans="29:31" ht="14.25" customHeight="1">
      <c r="AC675" s="4"/>
      <c r="AD675" s="4"/>
      <c r="AE675" s="4"/>
    </row>
    <row r="676" spans="29:31" ht="14.25" customHeight="1">
      <c r="AC676" s="4"/>
      <c r="AD676" s="4"/>
      <c r="AE676" s="4"/>
    </row>
    <row r="677" spans="29:31" ht="14.25" customHeight="1">
      <c r="AC677" s="4"/>
      <c r="AD677" s="4"/>
      <c r="AE677" s="4"/>
    </row>
    <row r="678" spans="29:31" ht="14.25" customHeight="1">
      <c r="AC678" s="4"/>
      <c r="AD678" s="4"/>
      <c r="AE678" s="4"/>
    </row>
    <row r="679" spans="29:31" ht="14.25" customHeight="1">
      <c r="AC679" s="4"/>
      <c r="AD679" s="4"/>
      <c r="AE679" s="4"/>
    </row>
    <row r="680" spans="29:31" ht="14.25" customHeight="1">
      <c r="AC680" s="4"/>
      <c r="AD680" s="4"/>
      <c r="AE680" s="4"/>
    </row>
    <row r="681" spans="29:31" ht="14.25" customHeight="1">
      <c r="AC681" s="4"/>
      <c r="AD681" s="4"/>
      <c r="AE681" s="4"/>
    </row>
    <row r="682" spans="29:31" ht="14.25" customHeight="1">
      <c r="AC682" s="4"/>
      <c r="AD682" s="4"/>
      <c r="AE682" s="4"/>
    </row>
    <row r="683" spans="29:31" ht="14.25" customHeight="1">
      <c r="AC683" s="4"/>
      <c r="AD683" s="4"/>
      <c r="AE683" s="4"/>
    </row>
    <row r="684" spans="29:31" ht="14.25" customHeight="1">
      <c r="AC684" s="4"/>
      <c r="AD684" s="4"/>
      <c r="AE684" s="4"/>
    </row>
    <row r="685" spans="29:31" ht="14.25" customHeight="1">
      <c r="AC685" s="4"/>
      <c r="AD685" s="4"/>
      <c r="AE685" s="4"/>
    </row>
    <row r="686" spans="29:31" ht="14.25" customHeight="1">
      <c r="AC686" s="4"/>
      <c r="AD686" s="4"/>
      <c r="AE686" s="4"/>
    </row>
    <row r="687" spans="29:31" ht="14.25" customHeight="1">
      <c r="AC687" s="4"/>
      <c r="AD687" s="4"/>
      <c r="AE687" s="4"/>
    </row>
    <row r="688" spans="29:31" ht="14.25" customHeight="1">
      <c r="AC688" s="4"/>
      <c r="AD688" s="4"/>
      <c r="AE688" s="4"/>
    </row>
    <row r="689" spans="29:31" ht="14.25" customHeight="1">
      <c r="AC689" s="4"/>
      <c r="AD689" s="4"/>
      <c r="AE689" s="4"/>
    </row>
    <row r="690" spans="29:31" ht="14.25" customHeight="1">
      <c r="AC690" s="4"/>
      <c r="AD690" s="4"/>
      <c r="AE690" s="4"/>
    </row>
    <row r="691" spans="29:31" ht="14.25" customHeight="1">
      <c r="AC691" s="4"/>
      <c r="AD691" s="4"/>
      <c r="AE691" s="4"/>
    </row>
    <row r="692" spans="29:31" ht="14.25" customHeight="1">
      <c r="AC692" s="4"/>
      <c r="AD692" s="4"/>
      <c r="AE692" s="4"/>
    </row>
    <row r="693" spans="29:31" ht="14.25" customHeight="1">
      <c r="AC693" s="4"/>
      <c r="AD693" s="4"/>
      <c r="AE693" s="4"/>
    </row>
    <row r="694" spans="29:31" ht="14.25" customHeight="1">
      <c r="AC694" s="4"/>
      <c r="AD694" s="4"/>
      <c r="AE694" s="4"/>
    </row>
    <row r="695" spans="29:31" ht="14.25" customHeight="1">
      <c r="AC695" s="4"/>
      <c r="AD695" s="4"/>
      <c r="AE695" s="4"/>
    </row>
    <row r="696" spans="29:31" ht="14.25" customHeight="1">
      <c r="AC696" s="4"/>
      <c r="AD696" s="4"/>
      <c r="AE696" s="4"/>
    </row>
    <row r="697" spans="29:31" ht="14.25" customHeight="1">
      <c r="AC697" s="4"/>
      <c r="AD697" s="4"/>
      <c r="AE697" s="4"/>
    </row>
    <row r="698" spans="29:31" ht="14.25" customHeight="1">
      <c r="AC698" s="4"/>
      <c r="AD698" s="4"/>
      <c r="AE698" s="4"/>
    </row>
    <row r="699" spans="29:31" ht="14.25" customHeight="1">
      <c r="AC699" s="4"/>
      <c r="AD699" s="4"/>
      <c r="AE699" s="4"/>
    </row>
    <row r="700" spans="29:31" ht="14.25" customHeight="1">
      <c r="AC700" s="4"/>
      <c r="AD700" s="4"/>
      <c r="AE700" s="4"/>
    </row>
    <row r="701" spans="29:31" ht="14.25" customHeight="1">
      <c r="AC701" s="4"/>
      <c r="AD701" s="4"/>
      <c r="AE701" s="4"/>
    </row>
    <row r="702" spans="29:31" ht="14.25" customHeight="1">
      <c r="AC702" s="4"/>
      <c r="AD702" s="4"/>
      <c r="AE702" s="4"/>
    </row>
    <row r="703" spans="29:31" ht="14.25" customHeight="1">
      <c r="AC703" s="4"/>
      <c r="AD703" s="4"/>
      <c r="AE703" s="4"/>
    </row>
    <row r="704" spans="29:31" ht="14.25" customHeight="1">
      <c r="AC704" s="4"/>
      <c r="AD704" s="4"/>
      <c r="AE704" s="4"/>
    </row>
    <row r="705" spans="29:31" ht="14.25" customHeight="1">
      <c r="AC705" s="4"/>
      <c r="AD705" s="4"/>
      <c r="AE705" s="4"/>
    </row>
    <row r="706" spans="29:31" ht="14.25" customHeight="1">
      <c r="AC706" s="4"/>
      <c r="AD706" s="4"/>
      <c r="AE706" s="4"/>
    </row>
    <row r="707" spans="29:31" ht="14.25" customHeight="1">
      <c r="AC707" s="4"/>
      <c r="AD707" s="4"/>
      <c r="AE707" s="4"/>
    </row>
    <row r="708" spans="29:31" ht="14.25" customHeight="1">
      <c r="AC708" s="4"/>
      <c r="AD708" s="4"/>
      <c r="AE708" s="4"/>
    </row>
    <row r="709" spans="29:31" ht="14.25" customHeight="1">
      <c r="AC709" s="4"/>
      <c r="AD709" s="4"/>
      <c r="AE709" s="4"/>
    </row>
    <row r="710" spans="29:31" ht="14.25" customHeight="1">
      <c r="AC710" s="4"/>
      <c r="AD710" s="4"/>
      <c r="AE710" s="4"/>
    </row>
    <row r="711" spans="29:31" ht="14.25" customHeight="1">
      <c r="AC711" s="4"/>
      <c r="AD711" s="4"/>
      <c r="AE711" s="4"/>
    </row>
    <row r="712" spans="29:31" ht="14.25" customHeight="1">
      <c r="AC712" s="4"/>
      <c r="AD712" s="4"/>
      <c r="AE712" s="4"/>
    </row>
    <row r="713" spans="29:31" ht="14.25" customHeight="1">
      <c r="AC713" s="4"/>
      <c r="AD713" s="4"/>
      <c r="AE713" s="4"/>
    </row>
    <row r="714" spans="29:31" ht="14.25" customHeight="1">
      <c r="AC714" s="4"/>
      <c r="AD714" s="4"/>
      <c r="AE714" s="4"/>
    </row>
    <row r="715" spans="29:31" ht="14.25" customHeight="1">
      <c r="AC715" s="4"/>
      <c r="AD715" s="4"/>
      <c r="AE715" s="4"/>
    </row>
    <row r="716" spans="29:31" ht="14.25" customHeight="1">
      <c r="AC716" s="4"/>
      <c r="AD716" s="4"/>
      <c r="AE716" s="4"/>
    </row>
    <row r="717" spans="29:31" ht="14.25" customHeight="1">
      <c r="AC717" s="4"/>
      <c r="AD717" s="4"/>
      <c r="AE717" s="4"/>
    </row>
    <row r="718" spans="29:31" ht="14.25" customHeight="1">
      <c r="AC718" s="4"/>
      <c r="AD718" s="4"/>
      <c r="AE718" s="4"/>
    </row>
    <row r="719" spans="29:31" ht="14.25" customHeight="1">
      <c r="AC719" s="4"/>
      <c r="AD719" s="4"/>
      <c r="AE719" s="4"/>
    </row>
    <row r="720" spans="29:31" ht="14.25" customHeight="1">
      <c r="AC720" s="4"/>
      <c r="AD720" s="4"/>
      <c r="AE720" s="4"/>
    </row>
    <row r="721" spans="29:31" ht="14.25" customHeight="1">
      <c r="AC721" s="4"/>
      <c r="AD721" s="4"/>
      <c r="AE721" s="4"/>
    </row>
    <row r="722" spans="29:31" ht="14.25" customHeight="1">
      <c r="AC722" s="4"/>
      <c r="AD722" s="4"/>
      <c r="AE722" s="4"/>
    </row>
    <row r="723" spans="29:31" ht="14.25" customHeight="1">
      <c r="AC723" s="4"/>
      <c r="AD723" s="4"/>
      <c r="AE723" s="4"/>
    </row>
    <row r="724" spans="29:31" ht="14.25" customHeight="1">
      <c r="AC724" s="4"/>
      <c r="AD724" s="4"/>
      <c r="AE724" s="4"/>
    </row>
    <row r="725" spans="29:31" ht="14.25" customHeight="1">
      <c r="AC725" s="4"/>
      <c r="AD725" s="4"/>
      <c r="AE725" s="4"/>
    </row>
    <row r="726" spans="29:31" ht="14.25" customHeight="1">
      <c r="AC726" s="4"/>
      <c r="AD726" s="4"/>
      <c r="AE726" s="4"/>
    </row>
    <row r="727" spans="29:31" ht="14.25" customHeight="1">
      <c r="AC727" s="4"/>
      <c r="AD727" s="4"/>
      <c r="AE727" s="4"/>
    </row>
    <row r="728" spans="29:31" ht="14.25" customHeight="1">
      <c r="AC728" s="4"/>
      <c r="AD728" s="4"/>
      <c r="AE728" s="4"/>
    </row>
    <row r="729" spans="29:31" ht="14.25" customHeight="1">
      <c r="AC729" s="4"/>
      <c r="AD729" s="4"/>
      <c r="AE729" s="4"/>
    </row>
    <row r="730" spans="29:31" ht="14.25" customHeight="1">
      <c r="AC730" s="4"/>
      <c r="AD730" s="4"/>
      <c r="AE730" s="4"/>
    </row>
    <row r="731" spans="29:31" ht="14.25" customHeight="1">
      <c r="AC731" s="4"/>
      <c r="AD731" s="4"/>
      <c r="AE731" s="4"/>
    </row>
    <row r="732" spans="29:31" ht="14.25" customHeight="1">
      <c r="AC732" s="4"/>
      <c r="AD732" s="4"/>
      <c r="AE732" s="4"/>
    </row>
    <row r="733" spans="29:31" ht="14.25" customHeight="1">
      <c r="AC733" s="4"/>
      <c r="AD733" s="4"/>
      <c r="AE733" s="4"/>
    </row>
    <row r="734" spans="29:31" ht="14.25" customHeight="1">
      <c r="AC734" s="4"/>
      <c r="AD734" s="4"/>
      <c r="AE734" s="4"/>
    </row>
    <row r="735" spans="29:31" ht="14.25" customHeight="1">
      <c r="AC735" s="4"/>
      <c r="AD735" s="4"/>
      <c r="AE735" s="4"/>
    </row>
    <row r="736" spans="29:31" ht="14.25" customHeight="1">
      <c r="AC736" s="4"/>
      <c r="AD736" s="4"/>
      <c r="AE736" s="4"/>
    </row>
    <row r="737" spans="29:31" ht="14.25" customHeight="1">
      <c r="AC737" s="4"/>
      <c r="AD737" s="4"/>
      <c r="AE737" s="4"/>
    </row>
    <row r="738" spans="29:31" ht="14.25" customHeight="1">
      <c r="AC738" s="4"/>
      <c r="AD738" s="4"/>
      <c r="AE738" s="4"/>
    </row>
    <row r="739" spans="29:31" ht="14.25" customHeight="1">
      <c r="AC739" s="4"/>
      <c r="AD739" s="4"/>
      <c r="AE739" s="4"/>
    </row>
    <row r="740" spans="29:31" ht="14.25" customHeight="1">
      <c r="AC740" s="4"/>
      <c r="AD740" s="4"/>
      <c r="AE740" s="4"/>
    </row>
    <row r="741" spans="29:31" ht="14.25" customHeight="1">
      <c r="AC741" s="4"/>
      <c r="AD741" s="4"/>
      <c r="AE741" s="4"/>
    </row>
    <row r="742" spans="29:31" ht="14.25" customHeight="1">
      <c r="AC742" s="4"/>
      <c r="AD742" s="4"/>
      <c r="AE742" s="4"/>
    </row>
    <row r="743" spans="29:31" ht="14.25" customHeight="1">
      <c r="AC743" s="4"/>
      <c r="AD743" s="4"/>
      <c r="AE743" s="4"/>
    </row>
    <row r="744" spans="29:31" ht="14.25" customHeight="1">
      <c r="AC744" s="4"/>
      <c r="AD744" s="4"/>
      <c r="AE744" s="4"/>
    </row>
    <row r="745" spans="29:31" ht="14.25" customHeight="1">
      <c r="AC745" s="4"/>
      <c r="AD745" s="4"/>
      <c r="AE745" s="4"/>
    </row>
    <row r="746" spans="29:31" ht="14.25" customHeight="1">
      <c r="AC746" s="4"/>
      <c r="AD746" s="4"/>
      <c r="AE746" s="4"/>
    </row>
    <row r="747" spans="29:31" ht="14.25" customHeight="1">
      <c r="AC747" s="4"/>
      <c r="AD747" s="4"/>
      <c r="AE747" s="4"/>
    </row>
    <row r="748" spans="29:31" ht="14.25" customHeight="1">
      <c r="AC748" s="4"/>
      <c r="AD748" s="4"/>
      <c r="AE748" s="4"/>
    </row>
    <row r="749" spans="29:31" ht="14.25" customHeight="1">
      <c r="AC749" s="4"/>
      <c r="AD749" s="4"/>
      <c r="AE749" s="4"/>
    </row>
    <row r="750" spans="29:31" ht="14.25" customHeight="1">
      <c r="AC750" s="4"/>
      <c r="AD750" s="4"/>
      <c r="AE750" s="4"/>
    </row>
    <row r="751" spans="29:31" ht="14.25" customHeight="1">
      <c r="AC751" s="4"/>
      <c r="AD751" s="4"/>
      <c r="AE751" s="4"/>
    </row>
    <row r="752" spans="29:31" ht="14.25" customHeight="1">
      <c r="AC752" s="4"/>
      <c r="AD752" s="4"/>
      <c r="AE752" s="4"/>
    </row>
    <row r="753" spans="29:31" ht="14.25" customHeight="1">
      <c r="AC753" s="4"/>
      <c r="AD753" s="4"/>
      <c r="AE753" s="4"/>
    </row>
    <row r="754" spans="29:31" ht="14.25" customHeight="1">
      <c r="AC754" s="4"/>
      <c r="AD754" s="4"/>
      <c r="AE754" s="4"/>
    </row>
    <row r="755" spans="29:31" ht="14.25" customHeight="1">
      <c r="AC755" s="4"/>
      <c r="AD755" s="4"/>
      <c r="AE755" s="4"/>
    </row>
    <row r="756" spans="29:31" ht="14.25" customHeight="1">
      <c r="AC756" s="4"/>
      <c r="AD756" s="4"/>
      <c r="AE756" s="4"/>
    </row>
    <row r="757" spans="29:31" ht="14.25" customHeight="1">
      <c r="AC757" s="4"/>
      <c r="AD757" s="4"/>
      <c r="AE757" s="4"/>
    </row>
    <row r="758" spans="29:31" ht="14.25" customHeight="1">
      <c r="AC758" s="4"/>
      <c r="AD758" s="4"/>
      <c r="AE758" s="4"/>
    </row>
    <row r="759" spans="29:31" ht="14.25" customHeight="1">
      <c r="AC759" s="4"/>
      <c r="AD759" s="4"/>
      <c r="AE759" s="4"/>
    </row>
    <row r="760" spans="29:31" ht="14.25" customHeight="1">
      <c r="AC760" s="4"/>
      <c r="AD760" s="4"/>
      <c r="AE760" s="4"/>
    </row>
    <row r="761" spans="29:31" ht="14.25" customHeight="1">
      <c r="AC761" s="4"/>
      <c r="AD761" s="4"/>
      <c r="AE761" s="4"/>
    </row>
    <row r="762" spans="29:31" ht="14.25" customHeight="1">
      <c r="AC762" s="4"/>
      <c r="AD762" s="4"/>
      <c r="AE762" s="4"/>
    </row>
    <row r="763" spans="29:31" ht="14.25" customHeight="1">
      <c r="AC763" s="4"/>
      <c r="AD763" s="4"/>
      <c r="AE763" s="4"/>
    </row>
    <row r="764" spans="29:31" ht="14.25" customHeight="1">
      <c r="AC764" s="4"/>
      <c r="AD764" s="4"/>
      <c r="AE764" s="4"/>
    </row>
    <row r="765" spans="29:31" ht="14.25" customHeight="1">
      <c r="AC765" s="4"/>
      <c r="AD765" s="4"/>
      <c r="AE765" s="4"/>
    </row>
    <row r="766" spans="29:31" ht="14.25" customHeight="1">
      <c r="AC766" s="4"/>
      <c r="AD766" s="4"/>
      <c r="AE766" s="4"/>
    </row>
    <row r="767" spans="29:31" ht="14.25" customHeight="1">
      <c r="AC767" s="4"/>
      <c r="AD767" s="4"/>
      <c r="AE767" s="4"/>
    </row>
    <row r="768" spans="29:31" ht="14.25" customHeight="1">
      <c r="AC768" s="4"/>
      <c r="AD768" s="4"/>
      <c r="AE768" s="4"/>
    </row>
    <row r="769" spans="29:31" ht="14.25" customHeight="1">
      <c r="AC769" s="4"/>
      <c r="AD769" s="4"/>
      <c r="AE769" s="4"/>
    </row>
    <row r="770" spans="29:31" ht="14.25" customHeight="1">
      <c r="AC770" s="4"/>
      <c r="AD770" s="4"/>
      <c r="AE770" s="4"/>
    </row>
    <row r="771" spans="29:31" ht="14.25" customHeight="1">
      <c r="AC771" s="4"/>
      <c r="AD771" s="4"/>
      <c r="AE771" s="4"/>
    </row>
    <row r="772" spans="29:31" ht="14.25" customHeight="1">
      <c r="AC772" s="4"/>
      <c r="AD772" s="4"/>
      <c r="AE772" s="4"/>
    </row>
    <row r="773" spans="29:31" ht="14.25" customHeight="1">
      <c r="AC773" s="4"/>
      <c r="AD773" s="4"/>
      <c r="AE773" s="4"/>
    </row>
    <row r="774" spans="29:31" ht="14.25" customHeight="1">
      <c r="AC774" s="4"/>
      <c r="AD774" s="4"/>
      <c r="AE774" s="4"/>
    </row>
    <row r="775" spans="29:31" ht="14.25" customHeight="1">
      <c r="AC775" s="4"/>
      <c r="AD775" s="4"/>
      <c r="AE775" s="4"/>
    </row>
    <row r="776" spans="29:31" ht="14.25" customHeight="1">
      <c r="AC776" s="4"/>
      <c r="AD776" s="4"/>
      <c r="AE776" s="4"/>
    </row>
    <row r="777" spans="29:31" ht="14.25" customHeight="1">
      <c r="AC777" s="4"/>
      <c r="AD777" s="4"/>
      <c r="AE777" s="4"/>
    </row>
    <row r="778" spans="29:31" ht="14.25" customHeight="1">
      <c r="AC778" s="4"/>
      <c r="AD778" s="4"/>
      <c r="AE778" s="4"/>
    </row>
    <row r="779" spans="29:31" ht="14.25" customHeight="1">
      <c r="AC779" s="4"/>
      <c r="AD779" s="4"/>
      <c r="AE779" s="4"/>
    </row>
    <row r="780" spans="29:31" ht="14.25" customHeight="1">
      <c r="AC780" s="4"/>
      <c r="AD780" s="4"/>
      <c r="AE780" s="4"/>
    </row>
    <row r="781" spans="29:31" ht="14.25" customHeight="1">
      <c r="AC781" s="4"/>
      <c r="AD781" s="4"/>
      <c r="AE781" s="4"/>
    </row>
    <row r="782" spans="29:31" ht="14.25" customHeight="1">
      <c r="AC782" s="4"/>
      <c r="AD782" s="4"/>
      <c r="AE782" s="4"/>
    </row>
    <row r="783" spans="29:31" ht="14.25" customHeight="1">
      <c r="AC783" s="4"/>
      <c r="AD783" s="4"/>
      <c r="AE783" s="4"/>
    </row>
    <row r="784" spans="29:31" ht="14.25" customHeight="1">
      <c r="AC784" s="4"/>
      <c r="AD784" s="4"/>
      <c r="AE784" s="4"/>
    </row>
    <row r="785" spans="29:31" ht="14.25" customHeight="1">
      <c r="AC785" s="4"/>
      <c r="AD785" s="4"/>
      <c r="AE785" s="4"/>
    </row>
    <row r="786" spans="29:31" ht="14.25" customHeight="1">
      <c r="AC786" s="4"/>
      <c r="AD786" s="4"/>
      <c r="AE786" s="4"/>
    </row>
    <row r="787" spans="29:31" ht="14.25" customHeight="1">
      <c r="AC787" s="4"/>
      <c r="AD787" s="4"/>
      <c r="AE787" s="4"/>
    </row>
    <row r="788" spans="29:31" ht="14.25" customHeight="1">
      <c r="AC788" s="4"/>
      <c r="AD788" s="4"/>
      <c r="AE788" s="4"/>
    </row>
    <row r="789" spans="29:31" ht="14.25" customHeight="1">
      <c r="AC789" s="4"/>
      <c r="AD789" s="4"/>
      <c r="AE789" s="4"/>
    </row>
    <row r="790" spans="29:31" ht="14.25" customHeight="1">
      <c r="AC790" s="4"/>
      <c r="AD790" s="4"/>
      <c r="AE790" s="4"/>
    </row>
    <row r="791" spans="29:31" ht="14.25" customHeight="1">
      <c r="AC791" s="4"/>
      <c r="AD791" s="4"/>
      <c r="AE791" s="4"/>
    </row>
    <row r="792" spans="29:31" ht="14.25" customHeight="1">
      <c r="AC792" s="4"/>
      <c r="AD792" s="4"/>
      <c r="AE792" s="4"/>
    </row>
    <row r="793" spans="29:31" ht="14.25" customHeight="1">
      <c r="AC793" s="4"/>
      <c r="AD793" s="4"/>
      <c r="AE793" s="4"/>
    </row>
    <row r="794" spans="29:31" ht="14.25" customHeight="1">
      <c r="AC794" s="4"/>
      <c r="AD794" s="4"/>
      <c r="AE794" s="4"/>
    </row>
    <row r="795" spans="29:31" ht="14.25" customHeight="1">
      <c r="AC795" s="4"/>
      <c r="AD795" s="4"/>
      <c r="AE795" s="4"/>
    </row>
    <row r="796" spans="29:31" ht="14.25" customHeight="1">
      <c r="AC796" s="4"/>
      <c r="AD796" s="4"/>
      <c r="AE796" s="4"/>
    </row>
    <row r="797" spans="29:31" ht="14.25" customHeight="1">
      <c r="AC797" s="4"/>
      <c r="AD797" s="4"/>
      <c r="AE797" s="4"/>
    </row>
    <row r="798" spans="29:31" ht="14.25" customHeight="1">
      <c r="AC798" s="4"/>
      <c r="AD798" s="4"/>
      <c r="AE798" s="4"/>
    </row>
    <row r="799" spans="29:31" ht="14.25" customHeight="1">
      <c r="AC799" s="4"/>
      <c r="AD799" s="4"/>
      <c r="AE799" s="4"/>
    </row>
    <row r="800" spans="29:31" ht="14.25" customHeight="1">
      <c r="AC800" s="4"/>
      <c r="AD800" s="4"/>
      <c r="AE800" s="4"/>
    </row>
    <row r="801" spans="29:31" ht="14.25" customHeight="1">
      <c r="AC801" s="4"/>
      <c r="AD801" s="4"/>
      <c r="AE801" s="4"/>
    </row>
    <row r="802" spans="29:31" ht="14.25" customHeight="1">
      <c r="AC802" s="4"/>
      <c r="AD802" s="4"/>
      <c r="AE802" s="4"/>
    </row>
    <row r="803" spans="29:31" ht="14.25" customHeight="1">
      <c r="AC803" s="4"/>
      <c r="AD803" s="4"/>
      <c r="AE803" s="4"/>
    </row>
    <row r="804" spans="29:31" ht="14.25" customHeight="1">
      <c r="AC804" s="4"/>
      <c r="AD804" s="4"/>
      <c r="AE804" s="4"/>
    </row>
    <row r="805" spans="29:31" ht="14.25" customHeight="1">
      <c r="AC805" s="4"/>
      <c r="AD805" s="4"/>
      <c r="AE805" s="4"/>
    </row>
    <row r="806" spans="29:31" ht="14.25" customHeight="1">
      <c r="AC806" s="4"/>
      <c r="AD806" s="4"/>
      <c r="AE806" s="4"/>
    </row>
    <row r="807" spans="29:31" ht="14.25" customHeight="1">
      <c r="AC807" s="4"/>
      <c r="AD807" s="4"/>
      <c r="AE807" s="4"/>
    </row>
    <row r="808" spans="29:31" ht="14.25" customHeight="1">
      <c r="AC808" s="4"/>
      <c r="AD808" s="4"/>
      <c r="AE808" s="4"/>
    </row>
    <row r="809" spans="29:31" ht="14.25" customHeight="1">
      <c r="AC809" s="4"/>
      <c r="AD809" s="4"/>
      <c r="AE809" s="4"/>
    </row>
    <row r="810" spans="29:31" ht="14.25" customHeight="1">
      <c r="AC810" s="4"/>
      <c r="AD810" s="4"/>
      <c r="AE810" s="4"/>
    </row>
    <row r="811" spans="29:31" ht="14.25" customHeight="1">
      <c r="AC811" s="4"/>
      <c r="AD811" s="4"/>
      <c r="AE811" s="4"/>
    </row>
    <row r="812" spans="29:31" ht="14.25" customHeight="1">
      <c r="AC812" s="4"/>
      <c r="AD812" s="4"/>
      <c r="AE812" s="4"/>
    </row>
    <row r="813" spans="29:31" ht="14.25" customHeight="1">
      <c r="AC813" s="4"/>
      <c r="AD813" s="4"/>
      <c r="AE813" s="4"/>
    </row>
    <row r="814" spans="29:31" ht="14.25" customHeight="1">
      <c r="AC814" s="4"/>
      <c r="AD814" s="4"/>
      <c r="AE814" s="4"/>
    </row>
    <row r="815" spans="29:31" ht="14.25" customHeight="1">
      <c r="AC815" s="4"/>
      <c r="AD815" s="4"/>
      <c r="AE815" s="4"/>
    </row>
    <row r="816" spans="29:31" ht="14.25" customHeight="1">
      <c r="AC816" s="4"/>
      <c r="AD816" s="4"/>
      <c r="AE816" s="4"/>
    </row>
    <row r="817" spans="29:31" ht="14.25" customHeight="1">
      <c r="AC817" s="4"/>
      <c r="AD817" s="4"/>
      <c r="AE817" s="4"/>
    </row>
    <row r="818" spans="29:31" ht="14.25" customHeight="1">
      <c r="AC818" s="4"/>
      <c r="AD818" s="4"/>
      <c r="AE818" s="4"/>
    </row>
    <row r="819" spans="29:31" ht="14.25" customHeight="1">
      <c r="AC819" s="4"/>
      <c r="AD819" s="4"/>
      <c r="AE819" s="4"/>
    </row>
    <row r="820" spans="29:31" ht="14.25" customHeight="1">
      <c r="AC820" s="4"/>
      <c r="AD820" s="4"/>
      <c r="AE820" s="4"/>
    </row>
    <row r="821" spans="29:31" ht="14.25" customHeight="1">
      <c r="AC821" s="4"/>
      <c r="AD821" s="4"/>
      <c r="AE821" s="4"/>
    </row>
    <row r="822" spans="29:31" ht="14.25" customHeight="1">
      <c r="AC822" s="4"/>
      <c r="AD822" s="4"/>
      <c r="AE822" s="4"/>
    </row>
    <row r="823" spans="29:31" ht="14.25" customHeight="1">
      <c r="AC823" s="4"/>
      <c r="AD823" s="4"/>
      <c r="AE823" s="4"/>
    </row>
    <row r="824" spans="29:31" ht="14.25" customHeight="1">
      <c r="AC824" s="4"/>
      <c r="AD824" s="4"/>
      <c r="AE824" s="4"/>
    </row>
    <row r="825" spans="29:31" ht="14.25" customHeight="1">
      <c r="AC825" s="4"/>
      <c r="AD825" s="4"/>
      <c r="AE825" s="4"/>
    </row>
    <row r="826" spans="29:31" ht="14.25" customHeight="1">
      <c r="AC826" s="4"/>
      <c r="AD826" s="4"/>
      <c r="AE826" s="4"/>
    </row>
    <row r="827" spans="29:31" ht="14.25" customHeight="1">
      <c r="AC827" s="4"/>
      <c r="AD827" s="4"/>
      <c r="AE827" s="4"/>
    </row>
    <row r="828" spans="29:31" ht="14.25" customHeight="1">
      <c r="AC828" s="4"/>
      <c r="AD828" s="4"/>
      <c r="AE828" s="4"/>
    </row>
    <row r="829" spans="29:31" ht="14.25" customHeight="1">
      <c r="AC829" s="4"/>
      <c r="AD829" s="4"/>
      <c r="AE829" s="4"/>
    </row>
    <row r="830" spans="29:31" ht="14.25" customHeight="1">
      <c r="AC830" s="4"/>
      <c r="AD830" s="4"/>
      <c r="AE830" s="4"/>
    </row>
    <row r="831" spans="29:31" ht="14.25" customHeight="1">
      <c r="AC831" s="4"/>
      <c r="AD831" s="4"/>
      <c r="AE831" s="4"/>
    </row>
    <row r="832" spans="29:31" ht="14.25" customHeight="1">
      <c r="AC832" s="4"/>
      <c r="AD832" s="4"/>
      <c r="AE832" s="4"/>
    </row>
    <row r="833" spans="29:31" ht="14.25" customHeight="1">
      <c r="AC833" s="4"/>
      <c r="AD833" s="4"/>
      <c r="AE833" s="4"/>
    </row>
    <row r="834" spans="29:31" ht="14.25" customHeight="1">
      <c r="AC834" s="4"/>
      <c r="AD834" s="4"/>
      <c r="AE834" s="4"/>
    </row>
    <row r="835" spans="29:31" ht="14.25" customHeight="1">
      <c r="AC835" s="4"/>
      <c r="AD835" s="4"/>
      <c r="AE835" s="4"/>
    </row>
    <row r="836" spans="29:31" ht="14.25" customHeight="1">
      <c r="AC836" s="4"/>
      <c r="AD836" s="4"/>
      <c r="AE836" s="4"/>
    </row>
    <row r="837" spans="29:31" ht="14.25" customHeight="1">
      <c r="AC837" s="4"/>
      <c r="AD837" s="4"/>
      <c r="AE837" s="4"/>
    </row>
    <row r="838" spans="29:31" ht="14.25" customHeight="1">
      <c r="AC838" s="4"/>
      <c r="AD838" s="4"/>
      <c r="AE838" s="4"/>
    </row>
    <row r="839" spans="29:31" ht="14.25" customHeight="1">
      <c r="AC839" s="4"/>
      <c r="AD839" s="4"/>
      <c r="AE839" s="4"/>
    </row>
    <row r="840" spans="29:31" ht="14.25" customHeight="1">
      <c r="AC840" s="4"/>
      <c r="AD840" s="4"/>
      <c r="AE840" s="4"/>
    </row>
    <row r="841" spans="29:31" ht="14.25" customHeight="1">
      <c r="AC841" s="4"/>
      <c r="AD841" s="4"/>
      <c r="AE841" s="4"/>
    </row>
    <row r="842" spans="29:31" ht="14.25" customHeight="1">
      <c r="AC842" s="4"/>
      <c r="AD842" s="4"/>
      <c r="AE842" s="4"/>
    </row>
    <row r="843" spans="29:31" ht="14.25" customHeight="1">
      <c r="AC843" s="4"/>
      <c r="AD843" s="4"/>
      <c r="AE843" s="4"/>
    </row>
    <row r="844" spans="29:31" ht="14.25" customHeight="1">
      <c r="AC844" s="4"/>
      <c r="AD844" s="4"/>
      <c r="AE844" s="4"/>
    </row>
    <row r="845" spans="29:31" ht="14.25" customHeight="1">
      <c r="AC845" s="4"/>
      <c r="AD845" s="4"/>
      <c r="AE845" s="4"/>
    </row>
    <row r="846" spans="29:31" ht="14.25" customHeight="1">
      <c r="AC846" s="4"/>
      <c r="AD846" s="4"/>
      <c r="AE846" s="4"/>
    </row>
    <row r="847" spans="29:31" ht="14.25" customHeight="1">
      <c r="AC847" s="4"/>
      <c r="AD847" s="4"/>
      <c r="AE847" s="4"/>
    </row>
    <row r="848" spans="29:31" ht="14.25" customHeight="1">
      <c r="AC848" s="4"/>
      <c r="AD848" s="4"/>
      <c r="AE848" s="4"/>
    </row>
    <row r="849" spans="29:31" ht="14.25" customHeight="1">
      <c r="AC849" s="4"/>
      <c r="AD849" s="4"/>
      <c r="AE849" s="4"/>
    </row>
    <row r="850" spans="29:31" ht="14.25" customHeight="1">
      <c r="AC850" s="4"/>
      <c r="AD850" s="4"/>
      <c r="AE850" s="4"/>
    </row>
    <row r="851" spans="29:31" ht="14.25" customHeight="1">
      <c r="AC851" s="4"/>
      <c r="AD851" s="4"/>
      <c r="AE851" s="4"/>
    </row>
    <row r="852" spans="29:31" ht="14.25" customHeight="1">
      <c r="AC852" s="4"/>
      <c r="AD852" s="4"/>
      <c r="AE852" s="4"/>
    </row>
    <row r="853" spans="29:31" ht="14.25" customHeight="1">
      <c r="AC853" s="4"/>
      <c r="AD853" s="4"/>
      <c r="AE853" s="4"/>
    </row>
    <row r="854" spans="29:31" ht="14.25" customHeight="1">
      <c r="AC854" s="4"/>
      <c r="AD854" s="4"/>
      <c r="AE854" s="4"/>
    </row>
    <row r="855" spans="29:31" ht="14.25" customHeight="1">
      <c r="AC855" s="4"/>
      <c r="AD855" s="4"/>
      <c r="AE855" s="4"/>
    </row>
    <row r="856" spans="29:31" ht="14.25" customHeight="1">
      <c r="AC856" s="4"/>
      <c r="AD856" s="4"/>
      <c r="AE856" s="4"/>
    </row>
    <row r="857" spans="29:31" ht="14.25" customHeight="1">
      <c r="AC857" s="4"/>
      <c r="AD857" s="4"/>
      <c r="AE857" s="4"/>
    </row>
    <row r="858" spans="29:31" ht="14.25" customHeight="1">
      <c r="AC858" s="4"/>
      <c r="AD858" s="4"/>
      <c r="AE858" s="4"/>
    </row>
    <row r="859" spans="29:31" ht="14.25" customHeight="1">
      <c r="AC859" s="4"/>
      <c r="AD859" s="4"/>
      <c r="AE859" s="4"/>
    </row>
    <row r="860" spans="29:31" ht="14.25" customHeight="1">
      <c r="AC860" s="4"/>
      <c r="AD860" s="4"/>
      <c r="AE860" s="4"/>
    </row>
    <row r="861" spans="29:31" ht="14.25" customHeight="1">
      <c r="AC861" s="4"/>
      <c r="AD861" s="4"/>
      <c r="AE861" s="4"/>
    </row>
    <row r="862" spans="29:31" ht="14.25" customHeight="1">
      <c r="AC862" s="4"/>
      <c r="AD862" s="4"/>
      <c r="AE862" s="4"/>
    </row>
    <row r="863" spans="29:31" ht="14.25" customHeight="1">
      <c r="AC863" s="4"/>
      <c r="AD863" s="4"/>
      <c r="AE863" s="4"/>
    </row>
    <row r="864" spans="29:31" ht="14.25" customHeight="1">
      <c r="AC864" s="4"/>
      <c r="AD864" s="4"/>
      <c r="AE864" s="4"/>
    </row>
    <row r="865" spans="29:31" ht="14.25" customHeight="1">
      <c r="AC865" s="4"/>
      <c r="AD865" s="4"/>
      <c r="AE865" s="4"/>
    </row>
    <row r="866" spans="29:31" ht="14.25" customHeight="1">
      <c r="AC866" s="4"/>
      <c r="AD866" s="4"/>
      <c r="AE866" s="4"/>
    </row>
    <row r="867" spans="29:31" ht="14.25" customHeight="1">
      <c r="AC867" s="4"/>
      <c r="AD867" s="4"/>
      <c r="AE867" s="4"/>
    </row>
    <row r="868" spans="29:31" ht="14.25" customHeight="1">
      <c r="AC868" s="4"/>
      <c r="AD868" s="4"/>
      <c r="AE868" s="4"/>
    </row>
    <row r="869" spans="29:31" ht="14.25" customHeight="1">
      <c r="AC869" s="4"/>
      <c r="AD869" s="4"/>
      <c r="AE869" s="4"/>
    </row>
    <row r="870" spans="29:31" ht="14.25" customHeight="1">
      <c r="AC870" s="4"/>
      <c r="AD870" s="4"/>
      <c r="AE870" s="4"/>
    </row>
    <row r="871" spans="29:31" ht="14.25" customHeight="1">
      <c r="AC871" s="4"/>
      <c r="AD871" s="4"/>
      <c r="AE871" s="4"/>
    </row>
    <row r="872" spans="29:31" ht="14.25" customHeight="1">
      <c r="AC872" s="4"/>
      <c r="AD872" s="4"/>
      <c r="AE872" s="4"/>
    </row>
    <row r="873" spans="29:31" ht="14.25" customHeight="1">
      <c r="AC873" s="4"/>
      <c r="AD873" s="4"/>
      <c r="AE873" s="4"/>
    </row>
    <row r="874" spans="29:31" ht="14.25" customHeight="1">
      <c r="AC874" s="4"/>
      <c r="AD874" s="4"/>
      <c r="AE874" s="4"/>
    </row>
    <row r="875" spans="29:31" ht="14.25" customHeight="1">
      <c r="AC875" s="4"/>
      <c r="AD875" s="4"/>
      <c r="AE875" s="4"/>
    </row>
    <row r="876" spans="29:31" ht="14.25" customHeight="1">
      <c r="AC876" s="4"/>
      <c r="AD876" s="4"/>
      <c r="AE876" s="4"/>
    </row>
    <row r="877" spans="29:31" ht="14.25" customHeight="1">
      <c r="AC877" s="4"/>
      <c r="AD877" s="4"/>
      <c r="AE877" s="4"/>
    </row>
    <row r="878" spans="29:31" ht="14.25" customHeight="1">
      <c r="AC878" s="4"/>
      <c r="AD878" s="4"/>
      <c r="AE878" s="4"/>
    </row>
    <row r="879" spans="29:31" ht="14.25" customHeight="1">
      <c r="AC879" s="4"/>
      <c r="AD879" s="4"/>
      <c r="AE879" s="4"/>
    </row>
    <row r="880" spans="29:31" ht="14.25" customHeight="1">
      <c r="AC880" s="4"/>
      <c r="AD880" s="4"/>
      <c r="AE880" s="4"/>
    </row>
    <row r="881" spans="29:31" ht="14.25" customHeight="1">
      <c r="AC881" s="4"/>
      <c r="AD881" s="4"/>
      <c r="AE881" s="4"/>
    </row>
    <row r="882" spans="29:31" ht="14.25" customHeight="1">
      <c r="AC882" s="4"/>
      <c r="AD882" s="4"/>
      <c r="AE882" s="4"/>
    </row>
    <row r="883" spans="29:31" ht="14.25" customHeight="1">
      <c r="AC883" s="4"/>
      <c r="AD883" s="4"/>
      <c r="AE883" s="4"/>
    </row>
    <row r="884" spans="29:31" ht="14.25" customHeight="1">
      <c r="AC884" s="4"/>
      <c r="AD884" s="4"/>
      <c r="AE884" s="4"/>
    </row>
    <row r="885" spans="29:31" ht="14.25" customHeight="1">
      <c r="AC885" s="4"/>
      <c r="AD885" s="4"/>
      <c r="AE885" s="4"/>
    </row>
    <row r="886" spans="29:31" ht="14.25" customHeight="1">
      <c r="AC886" s="4"/>
      <c r="AD886" s="4"/>
      <c r="AE886" s="4"/>
    </row>
    <row r="887" spans="29:31" ht="14.25" customHeight="1">
      <c r="AC887" s="4"/>
      <c r="AD887" s="4"/>
      <c r="AE887" s="4"/>
    </row>
    <row r="888" spans="29:31" ht="14.25" customHeight="1">
      <c r="AC888" s="4"/>
      <c r="AD888" s="4"/>
      <c r="AE888" s="4"/>
    </row>
    <row r="889" spans="29:31" ht="14.25" customHeight="1">
      <c r="AC889" s="4"/>
      <c r="AD889" s="4"/>
      <c r="AE889" s="4"/>
    </row>
    <row r="890" spans="29:31" ht="14.25" customHeight="1">
      <c r="AC890" s="4"/>
      <c r="AD890" s="4"/>
      <c r="AE890" s="4"/>
    </row>
    <row r="891" spans="29:31" ht="14.25" customHeight="1">
      <c r="AC891" s="4"/>
      <c r="AD891" s="4"/>
      <c r="AE891" s="4"/>
    </row>
    <row r="892" spans="29:31" ht="14.25" customHeight="1">
      <c r="AC892" s="4"/>
      <c r="AD892" s="4"/>
      <c r="AE892" s="4"/>
    </row>
    <row r="893" spans="29:31" ht="14.25" customHeight="1">
      <c r="AC893" s="4"/>
      <c r="AD893" s="4"/>
      <c r="AE893" s="4"/>
    </row>
    <row r="894" spans="29:31" ht="14.25" customHeight="1">
      <c r="AC894" s="4"/>
      <c r="AD894" s="4"/>
      <c r="AE894" s="4"/>
    </row>
    <row r="895" spans="29:31" ht="14.25" customHeight="1">
      <c r="AC895" s="4"/>
      <c r="AD895" s="4"/>
      <c r="AE895" s="4"/>
    </row>
    <row r="896" spans="29:31" ht="14.25" customHeight="1">
      <c r="AC896" s="4"/>
      <c r="AD896" s="4"/>
      <c r="AE896" s="4"/>
    </row>
    <row r="897" spans="29:31" ht="14.25" customHeight="1">
      <c r="AC897" s="4"/>
      <c r="AD897" s="4"/>
      <c r="AE897" s="4"/>
    </row>
    <row r="898" spans="29:31" ht="14.25" customHeight="1">
      <c r="AC898" s="4"/>
      <c r="AD898" s="4"/>
      <c r="AE898" s="4"/>
    </row>
    <row r="899" spans="29:31" ht="14.25" customHeight="1">
      <c r="AC899" s="4"/>
      <c r="AD899" s="4"/>
      <c r="AE899" s="4"/>
    </row>
    <row r="900" spans="29:31" ht="14.25" customHeight="1">
      <c r="AC900" s="4"/>
      <c r="AD900" s="4"/>
      <c r="AE900" s="4"/>
    </row>
    <row r="901" spans="29:31" ht="14.25" customHeight="1">
      <c r="AC901" s="4"/>
      <c r="AD901" s="4"/>
      <c r="AE901" s="4"/>
    </row>
    <row r="902" spans="29:31" ht="14.25" customHeight="1">
      <c r="AC902" s="4"/>
      <c r="AD902" s="4"/>
      <c r="AE902" s="4"/>
    </row>
    <row r="903" spans="29:31" ht="14.25" customHeight="1">
      <c r="AC903" s="4"/>
      <c r="AD903" s="4"/>
      <c r="AE903" s="4"/>
    </row>
    <row r="904" spans="29:31" ht="14.25" customHeight="1">
      <c r="AC904" s="4"/>
      <c r="AD904" s="4"/>
      <c r="AE904" s="4"/>
    </row>
    <row r="905" spans="29:31" ht="14.25" customHeight="1">
      <c r="AC905" s="4"/>
      <c r="AD905" s="4"/>
      <c r="AE905" s="4"/>
    </row>
    <row r="906" spans="29:31" ht="14.25" customHeight="1">
      <c r="AC906" s="4"/>
      <c r="AD906" s="4"/>
      <c r="AE906" s="4"/>
    </row>
    <row r="907" spans="29:31" ht="14.25" customHeight="1">
      <c r="AC907" s="4"/>
      <c r="AD907" s="4"/>
      <c r="AE907" s="4"/>
    </row>
    <row r="908" spans="29:31" ht="14.25" customHeight="1">
      <c r="AC908" s="4"/>
      <c r="AD908" s="4"/>
      <c r="AE908" s="4"/>
    </row>
    <row r="909" spans="29:31" ht="14.25" customHeight="1">
      <c r="AC909" s="4"/>
      <c r="AD909" s="4"/>
      <c r="AE909" s="4"/>
    </row>
    <row r="910" spans="29:31" ht="14.25" customHeight="1">
      <c r="AC910" s="4"/>
      <c r="AD910" s="4"/>
      <c r="AE910" s="4"/>
    </row>
    <row r="911" spans="29:31" ht="14.25" customHeight="1">
      <c r="AC911" s="4"/>
      <c r="AD911" s="4"/>
      <c r="AE911" s="4"/>
    </row>
    <row r="912" spans="29:31" ht="14.25" customHeight="1">
      <c r="AC912" s="4"/>
      <c r="AD912" s="4"/>
      <c r="AE912" s="4"/>
    </row>
    <row r="913" spans="29:31" ht="14.25" customHeight="1">
      <c r="AC913" s="4"/>
      <c r="AD913" s="4"/>
      <c r="AE913" s="4"/>
    </row>
    <row r="914" spans="29:31" ht="14.25" customHeight="1">
      <c r="AC914" s="4"/>
      <c r="AD914" s="4"/>
      <c r="AE914" s="4"/>
    </row>
    <row r="915" spans="29:31" ht="14.25" customHeight="1">
      <c r="AC915" s="4"/>
      <c r="AD915" s="4"/>
      <c r="AE915" s="4"/>
    </row>
    <row r="916" spans="29:31" ht="14.25" customHeight="1">
      <c r="AC916" s="4"/>
      <c r="AD916" s="4"/>
      <c r="AE916" s="4"/>
    </row>
    <row r="917" spans="29:31" ht="14.25" customHeight="1">
      <c r="AC917" s="4"/>
      <c r="AD917" s="4"/>
      <c r="AE917" s="4"/>
    </row>
    <row r="918" spans="29:31" ht="14.25" customHeight="1">
      <c r="AC918" s="4"/>
      <c r="AD918" s="4"/>
      <c r="AE918" s="4"/>
    </row>
    <row r="919" spans="29:31" ht="14.25" customHeight="1">
      <c r="AC919" s="4"/>
      <c r="AD919" s="4"/>
      <c r="AE919" s="4"/>
    </row>
    <row r="920" spans="29:31" ht="14.25" customHeight="1">
      <c r="AC920" s="4"/>
      <c r="AD920" s="4"/>
      <c r="AE920" s="4"/>
    </row>
    <row r="921" spans="29:31" ht="14.25" customHeight="1">
      <c r="AC921" s="4"/>
      <c r="AD921" s="4"/>
      <c r="AE921" s="4"/>
    </row>
    <row r="922" spans="29:31" ht="14.25" customHeight="1">
      <c r="AC922" s="4"/>
      <c r="AD922" s="4"/>
      <c r="AE922" s="4"/>
    </row>
    <row r="923" spans="29:31" ht="14.25" customHeight="1">
      <c r="AC923" s="4"/>
      <c r="AD923" s="4"/>
      <c r="AE923" s="4"/>
    </row>
    <row r="924" spans="29:31" ht="14.25" customHeight="1">
      <c r="AC924" s="4"/>
      <c r="AD924" s="4"/>
      <c r="AE924" s="4"/>
    </row>
    <row r="925" spans="29:31" ht="14.25" customHeight="1">
      <c r="AC925" s="4"/>
      <c r="AD925" s="4"/>
      <c r="AE925" s="4"/>
    </row>
    <row r="926" spans="29:31" ht="14.25" customHeight="1">
      <c r="AC926" s="4"/>
      <c r="AD926" s="4"/>
      <c r="AE926" s="4"/>
    </row>
    <row r="927" spans="29:31" ht="14.25" customHeight="1">
      <c r="AC927" s="4"/>
      <c r="AD927" s="4"/>
      <c r="AE927" s="4"/>
    </row>
    <row r="928" spans="29:31" ht="14.25" customHeight="1">
      <c r="AC928" s="4"/>
      <c r="AD928" s="4"/>
      <c r="AE928" s="4"/>
    </row>
    <row r="929" spans="29:31" ht="14.25" customHeight="1">
      <c r="AC929" s="4"/>
      <c r="AD929" s="4"/>
      <c r="AE929" s="4"/>
    </row>
    <row r="930" spans="29:31" ht="14.25" customHeight="1">
      <c r="AC930" s="4"/>
      <c r="AD930" s="4"/>
      <c r="AE930" s="4"/>
    </row>
    <row r="931" spans="29:31" ht="14.25" customHeight="1">
      <c r="AC931" s="4"/>
      <c r="AD931" s="4"/>
      <c r="AE931" s="4"/>
    </row>
    <row r="932" spans="29:31" ht="14.25" customHeight="1">
      <c r="AC932" s="4"/>
      <c r="AD932" s="4"/>
      <c r="AE932" s="4"/>
    </row>
    <row r="933" spans="29:31" ht="14.25" customHeight="1">
      <c r="AC933" s="4"/>
      <c r="AD933" s="4"/>
      <c r="AE933" s="4"/>
    </row>
    <row r="934" spans="29:31" ht="14.25" customHeight="1">
      <c r="AC934" s="4"/>
      <c r="AD934" s="4"/>
      <c r="AE934" s="4"/>
    </row>
    <row r="935" spans="29:31" ht="14.25" customHeight="1">
      <c r="AC935" s="4"/>
      <c r="AD935" s="4"/>
      <c r="AE935" s="4"/>
    </row>
    <row r="936" spans="29:31" ht="14.25" customHeight="1">
      <c r="AC936" s="4"/>
      <c r="AD936" s="4"/>
      <c r="AE936" s="4"/>
    </row>
    <row r="937" spans="29:31" ht="14.25" customHeight="1">
      <c r="AC937" s="4"/>
      <c r="AD937" s="4"/>
      <c r="AE937" s="4"/>
    </row>
    <row r="938" spans="29:31" ht="14.25" customHeight="1">
      <c r="AC938" s="4"/>
      <c r="AD938" s="4"/>
      <c r="AE938" s="4"/>
    </row>
    <row r="939" spans="29:31" ht="14.25" customHeight="1">
      <c r="AC939" s="4"/>
      <c r="AD939" s="4"/>
      <c r="AE939" s="4"/>
    </row>
    <row r="940" spans="29:31" ht="14.25" customHeight="1">
      <c r="AC940" s="4"/>
      <c r="AD940" s="4"/>
      <c r="AE940" s="4"/>
    </row>
    <row r="941" spans="29:31" ht="14.25" customHeight="1">
      <c r="AC941" s="4"/>
      <c r="AD941" s="4"/>
      <c r="AE941" s="4"/>
    </row>
    <row r="942" spans="29:31" ht="14.25" customHeight="1">
      <c r="AC942" s="4"/>
      <c r="AD942" s="4"/>
      <c r="AE942" s="4"/>
    </row>
    <row r="943" spans="29:31" ht="14.25" customHeight="1">
      <c r="AC943" s="4"/>
      <c r="AD943" s="4"/>
      <c r="AE943" s="4"/>
    </row>
    <row r="944" spans="29:31" ht="14.25" customHeight="1">
      <c r="AC944" s="4"/>
      <c r="AD944" s="4"/>
      <c r="AE944" s="4"/>
    </row>
    <row r="945" spans="29:31" ht="14.25" customHeight="1">
      <c r="AC945" s="4"/>
      <c r="AD945" s="4"/>
      <c r="AE945" s="4"/>
    </row>
    <row r="946" spans="29:31" ht="14.25" customHeight="1">
      <c r="AC946" s="4"/>
      <c r="AD946" s="4"/>
      <c r="AE946" s="4"/>
    </row>
    <row r="947" spans="29:31" ht="14.25" customHeight="1">
      <c r="AC947" s="4"/>
      <c r="AD947" s="4"/>
      <c r="AE947" s="4"/>
    </row>
    <row r="948" spans="29:31" ht="14.25" customHeight="1">
      <c r="AC948" s="4"/>
      <c r="AD948" s="4"/>
      <c r="AE948" s="4"/>
    </row>
    <row r="949" spans="29:31" ht="14.25" customHeight="1">
      <c r="AC949" s="4"/>
      <c r="AD949" s="4"/>
      <c r="AE949" s="4"/>
    </row>
    <row r="950" spans="29:31" ht="14.25" customHeight="1">
      <c r="AC950" s="4"/>
      <c r="AD950" s="4"/>
      <c r="AE950" s="4"/>
    </row>
    <row r="951" spans="29:31" ht="14.25" customHeight="1">
      <c r="AC951" s="4"/>
      <c r="AD951" s="4"/>
      <c r="AE951" s="4"/>
    </row>
    <row r="952" spans="29:31" ht="14.25" customHeight="1">
      <c r="AC952" s="4"/>
      <c r="AD952" s="4"/>
      <c r="AE952" s="4"/>
    </row>
    <row r="953" spans="29:31" ht="14.25" customHeight="1">
      <c r="AC953" s="4"/>
      <c r="AD953" s="4"/>
      <c r="AE953" s="4"/>
    </row>
    <row r="954" spans="29:31" ht="14.25" customHeight="1">
      <c r="AC954" s="4"/>
      <c r="AD954" s="4"/>
      <c r="AE954" s="4"/>
    </row>
    <row r="955" spans="29:31" ht="14.25" customHeight="1">
      <c r="AC955" s="4"/>
      <c r="AD955" s="4"/>
      <c r="AE955" s="4"/>
    </row>
    <row r="956" spans="29:31" ht="14.25" customHeight="1">
      <c r="AC956" s="4"/>
      <c r="AD956" s="4"/>
      <c r="AE956" s="4"/>
    </row>
    <row r="957" spans="29:31" ht="14.25" customHeight="1">
      <c r="AC957" s="4"/>
      <c r="AD957" s="4"/>
      <c r="AE957" s="4"/>
    </row>
    <row r="958" spans="29:31" ht="14.25" customHeight="1">
      <c r="AC958" s="4"/>
      <c r="AD958" s="4"/>
      <c r="AE958" s="4"/>
    </row>
    <row r="959" spans="29:31" ht="14.25" customHeight="1">
      <c r="AC959" s="4"/>
      <c r="AD959" s="4"/>
      <c r="AE959" s="4"/>
    </row>
    <row r="960" spans="29:31" ht="14.25" customHeight="1">
      <c r="AC960" s="4"/>
      <c r="AD960" s="4"/>
      <c r="AE960" s="4"/>
    </row>
    <row r="961" spans="29:31" ht="14.25" customHeight="1">
      <c r="AC961" s="4"/>
      <c r="AD961" s="4"/>
      <c r="AE961" s="4"/>
    </row>
    <row r="962" spans="29:31" ht="14.25" customHeight="1">
      <c r="AC962" s="4"/>
      <c r="AD962" s="4"/>
      <c r="AE962" s="4"/>
    </row>
    <row r="963" spans="29:31" ht="14.25" customHeight="1">
      <c r="AC963" s="4"/>
      <c r="AD963" s="4"/>
      <c r="AE963" s="4"/>
    </row>
    <row r="964" spans="29:31" ht="14.25" customHeight="1">
      <c r="AC964" s="4"/>
      <c r="AD964" s="4"/>
      <c r="AE964" s="4"/>
    </row>
    <row r="965" spans="29:31" ht="14.25" customHeight="1">
      <c r="AC965" s="4"/>
      <c r="AD965" s="4"/>
      <c r="AE965" s="4"/>
    </row>
    <row r="966" spans="29:31" ht="14.25" customHeight="1">
      <c r="AC966" s="4"/>
      <c r="AD966" s="4"/>
      <c r="AE966" s="4"/>
    </row>
    <row r="967" spans="29:31" ht="14.25" customHeight="1">
      <c r="AC967" s="4"/>
      <c r="AD967" s="4"/>
      <c r="AE967" s="4"/>
    </row>
    <row r="968" spans="29:31" ht="14.25" customHeight="1">
      <c r="AC968" s="4"/>
      <c r="AD968" s="4"/>
      <c r="AE968" s="4"/>
    </row>
    <row r="969" spans="29:31" ht="14.25" customHeight="1">
      <c r="AC969" s="4"/>
      <c r="AD969" s="4"/>
      <c r="AE969" s="4"/>
    </row>
    <row r="970" spans="29:31" ht="14.25" customHeight="1">
      <c r="AC970" s="4"/>
      <c r="AD970" s="4"/>
      <c r="AE970" s="4"/>
    </row>
    <row r="971" spans="29:31" ht="14.25" customHeight="1">
      <c r="AC971" s="4"/>
      <c r="AD971" s="4"/>
      <c r="AE971" s="4"/>
    </row>
    <row r="972" spans="29:31" ht="14.25" customHeight="1">
      <c r="AC972" s="4"/>
      <c r="AD972" s="4"/>
      <c r="AE972" s="4"/>
    </row>
    <row r="973" spans="29:31" ht="14.25" customHeight="1">
      <c r="AC973" s="4"/>
      <c r="AD973" s="4"/>
      <c r="AE973" s="4"/>
    </row>
    <row r="974" spans="29:31" ht="14.25" customHeight="1">
      <c r="AC974" s="4"/>
      <c r="AD974" s="4"/>
      <c r="AE974" s="4"/>
    </row>
    <row r="975" spans="29:31" ht="14.25" customHeight="1">
      <c r="AC975" s="4"/>
      <c r="AD975" s="4"/>
      <c r="AE975" s="4"/>
    </row>
    <row r="976" spans="29:31" ht="14.25" customHeight="1">
      <c r="AC976" s="4"/>
      <c r="AD976" s="4"/>
      <c r="AE976" s="4"/>
    </row>
    <row r="977" spans="29:31" ht="14.25" customHeight="1">
      <c r="AC977" s="4"/>
      <c r="AD977" s="4"/>
      <c r="AE977" s="4"/>
    </row>
    <row r="978" spans="29:31" ht="14.25" customHeight="1">
      <c r="AC978" s="4"/>
      <c r="AD978" s="4"/>
      <c r="AE978" s="4"/>
    </row>
    <row r="979" spans="29:31" ht="14.25" customHeight="1">
      <c r="AC979" s="4"/>
      <c r="AD979" s="4"/>
      <c r="AE979" s="4"/>
    </row>
    <row r="980" spans="29:31" ht="14.25" customHeight="1">
      <c r="AC980" s="4"/>
      <c r="AD980" s="4"/>
      <c r="AE980" s="4"/>
    </row>
    <row r="981" spans="29:31" ht="14.25" customHeight="1">
      <c r="AC981" s="4"/>
      <c r="AD981" s="4"/>
      <c r="AE981" s="4"/>
    </row>
    <row r="982" spans="29:31" ht="14.25" customHeight="1">
      <c r="AC982" s="4"/>
      <c r="AD982" s="4"/>
      <c r="AE982" s="4"/>
    </row>
    <row r="983" spans="29:31" ht="14.25" customHeight="1">
      <c r="AC983" s="4"/>
      <c r="AD983" s="4"/>
      <c r="AE983" s="4"/>
    </row>
    <row r="984" spans="29:31" ht="14.25" customHeight="1">
      <c r="AC984" s="4"/>
      <c r="AD984" s="4"/>
      <c r="AE984" s="4"/>
    </row>
    <row r="985" spans="29:31" ht="14.25" customHeight="1">
      <c r="AC985" s="4"/>
      <c r="AD985" s="4"/>
      <c r="AE985" s="4"/>
    </row>
    <row r="986" spans="29:31" ht="14.25" customHeight="1">
      <c r="AC986" s="4"/>
      <c r="AD986" s="4"/>
      <c r="AE986" s="4"/>
    </row>
    <row r="987" spans="29:31" ht="14.25" customHeight="1">
      <c r="AC987" s="4"/>
      <c r="AD987" s="4"/>
      <c r="AE987" s="4"/>
    </row>
    <row r="988" spans="29:31" ht="14.25" customHeight="1">
      <c r="AC988" s="4"/>
      <c r="AD988" s="4"/>
      <c r="AE988" s="4"/>
    </row>
    <row r="989" spans="29:31" ht="14.25" customHeight="1">
      <c r="AC989" s="4"/>
      <c r="AD989" s="4"/>
      <c r="AE989" s="4"/>
    </row>
    <row r="990" spans="29:31" ht="14.25" customHeight="1">
      <c r="AC990" s="4"/>
      <c r="AD990" s="4"/>
      <c r="AE990" s="4"/>
    </row>
    <row r="991" spans="29:31" ht="14.25" customHeight="1">
      <c r="AC991" s="4"/>
      <c r="AD991" s="4"/>
      <c r="AE991" s="4"/>
    </row>
    <row r="992" spans="29:31" ht="14.25" customHeight="1">
      <c r="AC992" s="4"/>
      <c r="AD992" s="4"/>
      <c r="AE992" s="4"/>
    </row>
    <row r="993" spans="29:31" ht="14.25" customHeight="1">
      <c r="AC993" s="4"/>
      <c r="AD993" s="4"/>
      <c r="AE993" s="4"/>
    </row>
    <row r="994" spans="29:31" ht="14.25" customHeight="1">
      <c r="AC994" s="4"/>
      <c r="AD994" s="4"/>
      <c r="AE994" s="4"/>
    </row>
    <row r="995" spans="29:31" ht="14.25" customHeight="1">
      <c r="AC995" s="4"/>
      <c r="AD995" s="4"/>
      <c r="AE995" s="4"/>
    </row>
    <row r="996" spans="29:31" ht="14.25" customHeight="1">
      <c r="AC996" s="4"/>
      <c r="AD996" s="4"/>
      <c r="AE996" s="4"/>
    </row>
    <row r="997" spans="29:31" ht="14.25" customHeight="1">
      <c r="AC997" s="4"/>
      <c r="AD997" s="4"/>
      <c r="AE997" s="4"/>
    </row>
    <row r="998" spans="29:31" ht="14.25" customHeight="1">
      <c r="AC998" s="4"/>
      <c r="AD998" s="4"/>
      <c r="AE998" s="4"/>
    </row>
    <row r="999" spans="29:31" ht="14.25" customHeight="1">
      <c r="AC999" s="4"/>
      <c r="AD999" s="4"/>
      <c r="AE999" s="4"/>
    </row>
    <row r="1000" spans="29:31" ht="14.25" customHeight="1">
      <c r="AC1000" s="4"/>
      <c r="AD1000" s="4"/>
      <c r="AE1000" s="4"/>
    </row>
    <row r="1001" spans="29:31" ht="14.25" customHeight="1">
      <c r="AC1001" s="4"/>
      <c r="AD1001" s="4"/>
      <c r="AE1001" s="4"/>
    </row>
    <row r="1002" spans="29:31" ht="14.25" customHeight="1">
      <c r="AC1002" s="4"/>
      <c r="AD1002" s="4"/>
      <c r="AE1002" s="4"/>
    </row>
    <row r="1003" spans="29:31" ht="14.25" customHeight="1">
      <c r="AC1003" s="4"/>
      <c r="AD1003" s="4"/>
      <c r="AE1003" s="4"/>
    </row>
  </sheetData>
  <mergeCells count="82">
    <mergeCell ref="AC76:AE77"/>
    <mergeCell ref="J95:O95"/>
    <mergeCell ref="J96:O96"/>
    <mergeCell ref="J88:O88"/>
    <mergeCell ref="J89:O89"/>
    <mergeCell ref="J90:O90"/>
    <mergeCell ref="J91:O91"/>
    <mergeCell ref="J92:O92"/>
    <mergeCell ref="J93:O93"/>
    <mergeCell ref="J94:O94"/>
    <mergeCell ref="J76:O77"/>
    <mergeCell ref="J87:O87"/>
    <mergeCell ref="D102:I102"/>
    <mergeCell ref="D103:I103"/>
    <mergeCell ref="D104:I104"/>
    <mergeCell ref="D105:I105"/>
    <mergeCell ref="D106:I106"/>
    <mergeCell ref="D107:I107"/>
    <mergeCell ref="D108:I108"/>
    <mergeCell ref="D109:I109"/>
    <mergeCell ref="J103:O103"/>
    <mergeCell ref="J104:O104"/>
    <mergeCell ref="J105:O105"/>
    <mergeCell ref="J106:O106"/>
    <mergeCell ref="J107:O107"/>
    <mergeCell ref="J108:O108"/>
    <mergeCell ref="J109:O109"/>
    <mergeCell ref="D99:I99"/>
    <mergeCell ref="J99:O99"/>
    <mergeCell ref="D100:I100"/>
    <mergeCell ref="J100:O100"/>
    <mergeCell ref="D101:I101"/>
    <mergeCell ref="J101:O101"/>
    <mergeCell ref="J102:O102"/>
    <mergeCell ref="A1:O1"/>
    <mergeCell ref="A2:O2"/>
    <mergeCell ref="A8:A9"/>
    <mergeCell ref="B8:B9"/>
    <mergeCell ref="C8:C9"/>
    <mergeCell ref="D8:K8"/>
    <mergeCell ref="L8:L9"/>
    <mergeCell ref="M8:M9"/>
    <mergeCell ref="N8:N9"/>
    <mergeCell ref="A69:N69"/>
    <mergeCell ref="A70:N70"/>
    <mergeCell ref="A76:A77"/>
    <mergeCell ref="B76:B77"/>
    <mergeCell ref="C76:C77"/>
    <mergeCell ref="D76:I77"/>
    <mergeCell ref="D78:I78"/>
    <mergeCell ref="J78:O78"/>
    <mergeCell ref="D79:I79"/>
    <mergeCell ref="J79:O79"/>
    <mergeCell ref="J80:O80"/>
    <mergeCell ref="D80:I80"/>
    <mergeCell ref="J86:O86"/>
    <mergeCell ref="D81:I81"/>
    <mergeCell ref="D82:I82"/>
    <mergeCell ref="D83:I83"/>
    <mergeCell ref="D84:I84"/>
    <mergeCell ref="D85:I85"/>
    <mergeCell ref="J81:O81"/>
    <mergeCell ref="J82:O82"/>
    <mergeCell ref="J83:O83"/>
    <mergeCell ref="J84:O84"/>
    <mergeCell ref="J85:O85"/>
    <mergeCell ref="O8:O9"/>
    <mergeCell ref="D97:I97"/>
    <mergeCell ref="J97:O97"/>
    <mergeCell ref="D98:I98"/>
    <mergeCell ref="J98:O98"/>
    <mergeCell ref="D92:I92"/>
    <mergeCell ref="D93:I93"/>
    <mergeCell ref="D94:I94"/>
    <mergeCell ref="D95:I95"/>
    <mergeCell ref="D96:I96"/>
    <mergeCell ref="D87:I87"/>
    <mergeCell ref="D88:I88"/>
    <mergeCell ref="D89:I89"/>
    <mergeCell ref="D90:I90"/>
    <mergeCell ref="D91:I91"/>
    <mergeCell ref="D86:I86"/>
  </mergeCells>
  <conditionalFormatting sqref="B44:B55">
    <cfRule type="cellIs" dxfId="13" priority="2" operator="lessThan">
      <formula>1</formula>
    </cfRule>
  </conditionalFormatting>
  <conditionalFormatting sqref="C78:D109">
    <cfRule type="cellIs" dxfId="12" priority="3" operator="lessThan">
      <formula>1</formula>
    </cfRule>
  </conditionalFormatting>
  <conditionalFormatting sqref="D10:O41">
    <cfRule type="cellIs" dxfId="11" priority="1" operator="lessThan">
      <formula>1</formula>
    </cfRule>
  </conditionalFormatting>
  <conditionalFormatting sqref="J78:J109">
    <cfRule type="cellIs" dxfId="10" priority="5" operator="lessThan">
      <formula>1</formula>
    </cfRule>
  </conditionalFormatting>
  <conditionalFormatting sqref="AF78:AG109">
    <cfRule type="cellIs" dxfId="9" priority="6" operator="greaterThan">
      <formula>300</formula>
    </cfRule>
  </conditionalFormatting>
  <printOptions horizontalCentered="1"/>
  <pageMargins left="0.55118110236220474" right="0.23622047244094491" top="0.32" bottom="0.27559055118110237" header="0" footer="0"/>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55644-B949-4AB2-A961-99BF945C3DFF}">
  <sheetPr>
    <tabColor rgb="FF92D050"/>
  </sheetPr>
  <dimension ref="A1:BF603"/>
  <sheetViews>
    <sheetView zoomScale="110" zoomScaleNormal="110" workbookViewId="0">
      <pane xSplit="2" ySplit="6" topLeftCell="N565" activePane="bottomRight" state="frozen"/>
      <selection pane="topRight" activeCell="C1" sqref="C1"/>
      <selection pane="bottomLeft" activeCell="A7" sqref="A7"/>
      <selection pane="bottomRight" activeCell="BE1" sqref="P1:BE1048576"/>
    </sheetView>
  </sheetViews>
  <sheetFormatPr defaultColWidth="14.42578125" defaultRowHeight="15" customHeight="1"/>
  <cols>
    <col min="1" max="1" width="5.42578125" customWidth="1"/>
    <col min="2" max="2" width="23.140625" customWidth="1"/>
    <col min="3" max="3" width="6.42578125" style="163" hidden="1" customWidth="1"/>
    <col min="4" max="4" width="6.28515625" customWidth="1"/>
    <col min="5" max="5" width="5.85546875" style="163" customWidth="1"/>
    <col min="6" max="9" width="8.140625" customWidth="1"/>
    <col min="10" max="10" width="8.140625" hidden="1" customWidth="1"/>
    <col min="11" max="13" width="6.42578125" hidden="1" customWidth="1"/>
    <col min="14" max="14" width="6.5703125" customWidth="1"/>
    <col min="15" max="15" width="5.85546875" customWidth="1"/>
    <col min="16" max="16" width="5.5703125" customWidth="1"/>
    <col min="17" max="17" width="5.85546875" customWidth="1"/>
    <col min="18" max="20" width="5" customWidth="1"/>
    <col min="21" max="21" width="6.5703125" customWidth="1"/>
    <col min="22" max="49" width="3.42578125" customWidth="1"/>
    <col min="50" max="59" width="14.42578125" customWidth="1"/>
  </cols>
  <sheetData>
    <row r="1" spans="1:58" ht="30.75" customHeight="1">
      <c r="A1" s="218" t="s">
        <v>34</v>
      </c>
      <c r="B1" s="218" t="s">
        <v>35</v>
      </c>
      <c r="C1" s="218" t="s">
        <v>36</v>
      </c>
      <c r="D1" s="218" t="s">
        <v>37</v>
      </c>
      <c r="E1" s="218" t="s">
        <v>38</v>
      </c>
      <c r="F1" s="28" t="s">
        <v>39</v>
      </c>
      <c r="G1" s="28" t="s">
        <v>40</v>
      </c>
      <c r="H1" s="28" t="s">
        <v>41</v>
      </c>
      <c r="I1" s="28" t="s">
        <v>42</v>
      </c>
      <c r="J1" s="28" t="s">
        <v>43</v>
      </c>
      <c r="K1" s="28" t="s">
        <v>44</v>
      </c>
      <c r="L1" s="28" t="s">
        <v>45</v>
      </c>
      <c r="M1" s="28" t="s">
        <v>46</v>
      </c>
      <c r="N1" s="216" t="s">
        <v>47</v>
      </c>
      <c r="O1" s="216" t="s">
        <v>48</v>
      </c>
      <c r="P1" s="29">
        <v>80</v>
      </c>
      <c r="Q1" s="223"/>
      <c r="R1" s="224" t="s">
        <v>49</v>
      </c>
      <c r="S1" s="225"/>
      <c r="T1" s="226"/>
      <c r="U1" s="223" t="s">
        <v>50</v>
      </c>
      <c r="V1" s="227"/>
      <c r="W1" s="228"/>
      <c r="AH1" s="30"/>
      <c r="BF1" t="s">
        <v>1241</v>
      </c>
    </row>
    <row r="2" spans="1:58" ht="54.75" customHeight="1" thickBot="1">
      <c r="A2" s="219"/>
      <c r="B2" s="219"/>
      <c r="C2" s="220"/>
      <c r="D2" s="221"/>
      <c r="E2" s="222"/>
      <c r="F2" s="174" t="s">
        <v>1238</v>
      </c>
      <c r="G2" s="174" t="s">
        <v>1239</v>
      </c>
      <c r="H2" s="174" t="s">
        <v>1240</v>
      </c>
      <c r="I2" s="174" t="s">
        <v>661</v>
      </c>
      <c r="J2" s="174" t="s">
        <v>661</v>
      </c>
      <c r="K2" s="174" t="s">
        <v>661</v>
      </c>
      <c r="L2" s="174" t="s">
        <v>661</v>
      </c>
      <c r="M2" s="174" t="s">
        <v>661</v>
      </c>
      <c r="N2" s="217"/>
      <c r="O2" s="217"/>
      <c r="P2" s="176" t="s">
        <v>51</v>
      </c>
      <c r="Q2" s="217"/>
      <c r="R2" s="195">
        <v>0.8</v>
      </c>
      <c r="S2" s="195">
        <v>0.1</v>
      </c>
      <c r="T2" s="195">
        <v>0.1</v>
      </c>
      <c r="U2" s="217"/>
      <c r="V2" s="217"/>
      <c r="W2" s="217"/>
      <c r="Z2" s="33">
        <v>1</v>
      </c>
      <c r="AA2" s="33">
        <v>2</v>
      </c>
      <c r="AB2" s="33">
        <v>3</v>
      </c>
      <c r="AC2" s="33">
        <v>4</v>
      </c>
      <c r="AD2" s="33"/>
      <c r="AE2" s="33"/>
      <c r="AF2" s="33"/>
      <c r="AG2" s="33"/>
      <c r="AH2" s="30"/>
      <c r="AI2" s="33">
        <v>1</v>
      </c>
      <c r="AJ2" s="33">
        <v>2</v>
      </c>
      <c r="AK2" s="33">
        <v>3</v>
      </c>
      <c r="AL2" s="33">
        <v>4</v>
      </c>
      <c r="AM2" s="33">
        <v>5</v>
      </c>
      <c r="AN2" s="33">
        <v>6</v>
      </c>
      <c r="AO2" s="33">
        <v>7</v>
      </c>
      <c r="AP2" s="33">
        <v>8</v>
      </c>
    </row>
    <row r="3" spans="1:58" ht="14.25" customHeight="1" thickBot="1">
      <c r="A3" s="34">
        <v>1</v>
      </c>
      <c r="B3" s="35">
        <v>2</v>
      </c>
      <c r="C3" s="34">
        <v>3</v>
      </c>
      <c r="D3" s="35">
        <v>4</v>
      </c>
      <c r="E3" s="34">
        <v>5</v>
      </c>
      <c r="F3" s="35">
        <v>6</v>
      </c>
      <c r="G3" s="34">
        <v>7</v>
      </c>
      <c r="H3" s="35">
        <v>8</v>
      </c>
      <c r="I3" s="34">
        <v>9</v>
      </c>
      <c r="J3" s="35">
        <v>10</v>
      </c>
      <c r="K3" s="34">
        <v>11</v>
      </c>
      <c r="L3" s="35">
        <v>12</v>
      </c>
      <c r="M3" s="34">
        <v>13</v>
      </c>
      <c r="N3" s="35">
        <v>14</v>
      </c>
      <c r="O3" s="34">
        <v>15</v>
      </c>
      <c r="P3" s="35">
        <v>16</v>
      </c>
      <c r="Q3" s="34">
        <v>17</v>
      </c>
      <c r="R3" s="35">
        <v>18</v>
      </c>
      <c r="S3" s="34">
        <v>19</v>
      </c>
      <c r="T3" s="35">
        <v>20</v>
      </c>
      <c r="U3" s="34">
        <v>21</v>
      </c>
      <c r="V3" s="35">
        <v>22</v>
      </c>
      <c r="W3" s="34">
        <v>23</v>
      </c>
      <c r="X3" s="35">
        <v>24</v>
      </c>
      <c r="Y3" s="34">
        <v>25</v>
      </c>
      <c r="Z3" s="35">
        <v>26</v>
      </c>
      <c r="AA3" s="34">
        <v>27</v>
      </c>
      <c r="AB3" s="35">
        <v>28</v>
      </c>
      <c r="AC3" s="34">
        <v>29</v>
      </c>
      <c r="AD3" s="35"/>
      <c r="AE3" s="34"/>
      <c r="AF3" s="35"/>
      <c r="AG3" s="34"/>
      <c r="AH3" s="36">
        <v>34</v>
      </c>
      <c r="AI3" s="34">
        <v>35</v>
      </c>
      <c r="AJ3" s="35">
        <v>36</v>
      </c>
      <c r="AK3" s="34">
        <v>37</v>
      </c>
      <c r="AL3" s="35">
        <v>38</v>
      </c>
      <c r="AM3" s="34">
        <v>39</v>
      </c>
      <c r="AN3" s="35">
        <v>40</v>
      </c>
      <c r="AO3" s="34">
        <v>41</v>
      </c>
      <c r="AP3" s="35">
        <v>42</v>
      </c>
      <c r="AQ3" s="34">
        <v>43</v>
      </c>
      <c r="AR3" s="35">
        <v>44</v>
      </c>
      <c r="AS3" s="34">
        <v>45</v>
      </c>
      <c r="AT3" s="35">
        <v>46</v>
      </c>
      <c r="AU3" s="34">
        <v>47</v>
      </c>
      <c r="AV3" s="35">
        <v>48</v>
      </c>
      <c r="AW3" s="34">
        <v>49</v>
      </c>
    </row>
    <row r="4" spans="1:58" ht="14.25" hidden="1" customHeight="1">
      <c r="A4" s="37"/>
      <c r="B4" s="38"/>
      <c r="C4" s="39"/>
      <c r="D4" s="40"/>
      <c r="E4" s="40"/>
      <c r="F4" s="31"/>
      <c r="G4" s="31"/>
      <c r="H4" s="31"/>
      <c r="I4" s="31"/>
      <c r="J4" s="31"/>
      <c r="K4" s="31"/>
      <c r="L4" s="41"/>
      <c r="M4" s="41"/>
      <c r="N4" s="42"/>
      <c r="O4" s="43"/>
      <c r="P4" s="44"/>
      <c r="Q4" s="44"/>
      <c r="R4" s="32"/>
      <c r="S4" s="32"/>
      <c r="T4" s="32"/>
      <c r="U4" s="44"/>
      <c r="V4" s="45"/>
      <c r="W4" s="46"/>
      <c r="Z4" s="30"/>
      <c r="AA4" s="30"/>
      <c r="AB4" s="30"/>
      <c r="AC4" s="30"/>
      <c r="AD4" s="30"/>
      <c r="AE4" s="30"/>
      <c r="AF4" s="30"/>
      <c r="AG4" s="30"/>
      <c r="AH4" s="30"/>
    </row>
    <row r="5" spans="1:58" ht="14.25" hidden="1" customHeight="1">
      <c r="A5" s="37"/>
      <c r="B5" s="38"/>
      <c r="C5" s="39"/>
      <c r="D5" s="40"/>
      <c r="E5" s="40"/>
      <c r="F5" s="31"/>
      <c r="G5" s="31"/>
      <c r="H5" s="31"/>
      <c r="I5" s="31"/>
      <c r="J5" s="31"/>
      <c r="K5" s="31"/>
      <c r="L5" s="41"/>
      <c r="M5" s="41"/>
      <c r="N5" s="42"/>
      <c r="O5" s="43"/>
      <c r="P5" s="44"/>
      <c r="Q5" s="44"/>
      <c r="R5" s="32"/>
      <c r="S5" s="32"/>
      <c r="T5" s="32"/>
      <c r="U5" s="44"/>
      <c r="V5" s="45"/>
      <c r="W5" s="46"/>
      <c r="AH5" s="30"/>
    </row>
    <row r="6" spans="1:58" ht="14.25" hidden="1" customHeight="1">
      <c r="A6" s="47"/>
      <c r="B6" s="48"/>
      <c r="C6" s="40"/>
      <c r="D6" s="40"/>
      <c r="E6" s="40"/>
      <c r="F6" s="49"/>
      <c r="G6" s="49"/>
      <c r="H6" s="49"/>
      <c r="I6" s="49"/>
      <c r="J6" s="49"/>
      <c r="K6" s="49"/>
      <c r="L6" s="50"/>
      <c r="M6" s="50"/>
      <c r="N6" s="51"/>
      <c r="O6" s="52"/>
      <c r="P6" s="53"/>
      <c r="Q6" s="53"/>
      <c r="R6" s="54"/>
      <c r="S6" s="54"/>
      <c r="T6" s="54"/>
      <c r="U6" s="53"/>
      <c r="V6" s="55"/>
      <c r="W6" s="56"/>
      <c r="AH6" s="30"/>
    </row>
    <row r="7" spans="1:58" ht="15.75" hidden="1" customHeight="1">
      <c r="A7" s="57">
        <v>1</v>
      </c>
      <c r="B7" s="18" t="s">
        <v>52</v>
      </c>
      <c r="C7" s="58">
        <v>6903</v>
      </c>
      <c r="D7" s="18">
        <v>6903</v>
      </c>
      <c r="E7" s="58" t="s">
        <v>53</v>
      </c>
      <c r="F7" s="59"/>
      <c r="G7" s="59"/>
      <c r="H7" s="59"/>
      <c r="I7" s="59"/>
      <c r="J7" s="59"/>
      <c r="K7" s="59"/>
      <c r="L7" s="59"/>
      <c r="M7" s="59"/>
      <c r="N7" s="18"/>
      <c r="O7" s="60"/>
      <c r="P7" s="175">
        <v>80</v>
      </c>
      <c r="Q7" s="18">
        <v>79</v>
      </c>
      <c r="R7" s="18"/>
      <c r="S7" s="18"/>
      <c r="T7" s="18"/>
      <c r="U7" s="61" t="s">
        <v>661</v>
      </c>
      <c r="V7" s="18" t="s">
        <v>661</v>
      </c>
      <c r="W7" s="18" t="s">
        <v>661</v>
      </c>
      <c r="X7" s="62" t="s">
        <v>661</v>
      </c>
      <c r="Y7" s="18" t="s">
        <v>661</v>
      </c>
      <c r="Z7" s="18" t="s">
        <v>661</v>
      </c>
      <c r="AA7" s="18" t="s">
        <v>661</v>
      </c>
      <c r="AB7" s="18" t="s">
        <v>661</v>
      </c>
      <c r="AC7" s="18" t="s">
        <v>661</v>
      </c>
      <c r="AD7" s="18"/>
      <c r="AE7" s="18"/>
      <c r="AF7" s="18"/>
      <c r="AG7" s="18"/>
      <c r="AH7" s="30" t="s">
        <v>661</v>
      </c>
      <c r="AI7" s="18" t="s">
        <v>661</v>
      </c>
      <c r="AJ7" s="18" t="s">
        <v>661</v>
      </c>
      <c r="AK7" s="18" t="s">
        <v>661</v>
      </c>
      <c r="AL7" s="18" t="s">
        <v>661</v>
      </c>
      <c r="AM7" s="18" t="s">
        <v>661</v>
      </c>
      <c r="AN7" s="18" t="s">
        <v>661</v>
      </c>
      <c r="AO7" s="18" t="s">
        <v>661</v>
      </c>
      <c r="AP7" s="18" t="s">
        <v>661</v>
      </c>
      <c r="AS7" s="63" t="s">
        <v>661</v>
      </c>
      <c r="AT7" s="23" t="s">
        <v>1242</v>
      </c>
      <c r="AU7" s="23" t="s">
        <v>1243</v>
      </c>
      <c r="AV7" s="23" t="s">
        <v>661</v>
      </c>
      <c r="AW7" s="23" t="s">
        <v>661</v>
      </c>
    </row>
    <row r="8" spans="1:58" ht="15.75" hidden="1" customHeight="1">
      <c r="A8" s="57">
        <v>2</v>
      </c>
      <c r="B8" s="18" t="s">
        <v>54</v>
      </c>
      <c r="C8" s="58">
        <v>6904</v>
      </c>
      <c r="D8" s="18">
        <v>6904</v>
      </c>
      <c r="E8" s="58" t="s">
        <v>53</v>
      </c>
      <c r="F8" s="59"/>
      <c r="G8" s="59"/>
      <c r="H8" s="59"/>
      <c r="I8" s="59"/>
      <c r="J8" s="59"/>
      <c r="K8" s="59"/>
      <c r="L8" s="59"/>
      <c r="M8" s="59"/>
      <c r="N8" s="18"/>
      <c r="O8" s="60"/>
      <c r="P8" s="175">
        <v>80</v>
      </c>
      <c r="Q8" s="18">
        <v>79</v>
      </c>
      <c r="R8" s="18"/>
      <c r="S8" s="18"/>
      <c r="T8" s="18"/>
      <c r="U8" s="61" t="s">
        <v>661</v>
      </c>
      <c r="V8" s="18" t="s">
        <v>661</v>
      </c>
      <c r="W8" s="18" t="s">
        <v>661</v>
      </c>
      <c r="X8" s="62" t="s">
        <v>661</v>
      </c>
      <c r="Y8" s="18" t="s">
        <v>661</v>
      </c>
      <c r="Z8" s="18" t="s">
        <v>661</v>
      </c>
      <c r="AA8" s="18" t="s">
        <v>661</v>
      </c>
      <c r="AB8" s="18" t="s">
        <v>661</v>
      </c>
      <c r="AC8" s="18" t="s">
        <v>661</v>
      </c>
      <c r="AD8" s="18"/>
      <c r="AE8" s="18"/>
      <c r="AF8" s="18"/>
      <c r="AG8" s="18"/>
      <c r="AH8" s="30" t="s">
        <v>661</v>
      </c>
      <c r="AI8" s="18" t="s">
        <v>661</v>
      </c>
      <c r="AJ8" s="18" t="s">
        <v>661</v>
      </c>
      <c r="AK8" s="18" t="s">
        <v>661</v>
      </c>
      <c r="AL8" s="18" t="s">
        <v>661</v>
      </c>
      <c r="AM8" s="18" t="s">
        <v>661</v>
      </c>
      <c r="AN8" s="18" t="s">
        <v>661</v>
      </c>
      <c r="AO8" s="18" t="s">
        <v>661</v>
      </c>
      <c r="AP8" s="18" t="s">
        <v>661</v>
      </c>
      <c r="AS8" s="63" t="s">
        <v>661</v>
      </c>
      <c r="AT8" s="23" t="s">
        <v>1242</v>
      </c>
      <c r="AU8" s="23" t="s">
        <v>1243</v>
      </c>
      <c r="AV8" s="23" t="s">
        <v>661</v>
      </c>
      <c r="AW8" s="23" t="s">
        <v>661</v>
      </c>
    </row>
    <row r="9" spans="1:58" ht="15.75" hidden="1" customHeight="1">
      <c r="A9" s="57">
        <v>3</v>
      </c>
      <c r="B9" s="18" t="s">
        <v>55</v>
      </c>
      <c r="C9" s="58">
        <v>6905</v>
      </c>
      <c r="D9" s="18">
        <v>6905</v>
      </c>
      <c r="E9" s="58" t="s">
        <v>53</v>
      </c>
      <c r="F9" s="59"/>
      <c r="G9" s="59"/>
      <c r="H9" s="59"/>
      <c r="I9" s="59"/>
      <c r="J9" s="59"/>
      <c r="K9" s="59"/>
      <c r="L9" s="59"/>
      <c r="M9" s="59"/>
      <c r="N9" s="18"/>
      <c r="O9" s="60"/>
      <c r="P9" s="175">
        <v>80</v>
      </c>
      <c r="Q9" s="18">
        <v>79</v>
      </c>
      <c r="R9" s="18"/>
      <c r="S9" s="18"/>
      <c r="T9" s="18"/>
      <c r="U9" s="61" t="s">
        <v>661</v>
      </c>
      <c r="V9" s="18" t="s">
        <v>661</v>
      </c>
      <c r="W9" s="18" t="s">
        <v>661</v>
      </c>
      <c r="X9" s="62" t="s">
        <v>661</v>
      </c>
      <c r="Y9" s="18" t="s">
        <v>661</v>
      </c>
      <c r="Z9" s="18" t="s">
        <v>661</v>
      </c>
      <c r="AA9" s="18" t="s">
        <v>661</v>
      </c>
      <c r="AB9" s="18" t="s">
        <v>661</v>
      </c>
      <c r="AC9" s="18" t="s">
        <v>661</v>
      </c>
      <c r="AD9" s="18"/>
      <c r="AE9" s="18"/>
      <c r="AF9" s="18"/>
      <c r="AG9" s="18"/>
      <c r="AH9" s="30" t="s">
        <v>661</v>
      </c>
      <c r="AI9" s="18" t="s">
        <v>661</v>
      </c>
      <c r="AJ9" s="18" t="s">
        <v>661</v>
      </c>
      <c r="AK9" s="18" t="s">
        <v>661</v>
      </c>
      <c r="AL9" s="18" t="s">
        <v>661</v>
      </c>
      <c r="AM9" s="18" t="s">
        <v>661</v>
      </c>
      <c r="AN9" s="18" t="s">
        <v>661</v>
      </c>
      <c r="AO9" s="18" t="s">
        <v>661</v>
      </c>
      <c r="AP9" s="18" t="s">
        <v>661</v>
      </c>
      <c r="AS9" s="63" t="s">
        <v>661</v>
      </c>
      <c r="AT9" s="23" t="s">
        <v>1242</v>
      </c>
      <c r="AU9" s="23" t="s">
        <v>1243</v>
      </c>
      <c r="AV9" s="23" t="s">
        <v>661</v>
      </c>
      <c r="AW9" s="23" t="s">
        <v>661</v>
      </c>
    </row>
    <row r="10" spans="1:58" ht="15.75" hidden="1" customHeight="1">
      <c r="A10" s="57">
        <v>4</v>
      </c>
      <c r="B10" s="18" t="s">
        <v>56</v>
      </c>
      <c r="C10" s="58">
        <v>6906</v>
      </c>
      <c r="D10" s="18">
        <v>6906</v>
      </c>
      <c r="E10" s="58" t="s">
        <v>53</v>
      </c>
      <c r="F10" s="59"/>
      <c r="G10" s="59"/>
      <c r="H10" s="59"/>
      <c r="I10" s="59"/>
      <c r="J10" s="59"/>
      <c r="K10" s="59"/>
      <c r="L10" s="59"/>
      <c r="M10" s="59"/>
      <c r="N10" s="18"/>
      <c r="O10" s="60"/>
      <c r="P10" s="175">
        <v>80</v>
      </c>
      <c r="Q10" s="18">
        <v>79</v>
      </c>
      <c r="R10" s="18"/>
      <c r="S10" s="18"/>
      <c r="T10" s="18"/>
      <c r="U10" s="61" t="s">
        <v>661</v>
      </c>
      <c r="V10" s="18" t="s">
        <v>661</v>
      </c>
      <c r="W10" s="18" t="s">
        <v>661</v>
      </c>
      <c r="X10" s="62" t="s">
        <v>661</v>
      </c>
      <c r="Y10" s="18" t="s">
        <v>661</v>
      </c>
      <c r="Z10" s="18" t="s">
        <v>661</v>
      </c>
      <c r="AA10" s="18" t="s">
        <v>661</v>
      </c>
      <c r="AB10" s="18" t="s">
        <v>661</v>
      </c>
      <c r="AC10" s="18" t="s">
        <v>661</v>
      </c>
      <c r="AD10" s="18"/>
      <c r="AE10" s="18"/>
      <c r="AF10" s="18"/>
      <c r="AG10" s="18"/>
      <c r="AH10" s="30" t="s">
        <v>661</v>
      </c>
      <c r="AI10" s="18" t="s">
        <v>661</v>
      </c>
      <c r="AJ10" s="18" t="s">
        <v>661</v>
      </c>
      <c r="AK10" s="18" t="s">
        <v>661</v>
      </c>
      <c r="AL10" s="18" t="s">
        <v>661</v>
      </c>
      <c r="AM10" s="18" t="s">
        <v>661</v>
      </c>
      <c r="AN10" s="18" t="s">
        <v>661</v>
      </c>
      <c r="AO10" s="18" t="s">
        <v>661</v>
      </c>
      <c r="AP10" s="18" t="s">
        <v>661</v>
      </c>
      <c r="AS10" s="63" t="s">
        <v>661</v>
      </c>
      <c r="AT10" s="23" t="s">
        <v>1242</v>
      </c>
      <c r="AU10" s="23" t="s">
        <v>1243</v>
      </c>
      <c r="AV10" s="23" t="s">
        <v>661</v>
      </c>
      <c r="AW10" s="23" t="s">
        <v>661</v>
      </c>
    </row>
    <row r="11" spans="1:58" ht="15.75" hidden="1" customHeight="1">
      <c r="A11" s="57">
        <v>5</v>
      </c>
      <c r="B11" s="18" t="s">
        <v>57</v>
      </c>
      <c r="C11" s="58">
        <v>6907</v>
      </c>
      <c r="D11" s="18">
        <v>6907</v>
      </c>
      <c r="E11" s="58" t="s">
        <v>53</v>
      </c>
      <c r="F11" s="59"/>
      <c r="G11" s="59"/>
      <c r="H11" s="59"/>
      <c r="I11" s="59"/>
      <c r="J11" s="59"/>
      <c r="K11" s="59"/>
      <c r="L11" s="59"/>
      <c r="M11" s="59"/>
      <c r="N11" s="18"/>
      <c r="O11" s="60"/>
      <c r="P11" s="175">
        <v>80</v>
      </c>
      <c r="Q11" s="18">
        <v>79</v>
      </c>
      <c r="R11" s="18"/>
      <c r="S11" s="18"/>
      <c r="T11" s="18"/>
      <c r="U11" s="61" t="s">
        <v>661</v>
      </c>
      <c r="V11" s="18" t="s">
        <v>661</v>
      </c>
      <c r="W11" s="18" t="s">
        <v>661</v>
      </c>
      <c r="X11" s="62" t="s">
        <v>661</v>
      </c>
      <c r="Y11" s="18" t="s">
        <v>661</v>
      </c>
      <c r="Z11" s="18" t="s">
        <v>661</v>
      </c>
      <c r="AA11" s="18" t="s">
        <v>661</v>
      </c>
      <c r="AB11" s="18" t="s">
        <v>661</v>
      </c>
      <c r="AC11" s="18" t="s">
        <v>661</v>
      </c>
      <c r="AD11" s="18"/>
      <c r="AE11" s="18"/>
      <c r="AF11" s="18"/>
      <c r="AG11" s="18"/>
      <c r="AH11" s="30" t="s">
        <v>661</v>
      </c>
      <c r="AI11" s="18" t="s">
        <v>661</v>
      </c>
      <c r="AJ11" s="18" t="s">
        <v>661</v>
      </c>
      <c r="AK11" s="18" t="s">
        <v>661</v>
      </c>
      <c r="AL11" s="18" t="s">
        <v>661</v>
      </c>
      <c r="AM11" s="18" t="s">
        <v>661</v>
      </c>
      <c r="AN11" s="18" t="s">
        <v>661</v>
      </c>
      <c r="AO11" s="18" t="s">
        <v>661</v>
      </c>
      <c r="AP11" s="18" t="s">
        <v>661</v>
      </c>
      <c r="AS11" s="63" t="s">
        <v>661</v>
      </c>
      <c r="AT11" s="23" t="s">
        <v>1242</v>
      </c>
      <c r="AU11" s="23" t="s">
        <v>1243</v>
      </c>
      <c r="AV11" s="23" t="s">
        <v>661</v>
      </c>
      <c r="AW11" s="23" t="s">
        <v>661</v>
      </c>
    </row>
    <row r="12" spans="1:58" ht="15.75" hidden="1" customHeight="1">
      <c r="A12" s="57">
        <v>6</v>
      </c>
      <c r="B12" s="18" t="s">
        <v>58</v>
      </c>
      <c r="C12" s="58">
        <v>6908</v>
      </c>
      <c r="D12" s="18">
        <v>6908</v>
      </c>
      <c r="E12" s="58" t="s">
        <v>53</v>
      </c>
      <c r="F12" s="59"/>
      <c r="G12" s="59"/>
      <c r="H12" s="59"/>
      <c r="I12" s="59"/>
      <c r="J12" s="59"/>
      <c r="K12" s="59"/>
      <c r="L12" s="59"/>
      <c r="M12" s="59"/>
      <c r="N12" s="18"/>
      <c r="O12" s="60"/>
      <c r="P12" s="175">
        <v>80</v>
      </c>
      <c r="Q12" s="18">
        <v>79</v>
      </c>
      <c r="R12" s="18"/>
      <c r="S12" s="18"/>
      <c r="T12" s="18"/>
      <c r="U12" s="61" t="s">
        <v>661</v>
      </c>
      <c r="V12" s="18" t="s">
        <v>661</v>
      </c>
      <c r="W12" s="18" t="s">
        <v>661</v>
      </c>
      <c r="X12" s="62" t="s">
        <v>661</v>
      </c>
      <c r="Y12" s="18" t="s">
        <v>661</v>
      </c>
      <c r="Z12" s="18" t="s">
        <v>661</v>
      </c>
      <c r="AA12" s="18" t="s">
        <v>661</v>
      </c>
      <c r="AB12" s="18" t="s">
        <v>661</v>
      </c>
      <c r="AC12" s="18" t="s">
        <v>661</v>
      </c>
      <c r="AD12" s="18"/>
      <c r="AE12" s="18"/>
      <c r="AF12" s="18"/>
      <c r="AG12" s="18"/>
      <c r="AH12" s="30" t="s">
        <v>661</v>
      </c>
      <c r="AI12" s="18" t="s">
        <v>661</v>
      </c>
      <c r="AJ12" s="18" t="s">
        <v>661</v>
      </c>
      <c r="AK12" s="18" t="s">
        <v>661</v>
      </c>
      <c r="AL12" s="18" t="s">
        <v>661</v>
      </c>
      <c r="AM12" s="18" t="s">
        <v>661</v>
      </c>
      <c r="AN12" s="18" t="s">
        <v>661</v>
      </c>
      <c r="AO12" s="18" t="s">
        <v>661</v>
      </c>
      <c r="AP12" s="18" t="s">
        <v>661</v>
      </c>
      <c r="AS12" s="63" t="s">
        <v>661</v>
      </c>
      <c r="AT12" s="23" t="s">
        <v>1242</v>
      </c>
      <c r="AU12" s="23" t="s">
        <v>1243</v>
      </c>
      <c r="AV12" s="23" t="s">
        <v>661</v>
      </c>
      <c r="AW12" s="23" t="s">
        <v>661</v>
      </c>
    </row>
    <row r="13" spans="1:58" ht="15.75" hidden="1" customHeight="1">
      <c r="A13" s="57">
        <v>7</v>
      </c>
      <c r="B13" s="18" t="s">
        <v>59</v>
      </c>
      <c r="C13" s="58">
        <v>6909</v>
      </c>
      <c r="D13" s="18">
        <v>6909</v>
      </c>
      <c r="E13" s="58" t="s">
        <v>53</v>
      </c>
      <c r="F13" s="59"/>
      <c r="G13" s="59"/>
      <c r="H13" s="59"/>
      <c r="I13" s="59"/>
      <c r="J13" s="59"/>
      <c r="K13" s="59"/>
      <c r="L13" s="59"/>
      <c r="M13" s="59"/>
      <c r="N13" s="18"/>
      <c r="O13" s="60"/>
      <c r="P13" s="175">
        <v>80</v>
      </c>
      <c r="Q13" s="18">
        <v>79</v>
      </c>
      <c r="R13" s="18"/>
      <c r="S13" s="18"/>
      <c r="T13" s="18"/>
      <c r="U13" s="61" t="s">
        <v>661</v>
      </c>
      <c r="V13" s="18" t="s">
        <v>661</v>
      </c>
      <c r="W13" s="18" t="s">
        <v>661</v>
      </c>
      <c r="X13" s="62" t="s">
        <v>661</v>
      </c>
      <c r="Y13" s="18" t="s">
        <v>661</v>
      </c>
      <c r="Z13" s="18" t="s">
        <v>661</v>
      </c>
      <c r="AA13" s="18" t="s">
        <v>661</v>
      </c>
      <c r="AB13" s="18" t="s">
        <v>661</v>
      </c>
      <c r="AC13" s="18" t="s">
        <v>661</v>
      </c>
      <c r="AD13" s="18"/>
      <c r="AE13" s="18"/>
      <c r="AF13" s="18"/>
      <c r="AG13" s="18"/>
      <c r="AH13" s="30" t="s">
        <v>661</v>
      </c>
      <c r="AI13" s="18" t="s">
        <v>661</v>
      </c>
      <c r="AJ13" s="18" t="s">
        <v>661</v>
      </c>
      <c r="AK13" s="18" t="s">
        <v>661</v>
      </c>
      <c r="AL13" s="18" t="s">
        <v>661</v>
      </c>
      <c r="AM13" s="18" t="s">
        <v>661</v>
      </c>
      <c r="AN13" s="18" t="s">
        <v>661</v>
      </c>
      <c r="AO13" s="18" t="s">
        <v>661</v>
      </c>
      <c r="AP13" s="18" t="s">
        <v>661</v>
      </c>
      <c r="AS13" s="63" t="s">
        <v>661</v>
      </c>
      <c r="AT13" s="23" t="s">
        <v>1242</v>
      </c>
      <c r="AU13" s="23" t="s">
        <v>1243</v>
      </c>
      <c r="AV13" s="23" t="s">
        <v>661</v>
      </c>
      <c r="AW13" s="23" t="s">
        <v>661</v>
      </c>
    </row>
    <row r="14" spans="1:58" ht="15.75" hidden="1" customHeight="1">
      <c r="A14" s="57">
        <v>8</v>
      </c>
      <c r="B14" s="18" t="s">
        <v>60</v>
      </c>
      <c r="C14" s="58">
        <v>6910</v>
      </c>
      <c r="D14" s="18">
        <v>6910</v>
      </c>
      <c r="E14" s="58" t="s">
        <v>53</v>
      </c>
      <c r="F14" s="59"/>
      <c r="G14" s="59"/>
      <c r="H14" s="59"/>
      <c r="I14" s="59"/>
      <c r="J14" s="59"/>
      <c r="K14" s="59"/>
      <c r="L14" s="59"/>
      <c r="M14" s="59"/>
      <c r="N14" s="18"/>
      <c r="O14" s="60"/>
      <c r="P14" s="175">
        <v>80</v>
      </c>
      <c r="Q14" s="18">
        <v>79</v>
      </c>
      <c r="R14" s="18"/>
      <c r="S14" s="18"/>
      <c r="T14" s="18"/>
      <c r="U14" s="61" t="s">
        <v>661</v>
      </c>
      <c r="V14" s="18" t="s">
        <v>661</v>
      </c>
      <c r="W14" s="18" t="s">
        <v>661</v>
      </c>
      <c r="X14" s="62" t="s">
        <v>661</v>
      </c>
      <c r="Y14" s="18" t="s">
        <v>661</v>
      </c>
      <c r="Z14" s="18" t="s">
        <v>661</v>
      </c>
      <c r="AA14" s="18" t="s">
        <v>661</v>
      </c>
      <c r="AB14" s="18" t="s">
        <v>661</v>
      </c>
      <c r="AC14" s="18" t="s">
        <v>661</v>
      </c>
      <c r="AD14" s="18"/>
      <c r="AE14" s="18"/>
      <c r="AF14" s="18"/>
      <c r="AG14" s="18"/>
      <c r="AH14" s="30" t="s">
        <v>661</v>
      </c>
      <c r="AI14" s="18" t="s">
        <v>661</v>
      </c>
      <c r="AJ14" s="18" t="s">
        <v>661</v>
      </c>
      <c r="AK14" s="18" t="s">
        <v>661</v>
      </c>
      <c r="AL14" s="18" t="s">
        <v>661</v>
      </c>
      <c r="AM14" s="18" t="s">
        <v>661</v>
      </c>
      <c r="AN14" s="18" t="s">
        <v>661</v>
      </c>
      <c r="AO14" s="18" t="s">
        <v>661</v>
      </c>
      <c r="AP14" s="18" t="s">
        <v>661</v>
      </c>
      <c r="AS14" s="63" t="s">
        <v>661</v>
      </c>
      <c r="AT14" s="23" t="s">
        <v>1242</v>
      </c>
      <c r="AU14" s="23" t="s">
        <v>1243</v>
      </c>
      <c r="AV14" s="23" t="s">
        <v>661</v>
      </c>
      <c r="AW14" s="23" t="s">
        <v>661</v>
      </c>
    </row>
    <row r="15" spans="1:58" ht="15.75" hidden="1" customHeight="1">
      <c r="A15" s="57">
        <v>9</v>
      </c>
      <c r="B15" s="18" t="s">
        <v>61</v>
      </c>
      <c r="C15" s="58">
        <v>6911</v>
      </c>
      <c r="D15" s="18">
        <v>6911</v>
      </c>
      <c r="E15" s="58" t="s">
        <v>53</v>
      </c>
      <c r="F15" s="59"/>
      <c r="G15" s="59"/>
      <c r="H15" s="59"/>
      <c r="I15" s="59"/>
      <c r="J15" s="59"/>
      <c r="K15" s="59"/>
      <c r="L15" s="59"/>
      <c r="M15" s="59"/>
      <c r="N15" s="18"/>
      <c r="O15" s="60"/>
      <c r="P15" s="175">
        <v>80</v>
      </c>
      <c r="Q15" s="18">
        <v>79</v>
      </c>
      <c r="R15" s="18"/>
      <c r="S15" s="18"/>
      <c r="T15" s="18"/>
      <c r="U15" s="61" t="s">
        <v>661</v>
      </c>
      <c r="V15" s="18" t="s">
        <v>661</v>
      </c>
      <c r="W15" s="18" t="s">
        <v>661</v>
      </c>
      <c r="X15" s="62" t="s">
        <v>661</v>
      </c>
      <c r="Y15" s="18" t="s">
        <v>661</v>
      </c>
      <c r="Z15" s="18" t="s">
        <v>661</v>
      </c>
      <c r="AA15" s="18" t="s">
        <v>661</v>
      </c>
      <c r="AB15" s="18" t="s">
        <v>661</v>
      </c>
      <c r="AC15" s="18" t="s">
        <v>661</v>
      </c>
      <c r="AD15" s="18"/>
      <c r="AE15" s="18"/>
      <c r="AF15" s="18"/>
      <c r="AG15" s="18"/>
      <c r="AH15" s="30" t="s">
        <v>661</v>
      </c>
      <c r="AI15" s="18" t="s">
        <v>661</v>
      </c>
      <c r="AJ15" s="18" t="s">
        <v>661</v>
      </c>
      <c r="AK15" s="18" t="s">
        <v>661</v>
      </c>
      <c r="AL15" s="18" t="s">
        <v>661</v>
      </c>
      <c r="AM15" s="18" t="s">
        <v>661</v>
      </c>
      <c r="AN15" s="18" t="s">
        <v>661</v>
      </c>
      <c r="AO15" s="18" t="s">
        <v>661</v>
      </c>
      <c r="AP15" s="18" t="s">
        <v>661</v>
      </c>
      <c r="AS15" s="63" t="s">
        <v>661</v>
      </c>
      <c r="AT15" s="23" t="s">
        <v>1242</v>
      </c>
      <c r="AU15" s="23" t="s">
        <v>1243</v>
      </c>
      <c r="AV15" s="23" t="s">
        <v>661</v>
      </c>
      <c r="AW15" s="23" t="s">
        <v>661</v>
      </c>
    </row>
    <row r="16" spans="1:58" ht="15.75" hidden="1" customHeight="1">
      <c r="A16" s="57">
        <v>10</v>
      </c>
      <c r="B16" s="18" t="s">
        <v>62</v>
      </c>
      <c r="C16" s="58">
        <v>6913</v>
      </c>
      <c r="D16" s="18">
        <v>6913</v>
      </c>
      <c r="E16" s="58" t="s">
        <v>53</v>
      </c>
      <c r="F16" s="59"/>
      <c r="G16" s="59"/>
      <c r="H16" s="59"/>
      <c r="I16" s="59"/>
      <c r="J16" s="59"/>
      <c r="K16" s="59"/>
      <c r="L16" s="59"/>
      <c r="M16" s="59"/>
      <c r="N16" s="18"/>
      <c r="O16" s="60"/>
      <c r="P16" s="175">
        <v>80</v>
      </c>
      <c r="Q16" s="18">
        <v>79</v>
      </c>
      <c r="R16" s="18"/>
      <c r="S16" s="18"/>
      <c r="T16" s="18"/>
      <c r="U16" s="61" t="s">
        <v>661</v>
      </c>
      <c r="V16" s="18" t="s">
        <v>661</v>
      </c>
      <c r="W16" s="18" t="s">
        <v>661</v>
      </c>
      <c r="X16" s="62" t="s">
        <v>661</v>
      </c>
      <c r="Y16" s="18" t="s">
        <v>661</v>
      </c>
      <c r="Z16" s="18" t="s">
        <v>661</v>
      </c>
      <c r="AA16" s="18" t="s">
        <v>661</v>
      </c>
      <c r="AB16" s="18" t="s">
        <v>661</v>
      </c>
      <c r="AC16" s="18" t="s">
        <v>661</v>
      </c>
      <c r="AD16" s="18"/>
      <c r="AE16" s="18"/>
      <c r="AF16" s="18"/>
      <c r="AG16" s="18"/>
      <c r="AH16" s="30" t="s">
        <v>661</v>
      </c>
      <c r="AI16" s="18" t="s">
        <v>661</v>
      </c>
      <c r="AJ16" s="18" t="s">
        <v>661</v>
      </c>
      <c r="AK16" s="18" t="s">
        <v>661</v>
      </c>
      <c r="AL16" s="18" t="s">
        <v>661</v>
      </c>
      <c r="AM16" s="18" t="s">
        <v>661</v>
      </c>
      <c r="AN16" s="18" t="s">
        <v>661</v>
      </c>
      <c r="AO16" s="18" t="s">
        <v>661</v>
      </c>
      <c r="AP16" s="18" t="s">
        <v>661</v>
      </c>
      <c r="AS16" s="63" t="s">
        <v>661</v>
      </c>
      <c r="AT16" s="23" t="s">
        <v>1242</v>
      </c>
      <c r="AU16" s="23" t="s">
        <v>1243</v>
      </c>
      <c r="AV16" s="23" t="s">
        <v>661</v>
      </c>
      <c r="AW16" s="23" t="s">
        <v>661</v>
      </c>
    </row>
    <row r="17" spans="1:49" ht="15.75" hidden="1" customHeight="1">
      <c r="A17" s="57">
        <v>11</v>
      </c>
      <c r="B17" s="18" t="s">
        <v>63</v>
      </c>
      <c r="C17" s="58">
        <v>6914</v>
      </c>
      <c r="D17" s="18">
        <v>6914</v>
      </c>
      <c r="E17" s="58" t="s">
        <v>53</v>
      </c>
      <c r="F17" s="59"/>
      <c r="G17" s="59"/>
      <c r="H17" s="59"/>
      <c r="I17" s="59"/>
      <c r="J17" s="59"/>
      <c r="K17" s="59"/>
      <c r="L17" s="59"/>
      <c r="M17" s="59"/>
      <c r="N17" s="18"/>
      <c r="O17" s="60"/>
      <c r="P17" s="175">
        <v>80</v>
      </c>
      <c r="Q17" s="18">
        <v>79</v>
      </c>
      <c r="R17" s="18"/>
      <c r="S17" s="18"/>
      <c r="T17" s="18"/>
      <c r="U17" s="61" t="s">
        <v>661</v>
      </c>
      <c r="V17" s="18" t="s">
        <v>661</v>
      </c>
      <c r="W17" s="18" t="s">
        <v>661</v>
      </c>
      <c r="X17" s="62" t="s">
        <v>661</v>
      </c>
      <c r="Y17" s="18" t="s">
        <v>661</v>
      </c>
      <c r="Z17" s="18" t="s">
        <v>661</v>
      </c>
      <c r="AA17" s="18" t="s">
        <v>661</v>
      </c>
      <c r="AB17" s="18" t="s">
        <v>661</v>
      </c>
      <c r="AC17" s="18" t="s">
        <v>661</v>
      </c>
      <c r="AD17" s="18"/>
      <c r="AE17" s="18"/>
      <c r="AF17" s="18"/>
      <c r="AG17" s="18"/>
      <c r="AH17" s="30" t="s">
        <v>661</v>
      </c>
      <c r="AI17" s="18" t="s">
        <v>661</v>
      </c>
      <c r="AJ17" s="18" t="s">
        <v>661</v>
      </c>
      <c r="AK17" s="18" t="s">
        <v>661</v>
      </c>
      <c r="AL17" s="18" t="s">
        <v>661</v>
      </c>
      <c r="AM17" s="18" t="s">
        <v>661</v>
      </c>
      <c r="AN17" s="18" t="s">
        <v>661</v>
      </c>
      <c r="AO17" s="18" t="s">
        <v>661</v>
      </c>
      <c r="AP17" s="18" t="s">
        <v>661</v>
      </c>
      <c r="AS17" s="63" t="s">
        <v>661</v>
      </c>
      <c r="AT17" s="23" t="s">
        <v>1242</v>
      </c>
      <c r="AU17" s="23" t="s">
        <v>1243</v>
      </c>
      <c r="AV17" s="23" t="s">
        <v>661</v>
      </c>
      <c r="AW17" s="23" t="s">
        <v>661</v>
      </c>
    </row>
    <row r="18" spans="1:49" ht="15.75" hidden="1" customHeight="1">
      <c r="A18" s="57">
        <v>12</v>
      </c>
      <c r="B18" s="18" t="s">
        <v>64</v>
      </c>
      <c r="C18" s="58">
        <v>6915</v>
      </c>
      <c r="D18" s="18">
        <v>6915</v>
      </c>
      <c r="E18" s="58" t="s">
        <v>53</v>
      </c>
      <c r="F18" s="59"/>
      <c r="G18" s="59"/>
      <c r="H18" s="59"/>
      <c r="I18" s="59"/>
      <c r="J18" s="59"/>
      <c r="K18" s="59"/>
      <c r="L18" s="59"/>
      <c r="M18" s="59"/>
      <c r="N18" s="18"/>
      <c r="O18" s="60"/>
      <c r="P18" s="175">
        <v>80</v>
      </c>
      <c r="Q18" s="18">
        <v>79</v>
      </c>
      <c r="R18" s="18"/>
      <c r="S18" s="18"/>
      <c r="T18" s="18"/>
      <c r="U18" s="61" t="s">
        <v>661</v>
      </c>
      <c r="V18" s="18" t="s">
        <v>661</v>
      </c>
      <c r="W18" s="18" t="s">
        <v>661</v>
      </c>
      <c r="X18" s="62" t="s">
        <v>661</v>
      </c>
      <c r="Y18" s="18" t="s">
        <v>661</v>
      </c>
      <c r="Z18" s="18" t="s">
        <v>661</v>
      </c>
      <c r="AA18" s="18" t="s">
        <v>661</v>
      </c>
      <c r="AB18" s="18" t="s">
        <v>661</v>
      </c>
      <c r="AC18" s="18" t="s">
        <v>661</v>
      </c>
      <c r="AD18" s="18"/>
      <c r="AE18" s="18"/>
      <c r="AF18" s="18"/>
      <c r="AG18" s="18"/>
      <c r="AH18" s="30" t="s">
        <v>661</v>
      </c>
      <c r="AI18" s="18" t="s">
        <v>661</v>
      </c>
      <c r="AJ18" s="18" t="s">
        <v>661</v>
      </c>
      <c r="AK18" s="18" t="s">
        <v>661</v>
      </c>
      <c r="AL18" s="18" t="s">
        <v>661</v>
      </c>
      <c r="AM18" s="18" t="s">
        <v>661</v>
      </c>
      <c r="AN18" s="18" t="s">
        <v>661</v>
      </c>
      <c r="AO18" s="18" t="s">
        <v>661</v>
      </c>
      <c r="AP18" s="18" t="s">
        <v>661</v>
      </c>
      <c r="AS18" s="63" t="s">
        <v>661</v>
      </c>
      <c r="AT18" s="23" t="s">
        <v>1242</v>
      </c>
      <c r="AU18" s="23" t="s">
        <v>1243</v>
      </c>
      <c r="AV18" s="23" t="s">
        <v>661</v>
      </c>
      <c r="AW18" s="23" t="s">
        <v>661</v>
      </c>
    </row>
    <row r="19" spans="1:49" ht="15.75" hidden="1" customHeight="1">
      <c r="A19" s="57">
        <v>13</v>
      </c>
      <c r="B19" s="18" t="s">
        <v>65</v>
      </c>
      <c r="C19" s="58">
        <v>6916</v>
      </c>
      <c r="D19" s="18">
        <v>6916</v>
      </c>
      <c r="E19" s="58" t="s">
        <v>53</v>
      </c>
      <c r="F19" s="59"/>
      <c r="G19" s="59"/>
      <c r="H19" s="59"/>
      <c r="I19" s="59"/>
      <c r="J19" s="59"/>
      <c r="K19" s="59"/>
      <c r="L19" s="59"/>
      <c r="M19" s="59"/>
      <c r="N19" s="18"/>
      <c r="O19" s="60"/>
      <c r="P19" s="175">
        <v>80</v>
      </c>
      <c r="Q19" s="18">
        <v>79</v>
      </c>
      <c r="R19" s="18"/>
      <c r="S19" s="18"/>
      <c r="T19" s="18"/>
      <c r="U19" s="61" t="s">
        <v>661</v>
      </c>
      <c r="V19" s="18" t="s">
        <v>661</v>
      </c>
      <c r="W19" s="18" t="s">
        <v>661</v>
      </c>
      <c r="X19" s="62" t="s">
        <v>661</v>
      </c>
      <c r="Y19" s="18" t="s">
        <v>661</v>
      </c>
      <c r="Z19" s="18" t="s">
        <v>661</v>
      </c>
      <c r="AA19" s="18" t="s">
        <v>661</v>
      </c>
      <c r="AB19" s="18" t="s">
        <v>661</v>
      </c>
      <c r="AC19" s="18" t="s">
        <v>661</v>
      </c>
      <c r="AD19" s="18"/>
      <c r="AE19" s="18"/>
      <c r="AF19" s="18"/>
      <c r="AG19" s="18"/>
      <c r="AH19" s="30" t="s">
        <v>661</v>
      </c>
      <c r="AI19" s="18" t="s">
        <v>661</v>
      </c>
      <c r="AJ19" s="18" t="s">
        <v>661</v>
      </c>
      <c r="AK19" s="18" t="s">
        <v>661</v>
      </c>
      <c r="AL19" s="18" t="s">
        <v>661</v>
      </c>
      <c r="AM19" s="18" t="s">
        <v>661</v>
      </c>
      <c r="AN19" s="18" t="s">
        <v>661</v>
      </c>
      <c r="AO19" s="18" t="s">
        <v>661</v>
      </c>
      <c r="AP19" s="18" t="s">
        <v>661</v>
      </c>
      <c r="AS19" s="63" t="s">
        <v>661</v>
      </c>
      <c r="AT19" s="23" t="s">
        <v>1242</v>
      </c>
      <c r="AU19" s="23" t="s">
        <v>1243</v>
      </c>
      <c r="AV19" s="23" t="s">
        <v>661</v>
      </c>
      <c r="AW19" s="23" t="s">
        <v>661</v>
      </c>
    </row>
    <row r="20" spans="1:49" ht="15.75" hidden="1" customHeight="1">
      <c r="A20" s="57">
        <v>14</v>
      </c>
      <c r="B20" s="18" t="s">
        <v>66</v>
      </c>
      <c r="C20" s="58">
        <v>6917</v>
      </c>
      <c r="D20" s="18">
        <v>6917</v>
      </c>
      <c r="E20" s="58" t="s">
        <v>53</v>
      </c>
      <c r="F20" s="59"/>
      <c r="G20" s="59"/>
      <c r="H20" s="59"/>
      <c r="I20" s="59"/>
      <c r="J20" s="59"/>
      <c r="K20" s="59"/>
      <c r="L20" s="59"/>
      <c r="M20" s="59"/>
      <c r="N20" s="18"/>
      <c r="O20" s="60"/>
      <c r="P20" s="175">
        <v>80</v>
      </c>
      <c r="Q20" s="18">
        <v>79</v>
      </c>
      <c r="R20" s="18"/>
      <c r="S20" s="18"/>
      <c r="T20" s="18"/>
      <c r="U20" s="61" t="s">
        <v>661</v>
      </c>
      <c r="V20" s="18" t="s">
        <v>661</v>
      </c>
      <c r="W20" s="18" t="s">
        <v>661</v>
      </c>
      <c r="X20" s="62" t="s">
        <v>661</v>
      </c>
      <c r="Y20" s="18" t="s">
        <v>661</v>
      </c>
      <c r="Z20" s="18" t="s">
        <v>661</v>
      </c>
      <c r="AA20" s="18" t="s">
        <v>661</v>
      </c>
      <c r="AB20" s="18" t="s">
        <v>661</v>
      </c>
      <c r="AC20" s="18" t="s">
        <v>661</v>
      </c>
      <c r="AD20" s="18"/>
      <c r="AE20" s="18"/>
      <c r="AF20" s="18"/>
      <c r="AG20" s="18"/>
      <c r="AH20" s="30" t="s">
        <v>661</v>
      </c>
      <c r="AI20" s="18" t="s">
        <v>661</v>
      </c>
      <c r="AJ20" s="18" t="s">
        <v>661</v>
      </c>
      <c r="AK20" s="18" t="s">
        <v>661</v>
      </c>
      <c r="AL20" s="18" t="s">
        <v>661</v>
      </c>
      <c r="AM20" s="18" t="s">
        <v>661</v>
      </c>
      <c r="AN20" s="18" t="s">
        <v>661</v>
      </c>
      <c r="AO20" s="18" t="s">
        <v>661</v>
      </c>
      <c r="AP20" s="18" t="s">
        <v>661</v>
      </c>
      <c r="AS20" s="63" t="s">
        <v>661</v>
      </c>
      <c r="AT20" s="23" t="s">
        <v>1242</v>
      </c>
      <c r="AU20" s="23" t="s">
        <v>1243</v>
      </c>
      <c r="AV20" s="23" t="s">
        <v>661</v>
      </c>
      <c r="AW20" s="23" t="s">
        <v>661</v>
      </c>
    </row>
    <row r="21" spans="1:49" ht="15.75" hidden="1" customHeight="1">
      <c r="A21" s="57">
        <v>15</v>
      </c>
      <c r="B21" s="18" t="s">
        <v>67</v>
      </c>
      <c r="C21" s="58">
        <v>6918</v>
      </c>
      <c r="D21" s="18">
        <v>6918</v>
      </c>
      <c r="E21" s="58" t="s">
        <v>53</v>
      </c>
      <c r="F21" s="59"/>
      <c r="G21" s="59"/>
      <c r="H21" s="59"/>
      <c r="I21" s="59"/>
      <c r="J21" s="59"/>
      <c r="K21" s="59"/>
      <c r="L21" s="59"/>
      <c r="M21" s="59"/>
      <c r="N21" s="18"/>
      <c r="O21" s="60"/>
      <c r="P21" s="175">
        <v>80</v>
      </c>
      <c r="Q21" s="18">
        <v>79</v>
      </c>
      <c r="R21" s="18"/>
      <c r="S21" s="18"/>
      <c r="T21" s="18"/>
      <c r="U21" s="61" t="s">
        <v>661</v>
      </c>
      <c r="V21" s="18" t="s">
        <v>661</v>
      </c>
      <c r="W21" s="18" t="s">
        <v>661</v>
      </c>
      <c r="X21" s="62" t="s">
        <v>661</v>
      </c>
      <c r="Y21" s="18" t="s">
        <v>661</v>
      </c>
      <c r="Z21" s="18" t="s">
        <v>661</v>
      </c>
      <c r="AA21" s="18" t="s">
        <v>661</v>
      </c>
      <c r="AB21" s="18" t="s">
        <v>661</v>
      </c>
      <c r="AC21" s="18" t="s">
        <v>661</v>
      </c>
      <c r="AD21" s="18"/>
      <c r="AE21" s="18"/>
      <c r="AF21" s="18"/>
      <c r="AG21" s="18"/>
      <c r="AH21" s="30" t="s">
        <v>661</v>
      </c>
      <c r="AI21" s="18" t="s">
        <v>661</v>
      </c>
      <c r="AJ21" s="18" t="s">
        <v>661</v>
      </c>
      <c r="AK21" s="18" t="s">
        <v>661</v>
      </c>
      <c r="AL21" s="18" t="s">
        <v>661</v>
      </c>
      <c r="AM21" s="18" t="s">
        <v>661</v>
      </c>
      <c r="AN21" s="18" t="s">
        <v>661</v>
      </c>
      <c r="AO21" s="18" t="s">
        <v>661</v>
      </c>
      <c r="AP21" s="18" t="s">
        <v>661</v>
      </c>
      <c r="AS21" s="63" t="s">
        <v>661</v>
      </c>
      <c r="AT21" s="23" t="s">
        <v>1242</v>
      </c>
      <c r="AU21" s="23" t="s">
        <v>1243</v>
      </c>
      <c r="AV21" s="23" t="s">
        <v>661</v>
      </c>
      <c r="AW21" s="23" t="s">
        <v>661</v>
      </c>
    </row>
    <row r="22" spans="1:49" ht="15.75" hidden="1" customHeight="1">
      <c r="A22" s="57">
        <v>16</v>
      </c>
      <c r="B22" s="18" t="s">
        <v>68</v>
      </c>
      <c r="C22" s="58">
        <v>6919</v>
      </c>
      <c r="D22" s="18">
        <v>6919</v>
      </c>
      <c r="E22" s="58" t="s">
        <v>53</v>
      </c>
      <c r="F22" s="59"/>
      <c r="G22" s="59"/>
      <c r="H22" s="59"/>
      <c r="I22" s="59"/>
      <c r="J22" s="59"/>
      <c r="K22" s="59"/>
      <c r="L22" s="59"/>
      <c r="M22" s="59"/>
      <c r="N22" s="18"/>
      <c r="O22" s="60"/>
      <c r="P22" s="175">
        <v>80</v>
      </c>
      <c r="Q22" s="18">
        <v>79</v>
      </c>
      <c r="R22" s="18"/>
      <c r="S22" s="18"/>
      <c r="T22" s="18"/>
      <c r="U22" s="61" t="s">
        <v>661</v>
      </c>
      <c r="V22" s="18" t="s">
        <v>661</v>
      </c>
      <c r="W22" s="18" t="s">
        <v>661</v>
      </c>
      <c r="X22" s="62" t="s">
        <v>661</v>
      </c>
      <c r="Y22" s="18" t="s">
        <v>661</v>
      </c>
      <c r="Z22" s="18" t="s">
        <v>661</v>
      </c>
      <c r="AA22" s="18" t="s">
        <v>661</v>
      </c>
      <c r="AB22" s="18" t="s">
        <v>661</v>
      </c>
      <c r="AC22" s="18" t="s">
        <v>661</v>
      </c>
      <c r="AD22" s="18"/>
      <c r="AE22" s="18"/>
      <c r="AF22" s="18"/>
      <c r="AG22" s="18"/>
      <c r="AH22" s="30" t="s">
        <v>661</v>
      </c>
      <c r="AI22" s="18" t="s">
        <v>661</v>
      </c>
      <c r="AJ22" s="18" t="s">
        <v>661</v>
      </c>
      <c r="AK22" s="18" t="s">
        <v>661</v>
      </c>
      <c r="AL22" s="18" t="s">
        <v>661</v>
      </c>
      <c r="AM22" s="18" t="s">
        <v>661</v>
      </c>
      <c r="AN22" s="18" t="s">
        <v>661</v>
      </c>
      <c r="AO22" s="18" t="s">
        <v>661</v>
      </c>
      <c r="AP22" s="18" t="s">
        <v>661</v>
      </c>
      <c r="AS22" s="63" t="s">
        <v>661</v>
      </c>
      <c r="AT22" s="23" t="s">
        <v>1242</v>
      </c>
      <c r="AU22" s="23" t="s">
        <v>1243</v>
      </c>
      <c r="AV22" s="23" t="s">
        <v>661</v>
      </c>
      <c r="AW22" s="23" t="s">
        <v>661</v>
      </c>
    </row>
    <row r="23" spans="1:49" ht="15.75" hidden="1" customHeight="1">
      <c r="A23" s="57">
        <v>17</v>
      </c>
      <c r="B23" s="18" t="s">
        <v>69</v>
      </c>
      <c r="C23" s="58">
        <v>6920</v>
      </c>
      <c r="D23" s="18">
        <v>6920</v>
      </c>
      <c r="E23" s="58" t="s">
        <v>53</v>
      </c>
      <c r="F23" s="59"/>
      <c r="G23" s="59"/>
      <c r="H23" s="59"/>
      <c r="I23" s="59"/>
      <c r="J23" s="59"/>
      <c r="K23" s="59"/>
      <c r="L23" s="59"/>
      <c r="M23" s="59"/>
      <c r="N23" s="18"/>
      <c r="O23" s="60"/>
      <c r="P23" s="175">
        <v>80</v>
      </c>
      <c r="Q23" s="18">
        <v>79</v>
      </c>
      <c r="R23" s="18"/>
      <c r="S23" s="18"/>
      <c r="T23" s="18"/>
      <c r="U23" s="61" t="s">
        <v>661</v>
      </c>
      <c r="V23" s="18" t="s">
        <v>661</v>
      </c>
      <c r="W23" s="18" t="s">
        <v>661</v>
      </c>
      <c r="X23" s="62" t="s">
        <v>661</v>
      </c>
      <c r="Y23" s="18" t="s">
        <v>661</v>
      </c>
      <c r="Z23" s="18" t="s">
        <v>661</v>
      </c>
      <c r="AA23" s="18" t="s">
        <v>661</v>
      </c>
      <c r="AB23" s="18" t="s">
        <v>661</v>
      </c>
      <c r="AC23" s="18" t="s">
        <v>661</v>
      </c>
      <c r="AD23" s="18"/>
      <c r="AE23" s="18"/>
      <c r="AF23" s="18"/>
      <c r="AG23" s="18"/>
      <c r="AH23" s="30" t="s">
        <v>661</v>
      </c>
      <c r="AI23" s="18" t="s">
        <v>661</v>
      </c>
      <c r="AJ23" s="18" t="s">
        <v>661</v>
      </c>
      <c r="AK23" s="18" t="s">
        <v>661</v>
      </c>
      <c r="AL23" s="18" t="s">
        <v>661</v>
      </c>
      <c r="AM23" s="18" t="s">
        <v>661</v>
      </c>
      <c r="AN23" s="18" t="s">
        <v>661</v>
      </c>
      <c r="AO23" s="18" t="s">
        <v>661</v>
      </c>
      <c r="AP23" s="18" t="s">
        <v>661</v>
      </c>
      <c r="AS23" s="63" t="s">
        <v>661</v>
      </c>
      <c r="AT23" s="23" t="s">
        <v>1242</v>
      </c>
      <c r="AU23" s="23" t="s">
        <v>1243</v>
      </c>
      <c r="AV23" s="23" t="s">
        <v>661</v>
      </c>
      <c r="AW23" s="23" t="s">
        <v>661</v>
      </c>
    </row>
    <row r="24" spans="1:49" ht="15.75" hidden="1" customHeight="1">
      <c r="A24" s="57">
        <v>18</v>
      </c>
      <c r="B24" s="18" t="s">
        <v>70</v>
      </c>
      <c r="C24" s="58">
        <v>6921</v>
      </c>
      <c r="D24" s="18">
        <v>6921</v>
      </c>
      <c r="E24" s="58" t="s">
        <v>53</v>
      </c>
      <c r="F24" s="59"/>
      <c r="G24" s="59"/>
      <c r="H24" s="59"/>
      <c r="I24" s="59"/>
      <c r="J24" s="59"/>
      <c r="K24" s="59"/>
      <c r="L24" s="59"/>
      <c r="M24" s="59"/>
      <c r="N24" s="18"/>
      <c r="O24" s="60"/>
      <c r="P24" s="175">
        <v>80</v>
      </c>
      <c r="Q24" s="18">
        <v>79</v>
      </c>
      <c r="R24" s="18"/>
      <c r="S24" s="18"/>
      <c r="T24" s="18"/>
      <c r="U24" s="61" t="s">
        <v>661</v>
      </c>
      <c r="V24" s="18" t="s">
        <v>661</v>
      </c>
      <c r="W24" s="18" t="s">
        <v>661</v>
      </c>
      <c r="X24" s="62" t="s">
        <v>661</v>
      </c>
      <c r="Y24" s="18" t="s">
        <v>661</v>
      </c>
      <c r="Z24" s="18" t="s">
        <v>661</v>
      </c>
      <c r="AA24" s="18" t="s">
        <v>661</v>
      </c>
      <c r="AB24" s="18" t="s">
        <v>661</v>
      </c>
      <c r="AC24" s="18" t="s">
        <v>661</v>
      </c>
      <c r="AD24" s="18"/>
      <c r="AE24" s="18"/>
      <c r="AF24" s="18"/>
      <c r="AG24" s="18"/>
      <c r="AH24" s="30" t="s">
        <v>661</v>
      </c>
      <c r="AI24" s="18" t="s">
        <v>661</v>
      </c>
      <c r="AJ24" s="18" t="s">
        <v>661</v>
      </c>
      <c r="AK24" s="18" t="s">
        <v>661</v>
      </c>
      <c r="AL24" s="18" t="s">
        <v>661</v>
      </c>
      <c r="AM24" s="18" t="s">
        <v>661</v>
      </c>
      <c r="AN24" s="18" t="s">
        <v>661</v>
      </c>
      <c r="AO24" s="18" t="s">
        <v>661</v>
      </c>
      <c r="AP24" s="18" t="s">
        <v>661</v>
      </c>
      <c r="AS24" s="63" t="s">
        <v>661</v>
      </c>
      <c r="AT24" s="23" t="s">
        <v>1242</v>
      </c>
      <c r="AU24" s="23" t="s">
        <v>1243</v>
      </c>
      <c r="AV24" s="23" t="s">
        <v>661</v>
      </c>
      <c r="AW24" s="23" t="s">
        <v>661</v>
      </c>
    </row>
    <row r="25" spans="1:49" ht="15.75" hidden="1" customHeight="1">
      <c r="A25" s="57">
        <v>19</v>
      </c>
      <c r="B25" s="18" t="s">
        <v>71</v>
      </c>
      <c r="C25" s="58">
        <v>6922</v>
      </c>
      <c r="D25" s="18">
        <v>6922</v>
      </c>
      <c r="E25" s="58" t="s">
        <v>53</v>
      </c>
      <c r="F25" s="59"/>
      <c r="G25" s="59"/>
      <c r="H25" s="59"/>
      <c r="I25" s="59"/>
      <c r="J25" s="59"/>
      <c r="K25" s="59"/>
      <c r="L25" s="59"/>
      <c r="M25" s="59"/>
      <c r="N25" s="18"/>
      <c r="O25" s="60"/>
      <c r="P25" s="175">
        <v>80</v>
      </c>
      <c r="Q25" s="18">
        <v>79</v>
      </c>
      <c r="R25" s="18"/>
      <c r="S25" s="18"/>
      <c r="T25" s="18"/>
      <c r="U25" s="61" t="s">
        <v>661</v>
      </c>
      <c r="V25" s="18" t="s">
        <v>661</v>
      </c>
      <c r="W25" s="18" t="s">
        <v>661</v>
      </c>
      <c r="X25" s="62" t="s">
        <v>661</v>
      </c>
      <c r="Y25" s="18" t="s">
        <v>661</v>
      </c>
      <c r="Z25" s="18" t="s">
        <v>661</v>
      </c>
      <c r="AA25" s="18" t="s">
        <v>661</v>
      </c>
      <c r="AB25" s="18" t="s">
        <v>661</v>
      </c>
      <c r="AC25" s="18" t="s">
        <v>661</v>
      </c>
      <c r="AD25" s="18"/>
      <c r="AE25" s="18"/>
      <c r="AF25" s="18"/>
      <c r="AG25" s="18"/>
      <c r="AH25" s="30" t="s">
        <v>661</v>
      </c>
      <c r="AI25" s="18" t="s">
        <v>661</v>
      </c>
      <c r="AJ25" s="18" t="s">
        <v>661</v>
      </c>
      <c r="AK25" s="18" t="s">
        <v>661</v>
      </c>
      <c r="AL25" s="18" t="s">
        <v>661</v>
      </c>
      <c r="AM25" s="18" t="s">
        <v>661</v>
      </c>
      <c r="AN25" s="18" t="s">
        <v>661</v>
      </c>
      <c r="AO25" s="18" t="s">
        <v>661</v>
      </c>
      <c r="AP25" s="18" t="s">
        <v>661</v>
      </c>
      <c r="AS25" s="63" t="s">
        <v>661</v>
      </c>
      <c r="AT25" s="23" t="s">
        <v>1242</v>
      </c>
      <c r="AU25" s="23" t="s">
        <v>1243</v>
      </c>
      <c r="AV25" s="23" t="s">
        <v>661</v>
      </c>
      <c r="AW25" s="23" t="s">
        <v>661</v>
      </c>
    </row>
    <row r="26" spans="1:49" ht="15.75" hidden="1" customHeight="1">
      <c r="A26" s="57">
        <v>20</v>
      </c>
      <c r="B26" s="18" t="s">
        <v>72</v>
      </c>
      <c r="C26" s="58">
        <v>6923</v>
      </c>
      <c r="D26" s="18">
        <v>6923</v>
      </c>
      <c r="E26" s="58" t="s">
        <v>53</v>
      </c>
      <c r="F26" s="59"/>
      <c r="G26" s="59"/>
      <c r="H26" s="59"/>
      <c r="I26" s="59"/>
      <c r="J26" s="59"/>
      <c r="K26" s="59"/>
      <c r="L26" s="59"/>
      <c r="M26" s="59"/>
      <c r="N26" s="18"/>
      <c r="O26" s="60"/>
      <c r="P26" s="175">
        <v>80</v>
      </c>
      <c r="Q26" s="18">
        <v>79</v>
      </c>
      <c r="R26" s="18"/>
      <c r="S26" s="18"/>
      <c r="T26" s="18"/>
      <c r="U26" s="61" t="s">
        <v>661</v>
      </c>
      <c r="V26" s="18" t="s">
        <v>661</v>
      </c>
      <c r="W26" s="18" t="s">
        <v>661</v>
      </c>
      <c r="X26" s="62" t="s">
        <v>661</v>
      </c>
      <c r="Y26" s="18" t="s">
        <v>661</v>
      </c>
      <c r="Z26" s="18" t="s">
        <v>661</v>
      </c>
      <c r="AA26" s="18" t="s">
        <v>661</v>
      </c>
      <c r="AB26" s="18" t="s">
        <v>661</v>
      </c>
      <c r="AC26" s="18" t="s">
        <v>661</v>
      </c>
      <c r="AD26" s="18"/>
      <c r="AE26" s="18"/>
      <c r="AF26" s="18"/>
      <c r="AG26" s="18"/>
      <c r="AH26" s="30" t="s">
        <v>661</v>
      </c>
      <c r="AI26" s="18" t="s">
        <v>661</v>
      </c>
      <c r="AJ26" s="18" t="s">
        <v>661</v>
      </c>
      <c r="AK26" s="18" t="s">
        <v>661</v>
      </c>
      <c r="AL26" s="18" t="s">
        <v>661</v>
      </c>
      <c r="AM26" s="18" t="s">
        <v>661</v>
      </c>
      <c r="AN26" s="18" t="s">
        <v>661</v>
      </c>
      <c r="AO26" s="18" t="s">
        <v>661</v>
      </c>
      <c r="AP26" s="18" t="s">
        <v>661</v>
      </c>
      <c r="AS26" s="63" t="s">
        <v>661</v>
      </c>
      <c r="AT26" s="23" t="s">
        <v>1242</v>
      </c>
      <c r="AU26" s="23" t="s">
        <v>1243</v>
      </c>
      <c r="AV26" s="23" t="s">
        <v>661</v>
      </c>
      <c r="AW26" s="23" t="s">
        <v>661</v>
      </c>
    </row>
    <row r="27" spans="1:49" ht="15.75" hidden="1" customHeight="1">
      <c r="A27" s="57">
        <v>21</v>
      </c>
      <c r="B27" s="18" t="s">
        <v>1199</v>
      </c>
      <c r="C27" s="58">
        <v>7126</v>
      </c>
      <c r="D27" s="18">
        <v>7126</v>
      </c>
      <c r="E27" s="58" t="s">
        <v>53</v>
      </c>
      <c r="F27" s="59"/>
      <c r="G27" s="59"/>
      <c r="H27" s="59"/>
      <c r="I27" s="59"/>
      <c r="J27" s="59"/>
      <c r="K27" s="59"/>
      <c r="L27" s="59"/>
      <c r="M27" s="59"/>
      <c r="N27" s="18"/>
      <c r="O27" s="60"/>
      <c r="P27" s="175">
        <v>80</v>
      </c>
      <c r="Q27" s="18">
        <v>79</v>
      </c>
      <c r="R27" s="18"/>
      <c r="S27" s="18"/>
      <c r="T27" s="18"/>
      <c r="U27" s="61" t="s">
        <v>661</v>
      </c>
      <c r="V27" s="18" t="s">
        <v>661</v>
      </c>
      <c r="W27" s="18" t="s">
        <v>661</v>
      </c>
      <c r="X27" s="62" t="s">
        <v>661</v>
      </c>
      <c r="Y27" s="18" t="s">
        <v>661</v>
      </c>
      <c r="Z27" s="18" t="s">
        <v>661</v>
      </c>
      <c r="AA27" s="18" t="s">
        <v>661</v>
      </c>
      <c r="AB27" s="18" t="s">
        <v>661</v>
      </c>
      <c r="AC27" s="18" t="s">
        <v>661</v>
      </c>
      <c r="AD27" s="18"/>
      <c r="AE27" s="18"/>
      <c r="AF27" s="18"/>
      <c r="AG27" s="18"/>
      <c r="AH27" s="30" t="s">
        <v>661</v>
      </c>
      <c r="AI27" s="18" t="s">
        <v>661</v>
      </c>
      <c r="AJ27" s="18" t="s">
        <v>661</v>
      </c>
      <c r="AK27" s="18" t="s">
        <v>661</v>
      </c>
      <c r="AL27" s="18" t="s">
        <v>661</v>
      </c>
      <c r="AM27" s="18" t="s">
        <v>661</v>
      </c>
      <c r="AN27" s="18" t="s">
        <v>661</v>
      </c>
      <c r="AO27" s="18" t="s">
        <v>661</v>
      </c>
      <c r="AP27" s="18" t="s">
        <v>661</v>
      </c>
      <c r="AS27" s="63" t="s">
        <v>661</v>
      </c>
      <c r="AT27" s="23" t="s">
        <v>1242</v>
      </c>
      <c r="AU27" s="23" t="s">
        <v>1243</v>
      </c>
      <c r="AV27" s="23" t="s">
        <v>661</v>
      </c>
      <c r="AW27" s="23" t="s">
        <v>661</v>
      </c>
    </row>
    <row r="28" spans="1:49" ht="15.75" hidden="1" customHeight="1">
      <c r="A28" s="57">
        <v>22</v>
      </c>
      <c r="B28" s="18" t="s">
        <v>73</v>
      </c>
      <c r="C28" s="58">
        <v>6924</v>
      </c>
      <c r="D28" s="18">
        <v>6924</v>
      </c>
      <c r="E28" s="58" t="s">
        <v>53</v>
      </c>
      <c r="F28" s="59"/>
      <c r="G28" s="59"/>
      <c r="H28" s="59"/>
      <c r="I28" s="59"/>
      <c r="J28" s="59"/>
      <c r="K28" s="59"/>
      <c r="L28" s="59"/>
      <c r="M28" s="59"/>
      <c r="N28" s="18"/>
      <c r="O28" s="60"/>
      <c r="P28" s="175">
        <v>80</v>
      </c>
      <c r="Q28" s="18">
        <v>79</v>
      </c>
      <c r="R28" s="18"/>
      <c r="S28" s="18"/>
      <c r="T28" s="18"/>
      <c r="U28" s="61" t="s">
        <v>661</v>
      </c>
      <c r="V28" s="18" t="s">
        <v>661</v>
      </c>
      <c r="W28" s="18" t="s">
        <v>661</v>
      </c>
      <c r="X28" s="62" t="s">
        <v>661</v>
      </c>
      <c r="Y28" s="18" t="s">
        <v>661</v>
      </c>
      <c r="Z28" s="18" t="s">
        <v>661</v>
      </c>
      <c r="AA28" s="18" t="s">
        <v>661</v>
      </c>
      <c r="AB28" s="18" t="s">
        <v>661</v>
      </c>
      <c r="AC28" s="18" t="s">
        <v>661</v>
      </c>
      <c r="AD28" s="18"/>
      <c r="AE28" s="18"/>
      <c r="AF28" s="18"/>
      <c r="AG28" s="18"/>
      <c r="AH28" s="30" t="s">
        <v>661</v>
      </c>
      <c r="AI28" s="18" t="s">
        <v>661</v>
      </c>
      <c r="AJ28" s="18" t="s">
        <v>661</v>
      </c>
      <c r="AK28" s="18" t="s">
        <v>661</v>
      </c>
      <c r="AL28" s="18" t="s">
        <v>661</v>
      </c>
      <c r="AM28" s="18" t="s">
        <v>661</v>
      </c>
      <c r="AN28" s="18" t="s">
        <v>661</v>
      </c>
      <c r="AO28" s="18" t="s">
        <v>661</v>
      </c>
      <c r="AP28" s="18" t="s">
        <v>661</v>
      </c>
      <c r="AS28" s="63" t="s">
        <v>661</v>
      </c>
      <c r="AT28" s="23" t="s">
        <v>1242</v>
      </c>
      <c r="AU28" s="23" t="s">
        <v>1243</v>
      </c>
      <c r="AV28" s="23" t="s">
        <v>661</v>
      </c>
      <c r="AW28" s="23" t="s">
        <v>661</v>
      </c>
    </row>
    <row r="29" spans="1:49" ht="15.75" hidden="1" customHeight="1">
      <c r="A29" s="57">
        <v>23</v>
      </c>
      <c r="B29" s="18" t="s">
        <v>74</v>
      </c>
      <c r="C29" s="58">
        <v>6925</v>
      </c>
      <c r="D29" s="18">
        <v>6925</v>
      </c>
      <c r="E29" s="58" t="s">
        <v>53</v>
      </c>
      <c r="F29" s="59"/>
      <c r="G29" s="59"/>
      <c r="H29" s="59"/>
      <c r="I29" s="59"/>
      <c r="J29" s="59"/>
      <c r="K29" s="59"/>
      <c r="L29" s="59"/>
      <c r="M29" s="59"/>
      <c r="N29" s="18"/>
      <c r="O29" s="60"/>
      <c r="P29" s="175">
        <v>80</v>
      </c>
      <c r="Q29" s="18">
        <v>79</v>
      </c>
      <c r="R29" s="18"/>
      <c r="S29" s="18"/>
      <c r="T29" s="18"/>
      <c r="U29" s="61" t="s">
        <v>661</v>
      </c>
      <c r="V29" s="18" t="s">
        <v>661</v>
      </c>
      <c r="W29" s="18" t="s">
        <v>661</v>
      </c>
      <c r="X29" s="62" t="s">
        <v>661</v>
      </c>
      <c r="Y29" s="18" t="s">
        <v>661</v>
      </c>
      <c r="Z29" s="18" t="s">
        <v>661</v>
      </c>
      <c r="AA29" s="18" t="s">
        <v>661</v>
      </c>
      <c r="AB29" s="18" t="s">
        <v>661</v>
      </c>
      <c r="AC29" s="18" t="s">
        <v>661</v>
      </c>
      <c r="AD29" s="18"/>
      <c r="AE29" s="18"/>
      <c r="AF29" s="18"/>
      <c r="AG29" s="18"/>
      <c r="AH29" s="30" t="s">
        <v>661</v>
      </c>
      <c r="AI29" s="18" t="s">
        <v>661</v>
      </c>
      <c r="AJ29" s="18" t="s">
        <v>661</v>
      </c>
      <c r="AK29" s="18" t="s">
        <v>661</v>
      </c>
      <c r="AL29" s="18" t="s">
        <v>661</v>
      </c>
      <c r="AM29" s="18" t="s">
        <v>661</v>
      </c>
      <c r="AN29" s="18" t="s">
        <v>661</v>
      </c>
      <c r="AO29" s="18" t="s">
        <v>661</v>
      </c>
      <c r="AP29" s="18" t="s">
        <v>661</v>
      </c>
      <c r="AS29" s="63" t="s">
        <v>661</v>
      </c>
      <c r="AT29" s="23" t="s">
        <v>1242</v>
      </c>
      <c r="AU29" s="23" t="s">
        <v>1243</v>
      </c>
      <c r="AV29" s="23" t="s">
        <v>661</v>
      </c>
      <c r="AW29" s="23" t="s">
        <v>661</v>
      </c>
    </row>
    <row r="30" spans="1:49" ht="15.75" hidden="1" customHeight="1">
      <c r="A30" s="57">
        <v>24</v>
      </c>
      <c r="B30" s="18" t="s">
        <v>75</v>
      </c>
      <c r="C30" s="58">
        <v>6926</v>
      </c>
      <c r="D30" s="18">
        <v>6926</v>
      </c>
      <c r="E30" s="58" t="s">
        <v>53</v>
      </c>
      <c r="F30" s="59"/>
      <c r="G30" s="59"/>
      <c r="H30" s="59"/>
      <c r="I30" s="59"/>
      <c r="J30" s="59"/>
      <c r="K30" s="59"/>
      <c r="L30" s="59"/>
      <c r="M30" s="59"/>
      <c r="N30" s="18"/>
      <c r="O30" s="60"/>
      <c r="P30" s="175">
        <v>80</v>
      </c>
      <c r="Q30" s="18">
        <v>79</v>
      </c>
      <c r="R30" s="18"/>
      <c r="S30" s="18"/>
      <c r="T30" s="18"/>
      <c r="U30" s="61" t="s">
        <v>661</v>
      </c>
      <c r="V30" s="18" t="s">
        <v>661</v>
      </c>
      <c r="W30" s="18" t="s">
        <v>661</v>
      </c>
      <c r="X30" s="62" t="s">
        <v>661</v>
      </c>
      <c r="Y30" s="18" t="s">
        <v>661</v>
      </c>
      <c r="Z30" s="18" t="s">
        <v>661</v>
      </c>
      <c r="AA30" s="18" t="s">
        <v>661</v>
      </c>
      <c r="AB30" s="18" t="s">
        <v>661</v>
      </c>
      <c r="AC30" s="18" t="s">
        <v>661</v>
      </c>
      <c r="AD30" s="18"/>
      <c r="AE30" s="18"/>
      <c r="AF30" s="18"/>
      <c r="AG30" s="18"/>
      <c r="AH30" s="30" t="s">
        <v>661</v>
      </c>
      <c r="AI30" s="18" t="s">
        <v>661</v>
      </c>
      <c r="AJ30" s="18" t="s">
        <v>661</v>
      </c>
      <c r="AK30" s="18" t="s">
        <v>661</v>
      </c>
      <c r="AL30" s="18" t="s">
        <v>661</v>
      </c>
      <c r="AM30" s="18" t="s">
        <v>661</v>
      </c>
      <c r="AN30" s="18" t="s">
        <v>661</v>
      </c>
      <c r="AO30" s="18" t="s">
        <v>661</v>
      </c>
      <c r="AP30" s="18" t="s">
        <v>661</v>
      </c>
      <c r="AS30" s="63" t="s">
        <v>661</v>
      </c>
      <c r="AT30" s="23" t="s">
        <v>1242</v>
      </c>
      <c r="AU30" s="23" t="s">
        <v>1243</v>
      </c>
      <c r="AV30" s="23" t="s">
        <v>661</v>
      </c>
      <c r="AW30" s="23" t="s">
        <v>661</v>
      </c>
    </row>
    <row r="31" spans="1:49" ht="15.75" hidden="1" customHeight="1">
      <c r="A31" s="57">
        <v>25</v>
      </c>
      <c r="B31" s="18" t="s">
        <v>76</v>
      </c>
      <c r="C31" s="58">
        <v>6927</v>
      </c>
      <c r="D31" s="18">
        <v>6927</v>
      </c>
      <c r="E31" s="58" t="s">
        <v>53</v>
      </c>
      <c r="F31" s="59"/>
      <c r="G31" s="59"/>
      <c r="H31" s="59"/>
      <c r="I31" s="59"/>
      <c r="J31" s="59"/>
      <c r="K31" s="59"/>
      <c r="L31" s="59"/>
      <c r="M31" s="59"/>
      <c r="N31" s="18"/>
      <c r="O31" s="60"/>
      <c r="P31" s="175">
        <v>80</v>
      </c>
      <c r="Q31" s="18">
        <v>79</v>
      </c>
      <c r="R31" s="18"/>
      <c r="S31" s="18"/>
      <c r="T31" s="18"/>
      <c r="U31" s="61" t="s">
        <v>661</v>
      </c>
      <c r="V31" s="18" t="s">
        <v>661</v>
      </c>
      <c r="W31" s="18" t="s">
        <v>661</v>
      </c>
      <c r="X31" s="62" t="s">
        <v>661</v>
      </c>
      <c r="Y31" s="18" t="s">
        <v>661</v>
      </c>
      <c r="Z31" s="18" t="s">
        <v>661</v>
      </c>
      <c r="AA31" s="18" t="s">
        <v>661</v>
      </c>
      <c r="AB31" s="18" t="s">
        <v>661</v>
      </c>
      <c r="AC31" s="18" t="s">
        <v>661</v>
      </c>
      <c r="AD31" s="18"/>
      <c r="AE31" s="18"/>
      <c r="AF31" s="18"/>
      <c r="AG31" s="18"/>
      <c r="AH31" s="30" t="s">
        <v>661</v>
      </c>
      <c r="AI31" s="18" t="s">
        <v>661</v>
      </c>
      <c r="AJ31" s="18" t="s">
        <v>661</v>
      </c>
      <c r="AK31" s="18" t="s">
        <v>661</v>
      </c>
      <c r="AL31" s="18" t="s">
        <v>661</v>
      </c>
      <c r="AM31" s="18" t="s">
        <v>661</v>
      </c>
      <c r="AN31" s="18" t="s">
        <v>661</v>
      </c>
      <c r="AO31" s="18" t="s">
        <v>661</v>
      </c>
      <c r="AP31" s="18" t="s">
        <v>661</v>
      </c>
      <c r="AS31" s="63" t="s">
        <v>661</v>
      </c>
      <c r="AT31" s="23" t="s">
        <v>1242</v>
      </c>
      <c r="AU31" s="23" t="s">
        <v>1243</v>
      </c>
      <c r="AV31" s="23" t="s">
        <v>661</v>
      </c>
      <c r="AW31" s="23" t="s">
        <v>661</v>
      </c>
    </row>
    <row r="32" spans="1:49" ht="15.75" hidden="1" customHeight="1">
      <c r="A32" s="57">
        <v>26</v>
      </c>
      <c r="B32" s="18" t="s">
        <v>77</v>
      </c>
      <c r="C32" s="58">
        <v>6928</v>
      </c>
      <c r="D32" s="18">
        <v>6928</v>
      </c>
      <c r="E32" s="58" t="s">
        <v>53</v>
      </c>
      <c r="F32" s="59"/>
      <c r="G32" s="59"/>
      <c r="H32" s="59"/>
      <c r="I32" s="59"/>
      <c r="J32" s="59"/>
      <c r="K32" s="59"/>
      <c r="L32" s="59"/>
      <c r="M32" s="59"/>
      <c r="N32" s="18"/>
      <c r="O32" s="60"/>
      <c r="P32" s="175">
        <v>80</v>
      </c>
      <c r="Q32" s="18">
        <v>79</v>
      </c>
      <c r="R32" s="18"/>
      <c r="S32" s="18"/>
      <c r="T32" s="18"/>
      <c r="U32" s="61" t="s">
        <v>661</v>
      </c>
      <c r="V32" s="18" t="s">
        <v>661</v>
      </c>
      <c r="W32" s="18" t="s">
        <v>661</v>
      </c>
      <c r="X32" s="62" t="s">
        <v>661</v>
      </c>
      <c r="Y32" s="18" t="s">
        <v>661</v>
      </c>
      <c r="Z32" s="18" t="s">
        <v>661</v>
      </c>
      <c r="AA32" s="18" t="s">
        <v>661</v>
      </c>
      <c r="AB32" s="18" t="s">
        <v>661</v>
      </c>
      <c r="AC32" s="18" t="s">
        <v>661</v>
      </c>
      <c r="AD32" s="18"/>
      <c r="AE32" s="18"/>
      <c r="AF32" s="18"/>
      <c r="AG32" s="18"/>
      <c r="AH32" s="30" t="s">
        <v>661</v>
      </c>
      <c r="AI32" s="18" t="s">
        <v>661</v>
      </c>
      <c r="AJ32" s="18" t="s">
        <v>661</v>
      </c>
      <c r="AK32" s="18" t="s">
        <v>661</v>
      </c>
      <c r="AL32" s="18" t="s">
        <v>661</v>
      </c>
      <c r="AM32" s="18" t="s">
        <v>661</v>
      </c>
      <c r="AN32" s="18" t="s">
        <v>661</v>
      </c>
      <c r="AO32" s="18" t="s">
        <v>661</v>
      </c>
      <c r="AP32" s="18" t="s">
        <v>661</v>
      </c>
      <c r="AS32" s="63" t="s">
        <v>661</v>
      </c>
      <c r="AT32" s="23" t="s">
        <v>1242</v>
      </c>
      <c r="AU32" s="23" t="s">
        <v>1243</v>
      </c>
      <c r="AV32" s="23" t="s">
        <v>661</v>
      </c>
      <c r="AW32" s="23" t="s">
        <v>661</v>
      </c>
    </row>
    <row r="33" spans="1:49" ht="15.75" hidden="1" customHeight="1">
      <c r="A33" s="57">
        <v>27</v>
      </c>
      <c r="B33" s="18" t="s">
        <v>78</v>
      </c>
      <c r="C33" s="58">
        <v>6929</v>
      </c>
      <c r="D33" s="18">
        <v>6929</v>
      </c>
      <c r="E33" s="58" t="s">
        <v>53</v>
      </c>
      <c r="F33" s="59"/>
      <c r="G33" s="59"/>
      <c r="H33" s="59"/>
      <c r="I33" s="59"/>
      <c r="J33" s="59"/>
      <c r="K33" s="59"/>
      <c r="L33" s="59"/>
      <c r="M33" s="59"/>
      <c r="N33" s="18"/>
      <c r="O33" s="60"/>
      <c r="P33" s="175">
        <v>80</v>
      </c>
      <c r="Q33" s="18">
        <v>79</v>
      </c>
      <c r="R33" s="18"/>
      <c r="S33" s="18"/>
      <c r="T33" s="18"/>
      <c r="U33" s="61" t="s">
        <v>661</v>
      </c>
      <c r="V33" s="18" t="s">
        <v>661</v>
      </c>
      <c r="W33" s="18" t="s">
        <v>661</v>
      </c>
      <c r="X33" s="62" t="s">
        <v>661</v>
      </c>
      <c r="Y33" s="18" t="s">
        <v>661</v>
      </c>
      <c r="Z33" s="18" t="s">
        <v>661</v>
      </c>
      <c r="AA33" s="18" t="s">
        <v>661</v>
      </c>
      <c r="AB33" s="18" t="s">
        <v>661</v>
      </c>
      <c r="AC33" s="18" t="s">
        <v>661</v>
      </c>
      <c r="AD33" s="18"/>
      <c r="AE33" s="18"/>
      <c r="AF33" s="18"/>
      <c r="AG33" s="18"/>
      <c r="AH33" s="30" t="s">
        <v>661</v>
      </c>
      <c r="AI33" s="18" t="s">
        <v>661</v>
      </c>
      <c r="AJ33" s="18" t="s">
        <v>661</v>
      </c>
      <c r="AK33" s="18" t="s">
        <v>661</v>
      </c>
      <c r="AL33" s="18" t="s">
        <v>661</v>
      </c>
      <c r="AM33" s="18" t="s">
        <v>661</v>
      </c>
      <c r="AN33" s="18" t="s">
        <v>661</v>
      </c>
      <c r="AO33" s="18" t="s">
        <v>661</v>
      </c>
      <c r="AP33" s="18" t="s">
        <v>661</v>
      </c>
      <c r="AS33" s="63" t="s">
        <v>661</v>
      </c>
      <c r="AT33" s="23" t="s">
        <v>1242</v>
      </c>
      <c r="AU33" s="23" t="s">
        <v>1243</v>
      </c>
      <c r="AV33" s="23" t="s">
        <v>661</v>
      </c>
      <c r="AW33" s="23" t="s">
        <v>661</v>
      </c>
    </row>
    <row r="34" spans="1:49" ht="15.75" hidden="1" customHeight="1">
      <c r="A34" s="57">
        <v>28</v>
      </c>
      <c r="B34" s="18" t="s">
        <v>79</v>
      </c>
      <c r="C34" s="58">
        <v>6930</v>
      </c>
      <c r="D34" s="18">
        <v>6930</v>
      </c>
      <c r="E34" s="58" t="s">
        <v>53</v>
      </c>
      <c r="F34" s="59"/>
      <c r="G34" s="59"/>
      <c r="H34" s="59"/>
      <c r="I34" s="59"/>
      <c r="J34" s="59"/>
      <c r="K34" s="59"/>
      <c r="L34" s="59"/>
      <c r="M34" s="59"/>
      <c r="N34" s="18"/>
      <c r="O34" s="60"/>
      <c r="P34" s="175">
        <v>80</v>
      </c>
      <c r="Q34" s="18">
        <v>79</v>
      </c>
      <c r="R34" s="18"/>
      <c r="S34" s="18"/>
      <c r="T34" s="18"/>
      <c r="U34" s="61" t="s">
        <v>661</v>
      </c>
      <c r="V34" s="18" t="s">
        <v>661</v>
      </c>
      <c r="W34" s="18" t="s">
        <v>661</v>
      </c>
      <c r="X34" s="62" t="s">
        <v>661</v>
      </c>
      <c r="Y34" s="18" t="s">
        <v>661</v>
      </c>
      <c r="Z34" s="18" t="s">
        <v>661</v>
      </c>
      <c r="AA34" s="18" t="s">
        <v>661</v>
      </c>
      <c r="AB34" s="18" t="s">
        <v>661</v>
      </c>
      <c r="AC34" s="18" t="s">
        <v>661</v>
      </c>
      <c r="AD34" s="18"/>
      <c r="AE34" s="18"/>
      <c r="AF34" s="18"/>
      <c r="AG34" s="18"/>
      <c r="AH34" s="30" t="s">
        <v>661</v>
      </c>
      <c r="AI34" s="18" t="s">
        <v>661</v>
      </c>
      <c r="AJ34" s="18" t="s">
        <v>661</v>
      </c>
      <c r="AK34" s="18" t="s">
        <v>661</v>
      </c>
      <c r="AL34" s="18" t="s">
        <v>661</v>
      </c>
      <c r="AM34" s="18" t="s">
        <v>661</v>
      </c>
      <c r="AN34" s="18" t="s">
        <v>661</v>
      </c>
      <c r="AO34" s="18" t="s">
        <v>661</v>
      </c>
      <c r="AP34" s="18" t="s">
        <v>661</v>
      </c>
      <c r="AS34" s="63" t="s">
        <v>661</v>
      </c>
      <c r="AT34" s="23" t="s">
        <v>1242</v>
      </c>
      <c r="AU34" s="23" t="s">
        <v>1243</v>
      </c>
      <c r="AV34" s="23" t="s">
        <v>661</v>
      </c>
      <c r="AW34" s="23" t="s">
        <v>661</v>
      </c>
    </row>
    <row r="35" spans="1:49" ht="15.75" hidden="1" customHeight="1">
      <c r="A35" s="57">
        <v>29</v>
      </c>
      <c r="B35" s="18" t="s">
        <v>80</v>
      </c>
      <c r="C35" s="58">
        <v>6931</v>
      </c>
      <c r="D35" s="18">
        <v>6931</v>
      </c>
      <c r="E35" s="58" t="s">
        <v>53</v>
      </c>
      <c r="F35" s="59"/>
      <c r="G35" s="59"/>
      <c r="H35" s="59"/>
      <c r="I35" s="59"/>
      <c r="J35" s="59"/>
      <c r="K35" s="59"/>
      <c r="L35" s="59"/>
      <c r="M35" s="59"/>
      <c r="N35" s="18"/>
      <c r="O35" s="60"/>
      <c r="P35" s="175">
        <v>80</v>
      </c>
      <c r="Q35" s="18">
        <v>79</v>
      </c>
      <c r="R35" s="18"/>
      <c r="S35" s="18"/>
      <c r="T35" s="18"/>
      <c r="U35" s="61" t="s">
        <v>661</v>
      </c>
      <c r="V35" s="18" t="s">
        <v>661</v>
      </c>
      <c r="W35" s="18" t="s">
        <v>661</v>
      </c>
      <c r="X35" s="62" t="s">
        <v>661</v>
      </c>
      <c r="Y35" s="18" t="s">
        <v>661</v>
      </c>
      <c r="Z35" s="18" t="s">
        <v>661</v>
      </c>
      <c r="AA35" s="18" t="s">
        <v>661</v>
      </c>
      <c r="AB35" s="18" t="s">
        <v>661</v>
      </c>
      <c r="AC35" s="18" t="s">
        <v>661</v>
      </c>
      <c r="AD35" s="18"/>
      <c r="AE35" s="18"/>
      <c r="AF35" s="18"/>
      <c r="AG35" s="18"/>
      <c r="AH35" s="30" t="s">
        <v>661</v>
      </c>
      <c r="AI35" s="18" t="s">
        <v>661</v>
      </c>
      <c r="AJ35" s="18" t="s">
        <v>661</v>
      </c>
      <c r="AK35" s="18" t="s">
        <v>661</v>
      </c>
      <c r="AL35" s="18" t="s">
        <v>661</v>
      </c>
      <c r="AM35" s="18" t="s">
        <v>661</v>
      </c>
      <c r="AN35" s="18" t="s">
        <v>661</v>
      </c>
      <c r="AO35" s="18" t="s">
        <v>661</v>
      </c>
      <c r="AP35" s="18" t="s">
        <v>661</v>
      </c>
      <c r="AS35" s="63" t="s">
        <v>661</v>
      </c>
      <c r="AT35" s="23" t="s">
        <v>1242</v>
      </c>
      <c r="AU35" s="23" t="s">
        <v>1243</v>
      </c>
      <c r="AV35" s="23" t="s">
        <v>661</v>
      </c>
      <c r="AW35" s="23" t="s">
        <v>661</v>
      </c>
    </row>
    <row r="36" spans="1:49" ht="15.75" hidden="1" customHeight="1">
      <c r="A36" s="57">
        <v>30</v>
      </c>
      <c r="B36" s="18" t="s">
        <v>81</v>
      </c>
      <c r="C36" s="58">
        <v>6932</v>
      </c>
      <c r="D36" s="18">
        <v>6932</v>
      </c>
      <c r="E36" s="58" t="s">
        <v>53</v>
      </c>
      <c r="F36" s="59"/>
      <c r="G36" s="59"/>
      <c r="H36" s="59"/>
      <c r="I36" s="59"/>
      <c r="J36" s="59"/>
      <c r="K36" s="59"/>
      <c r="L36" s="59"/>
      <c r="M36" s="59"/>
      <c r="N36" s="18"/>
      <c r="O36" s="60"/>
      <c r="P36" s="175">
        <v>80</v>
      </c>
      <c r="Q36" s="18">
        <v>79</v>
      </c>
      <c r="R36" s="18"/>
      <c r="S36" s="18"/>
      <c r="T36" s="18"/>
      <c r="U36" s="61" t="s">
        <v>661</v>
      </c>
      <c r="V36" s="18" t="s">
        <v>661</v>
      </c>
      <c r="W36" s="18" t="s">
        <v>661</v>
      </c>
      <c r="X36" s="62" t="s">
        <v>661</v>
      </c>
      <c r="Y36" s="18" t="s">
        <v>661</v>
      </c>
      <c r="Z36" s="18" t="s">
        <v>661</v>
      </c>
      <c r="AA36" s="18" t="s">
        <v>661</v>
      </c>
      <c r="AB36" s="18" t="s">
        <v>661</v>
      </c>
      <c r="AC36" s="18" t="s">
        <v>661</v>
      </c>
      <c r="AD36" s="18"/>
      <c r="AE36" s="18"/>
      <c r="AF36" s="18"/>
      <c r="AG36" s="18"/>
      <c r="AH36" s="30" t="s">
        <v>661</v>
      </c>
      <c r="AI36" s="18" t="s">
        <v>661</v>
      </c>
      <c r="AJ36" s="18" t="s">
        <v>661</v>
      </c>
      <c r="AK36" s="18" t="s">
        <v>661</v>
      </c>
      <c r="AL36" s="18" t="s">
        <v>661</v>
      </c>
      <c r="AM36" s="18" t="s">
        <v>661</v>
      </c>
      <c r="AN36" s="18" t="s">
        <v>661</v>
      </c>
      <c r="AO36" s="18" t="s">
        <v>661</v>
      </c>
      <c r="AP36" s="18" t="s">
        <v>661</v>
      </c>
      <c r="AS36" s="63" t="s">
        <v>661</v>
      </c>
      <c r="AT36" s="23" t="s">
        <v>1242</v>
      </c>
      <c r="AU36" s="23" t="s">
        <v>1243</v>
      </c>
      <c r="AV36" s="23" t="s">
        <v>661</v>
      </c>
      <c r="AW36" s="23" t="s">
        <v>661</v>
      </c>
    </row>
    <row r="37" spans="1:49" ht="15.75" hidden="1" customHeight="1">
      <c r="A37" s="57">
        <v>31</v>
      </c>
      <c r="B37" s="18" t="s">
        <v>82</v>
      </c>
      <c r="C37" s="58">
        <v>6933</v>
      </c>
      <c r="D37" s="18">
        <v>6933</v>
      </c>
      <c r="E37" s="58" t="s">
        <v>53</v>
      </c>
      <c r="F37" s="59"/>
      <c r="G37" s="59"/>
      <c r="H37" s="59"/>
      <c r="I37" s="59"/>
      <c r="J37" s="59"/>
      <c r="K37" s="59"/>
      <c r="L37" s="59"/>
      <c r="M37" s="59"/>
      <c r="N37" s="18"/>
      <c r="O37" s="60"/>
      <c r="P37" s="175">
        <v>80</v>
      </c>
      <c r="Q37" s="18">
        <v>79</v>
      </c>
      <c r="R37" s="18"/>
      <c r="S37" s="18"/>
      <c r="T37" s="18"/>
      <c r="U37" s="61" t="s">
        <v>661</v>
      </c>
      <c r="V37" s="18" t="s">
        <v>661</v>
      </c>
      <c r="W37" s="18" t="s">
        <v>661</v>
      </c>
      <c r="X37" s="62" t="s">
        <v>661</v>
      </c>
      <c r="Y37" s="18" t="s">
        <v>661</v>
      </c>
      <c r="Z37" s="18" t="s">
        <v>661</v>
      </c>
      <c r="AA37" s="18" t="s">
        <v>661</v>
      </c>
      <c r="AB37" s="18" t="s">
        <v>661</v>
      </c>
      <c r="AC37" s="18" t="s">
        <v>661</v>
      </c>
      <c r="AD37" s="18"/>
      <c r="AE37" s="18"/>
      <c r="AF37" s="18"/>
      <c r="AG37" s="18"/>
      <c r="AH37" s="30" t="s">
        <v>661</v>
      </c>
      <c r="AI37" s="18" t="s">
        <v>661</v>
      </c>
      <c r="AJ37" s="18" t="s">
        <v>661</v>
      </c>
      <c r="AK37" s="18" t="s">
        <v>661</v>
      </c>
      <c r="AL37" s="18" t="s">
        <v>661</v>
      </c>
      <c r="AM37" s="18" t="s">
        <v>661</v>
      </c>
      <c r="AN37" s="18" t="s">
        <v>661</v>
      </c>
      <c r="AO37" s="18" t="s">
        <v>661</v>
      </c>
      <c r="AP37" s="18" t="s">
        <v>661</v>
      </c>
      <c r="AS37" s="63" t="s">
        <v>661</v>
      </c>
      <c r="AT37" s="23" t="s">
        <v>1242</v>
      </c>
      <c r="AU37" s="23" t="s">
        <v>1243</v>
      </c>
      <c r="AV37" s="23" t="s">
        <v>661</v>
      </c>
      <c r="AW37" s="23" t="s">
        <v>661</v>
      </c>
    </row>
    <row r="38" spans="1:49" ht="15.75" hidden="1" customHeight="1">
      <c r="A38" s="57">
        <v>32</v>
      </c>
      <c r="B38" s="18" t="s">
        <v>83</v>
      </c>
      <c r="C38" s="58">
        <v>6934</v>
      </c>
      <c r="D38" s="18">
        <v>6934</v>
      </c>
      <c r="E38" s="58" t="s">
        <v>53</v>
      </c>
      <c r="F38" s="59"/>
      <c r="G38" s="59"/>
      <c r="H38" s="59"/>
      <c r="I38" s="59"/>
      <c r="J38" s="59"/>
      <c r="K38" s="59"/>
      <c r="L38" s="59"/>
      <c r="M38" s="59"/>
      <c r="N38" s="18"/>
      <c r="O38" s="60"/>
      <c r="P38" s="175">
        <v>80</v>
      </c>
      <c r="Q38" s="18">
        <v>79</v>
      </c>
      <c r="R38" s="18"/>
      <c r="S38" s="18"/>
      <c r="T38" s="18"/>
      <c r="U38" s="61" t="s">
        <v>661</v>
      </c>
      <c r="V38" s="18" t="s">
        <v>661</v>
      </c>
      <c r="W38" s="18" t="s">
        <v>661</v>
      </c>
      <c r="X38" s="62" t="s">
        <v>661</v>
      </c>
      <c r="Y38" s="18" t="s">
        <v>661</v>
      </c>
      <c r="Z38" s="18" t="s">
        <v>661</v>
      </c>
      <c r="AA38" s="18" t="s">
        <v>661</v>
      </c>
      <c r="AB38" s="18" t="s">
        <v>661</v>
      </c>
      <c r="AC38" s="18" t="s">
        <v>661</v>
      </c>
      <c r="AD38" s="18"/>
      <c r="AE38" s="18"/>
      <c r="AF38" s="18"/>
      <c r="AG38" s="18"/>
      <c r="AH38" s="30" t="s">
        <v>661</v>
      </c>
      <c r="AI38" s="18" t="s">
        <v>661</v>
      </c>
      <c r="AJ38" s="18" t="s">
        <v>661</v>
      </c>
      <c r="AK38" s="18" t="s">
        <v>661</v>
      </c>
      <c r="AL38" s="18" t="s">
        <v>661</v>
      </c>
      <c r="AM38" s="18" t="s">
        <v>661</v>
      </c>
      <c r="AN38" s="18" t="s">
        <v>661</v>
      </c>
      <c r="AO38" s="18" t="s">
        <v>661</v>
      </c>
      <c r="AP38" s="18" t="s">
        <v>661</v>
      </c>
      <c r="AS38" s="63" t="s">
        <v>661</v>
      </c>
      <c r="AT38" s="23" t="s">
        <v>1242</v>
      </c>
      <c r="AU38" s="23" t="s">
        <v>1243</v>
      </c>
      <c r="AV38" s="23" t="s">
        <v>661</v>
      </c>
      <c r="AW38" s="23" t="s">
        <v>661</v>
      </c>
    </row>
    <row r="39" spans="1:49" ht="15.75" hidden="1" customHeight="1">
      <c r="A39" s="57">
        <v>33</v>
      </c>
      <c r="B39" s="18" t="s">
        <v>84</v>
      </c>
      <c r="C39" s="59">
        <v>6935</v>
      </c>
      <c r="D39" s="18">
        <v>6935</v>
      </c>
      <c r="E39" s="58" t="s">
        <v>85</v>
      </c>
      <c r="F39" s="59"/>
      <c r="G39" s="59"/>
      <c r="H39" s="59"/>
      <c r="I39" s="59"/>
      <c r="J39" s="59"/>
      <c r="K39" s="59"/>
      <c r="L39" s="59"/>
      <c r="M39" s="59"/>
      <c r="N39" s="18"/>
      <c r="O39" s="60"/>
      <c r="P39" s="175">
        <v>80</v>
      </c>
      <c r="Q39" s="18">
        <v>79</v>
      </c>
      <c r="R39" s="18"/>
      <c r="S39" s="18"/>
      <c r="T39" s="18"/>
      <c r="U39" s="61" t="s">
        <v>661</v>
      </c>
      <c r="V39" s="18" t="s">
        <v>661</v>
      </c>
      <c r="W39" s="18" t="s">
        <v>661</v>
      </c>
      <c r="X39" s="62" t="s">
        <v>661</v>
      </c>
      <c r="Y39" s="18" t="s">
        <v>661</v>
      </c>
      <c r="Z39" s="18" t="s">
        <v>661</v>
      </c>
      <c r="AA39" s="18" t="s">
        <v>661</v>
      </c>
      <c r="AB39" s="18" t="s">
        <v>661</v>
      </c>
      <c r="AC39" s="18" t="s">
        <v>661</v>
      </c>
      <c r="AD39" s="18"/>
      <c r="AE39" s="18"/>
      <c r="AF39" s="18"/>
      <c r="AG39" s="18"/>
      <c r="AH39" s="30" t="s">
        <v>661</v>
      </c>
      <c r="AI39" s="18" t="s">
        <v>661</v>
      </c>
      <c r="AJ39" s="18" t="s">
        <v>661</v>
      </c>
      <c r="AK39" s="18" t="s">
        <v>661</v>
      </c>
      <c r="AL39" s="18" t="s">
        <v>661</v>
      </c>
      <c r="AM39" s="18" t="s">
        <v>661</v>
      </c>
      <c r="AN39" s="18" t="s">
        <v>661</v>
      </c>
      <c r="AO39" s="18" t="s">
        <v>661</v>
      </c>
      <c r="AP39" s="18" t="s">
        <v>661</v>
      </c>
      <c r="AS39" s="63" t="s">
        <v>661</v>
      </c>
      <c r="AT39" s="23" t="s">
        <v>1242</v>
      </c>
      <c r="AU39" s="23" t="s">
        <v>1243</v>
      </c>
      <c r="AV39" s="23" t="s">
        <v>661</v>
      </c>
      <c r="AW39" s="23" t="s">
        <v>661</v>
      </c>
    </row>
    <row r="40" spans="1:49" ht="15.75" hidden="1" customHeight="1">
      <c r="A40" s="57">
        <v>34</v>
      </c>
      <c r="B40" s="18" t="s">
        <v>86</v>
      </c>
      <c r="C40" s="58">
        <v>6936</v>
      </c>
      <c r="D40" s="18">
        <v>6936</v>
      </c>
      <c r="E40" s="58" t="s">
        <v>85</v>
      </c>
      <c r="F40" s="59"/>
      <c r="G40" s="59"/>
      <c r="H40" s="59"/>
      <c r="I40" s="59"/>
      <c r="J40" s="59"/>
      <c r="K40" s="59"/>
      <c r="L40" s="59"/>
      <c r="M40" s="59"/>
      <c r="N40" s="18"/>
      <c r="O40" s="60"/>
      <c r="P40" s="175">
        <v>80</v>
      </c>
      <c r="Q40" s="18">
        <v>79</v>
      </c>
      <c r="R40" s="18"/>
      <c r="S40" s="18"/>
      <c r="T40" s="18"/>
      <c r="U40" s="61" t="s">
        <v>661</v>
      </c>
      <c r="V40" s="18" t="s">
        <v>661</v>
      </c>
      <c r="W40" s="18" t="s">
        <v>661</v>
      </c>
      <c r="X40" s="62" t="s">
        <v>661</v>
      </c>
      <c r="Y40" s="18" t="s">
        <v>661</v>
      </c>
      <c r="Z40" s="18" t="s">
        <v>661</v>
      </c>
      <c r="AA40" s="18" t="s">
        <v>661</v>
      </c>
      <c r="AB40" s="18" t="s">
        <v>661</v>
      </c>
      <c r="AC40" s="18" t="s">
        <v>661</v>
      </c>
      <c r="AD40" s="18"/>
      <c r="AE40" s="18"/>
      <c r="AF40" s="18"/>
      <c r="AG40" s="18"/>
      <c r="AH40" s="30" t="s">
        <v>661</v>
      </c>
      <c r="AI40" s="18" t="s">
        <v>661</v>
      </c>
      <c r="AJ40" s="18" t="s">
        <v>661</v>
      </c>
      <c r="AK40" s="18" t="s">
        <v>661</v>
      </c>
      <c r="AL40" s="18" t="s">
        <v>661</v>
      </c>
      <c r="AM40" s="18" t="s">
        <v>661</v>
      </c>
      <c r="AN40" s="18" t="s">
        <v>661</v>
      </c>
      <c r="AO40" s="18" t="s">
        <v>661</v>
      </c>
      <c r="AP40" s="18" t="s">
        <v>661</v>
      </c>
      <c r="AS40" s="63" t="s">
        <v>661</v>
      </c>
      <c r="AT40" s="23" t="s">
        <v>1242</v>
      </c>
      <c r="AU40" s="23" t="s">
        <v>1243</v>
      </c>
      <c r="AV40" s="23" t="s">
        <v>661</v>
      </c>
      <c r="AW40" s="23" t="s">
        <v>661</v>
      </c>
    </row>
    <row r="41" spans="1:49" ht="15.75" hidden="1" customHeight="1">
      <c r="A41" s="57">
        <v>35</v>
      </c>
      <c r="B41" s="18" t="s">
        <v>87</v>
      </c>
      <c r="C41" s="58">
        <v>6937</v>
      </c>
      <c r="D41" s="18">
        <v>6937</v>
      </c>
      <c r="E41" s="58" t="s">
        <v>85</v>
      </c>
      <c r="F41" s="59"/>
      <c r="G41" s="59"/>
      <c r="H41" s="59"/>
      <c r="I41" s="59"/>
      <c r="J41" s="59"/>
      <c r="K41" s="59"/>
      <c r="L41" s="59"/>
      <c r="M41" s="59"/>
      <c r="N41" s="18"/>
      <c r="O41" s="60"/>
      <c r="P41" s="175">
        <v>80</v>
      </c>
      <c r="Q41" s="18">
        <v>79</v>
      </c>
      <c r="R41" s="18"/>
      <c r="S41" s="18"/>
      <c r="T41" s="18"/>
      <c r="U41" s="61" t="s">
        <v>661</v>
      </c>
      <c r="V41" s="18" t="s">
        <v>661</v>
      </c>
      <c r="W41" s="18" t="s">
        <v>661</v>
      </c>
      <c r="X41" s="62" t="s">
        <v>661</v>
      </c>
      <c r="Y41" s="18" t="s">
        <v>661</v>
      </c>
      <c r="Z41" s="18" t="s">
        <v>661</v>
      </c>
      <c r="AA41" s="18" t="s">
        <v>661</v>
      </c>
      <c r="AB41" s="18" t="s">
        <v>661</v>
      </c>
      <c r="AC41" s="18" t="s">
        <v>661</v>
      </c>
      <c r="AD41" s="18"/>
      <c r="AE41" s="18"/>
      <c r="AF41" s="18"/>
      <c r="AG41" s="18"/>
      <c r="AH41" s="30" t="s">
        <v>661</v>
      </c>
      <c r="AI41" s="18" t="s">
        <v>661</v>
      </c>
      <c r="AJ41" s="18" t="s">
        <v>661</v>
      </c>
      <c r="AK41" s="18" t="s">
        <v>661</v>
      </c>
      <c r="AL41" s="18" t="s">
        <v>661</v>
      </c>
      <c r="AM41" s="18" t="s">
        <v>661</v>
      </c>
      <c r="AN41" s="18" t="s">
        <v>661</v>
      </c>
      <c r="AO41" s="18" t="s">
        <v>661</v>
      </c>
      <c r="AP41" s="18" t="s">
        <v>661</v>
      </c>
      <c r="AS41" s="63" t="s">
        <v>661</v>
      </c>
      <c r="AT41" s="23" t="s">
        <v>1242</v>
      </c>
      <c r="AU41" s="23" t="s">
        <v>1243</v>
      </c>
      <c r="AV41" s="23" t="s">
        <v>661</v>
      </c>
      <c r="AW41" s="23" t="s">
        <v>661</v>
      </c>
    </row>
    <row r="42" spans="1:49" ht="15.75" hidden="1" customHeight="1">
      <c r="A42" s="57">
        <v>36</v>
      </c>
      <c r="B42" s="18" t="s">
        <v>88</v>
      </c>
      <c r="C42" s="58">
        <v>6938</v>
      </c>
      <c r="D42" s="18">
        <v>6938</v>
      </c>
      <c r="E42" s="58" t="s">
        <v>85</v>
      </c>
      <c r="F42" s="59"/>
      <c r="G42" s="59"/>
      <c r="H42" s="59"/>
      <c r="I42" s="59"/>
      <c r="J42" s="59"/>
      <c r="K42" s="59"/>
      <c r="L42" s="59"/>
      <c r="M42" s="59"/>
      <c r="N42" s="18"/>
      <c r="O42" s="60"/>
      <c r="P42" s="175">
        <v>80</v>
      </c>
      <c r="Q42" s="18">
        <v>79</v>
      </c>
      <c r="R42" s="18"/>
      <c r="S42" s="18"/>
      <c r="T42" s="18"/>
      <c r="U42" s="61" t="s">
        <v>661</v>
      </c>
      <c r="V42" s="18" t="s">
        <v>661</v>
      </c>
      <c r="W42" s="18" t="s">
        <v>661</v>
      </c>
      <c r="X42" s="62" t="s">
        <v>661</v>
      </c>
      <c r="Y42" s="18" t="s">
        <v>661</v>
      </c>
      <c r="Z42" s="18" t="s">
        <v>661</v>
      </c>
      <c r="AA42" s="18" t="s">
        <v>661</v>
      </c>
      <c r="AB42" s="18" t="s">
        <v>661</v>
      </c>
      <c r="AC42" s="18" t="s">
        <v>661</v>
      </c>
      <c r="AD42" s="18"/>
      <c r="AE42" s="18"/>
      <c r="AF42" s="18"/>
      <c r="AG42" s="18"/>
      <c r="AH42" s="30" t="s">
        <v>661</v>
      </c>
      <c r="AI42" s="18" t="s">
        <v>661</v>
      </c>
      <c r="AJ42" s="18" t="s">
        <v>661</v>
      </c>
      <c r="AK42" s="18" t="s">
        <v>661</v>
      </c>
      <c r="AL42" s="18" t="s">
        <v>661</v>
      </c>
      <c r="AM42" s="18" t="s">
        <v>661</v>
      </c>
      <c r="AN42" s="18" t="s">
        <v>661</v>
      </c>
      <c r="AO42" s="18" t="s">
        <v>661</v>
      </c>
      <c r="AP42" s="18" t="s">
        <v>661</v>
      </c>
      <c r="AS42" s="63" t="s">
        <v>661</v>
      </c>
      <c r="AT42" s="23" t="s">
        <v>1242</v>
      </c>
      <c r="AU42" s="23" t="s">
        <v>1243</v>
      </c>
      <c r="AV42" s="23" t="s">
        <v>661</v>
      </c>
      <c r="AW42" s="23" t="s">
        <v>661</v>
      </c>
    </row>
    <row r="43" spans="1:49" ht="15.75" hidden="1" customHeight="1">
      <c r="A43" s="57">
        <v>37</v>
      </c>
      <c r="B43" s="18" t="s">
        <v>89</v>
      </c>
      <c r="C43" s="58">
        <v>6939</v>
      </c>
      <c r="D43" s="18">
        <v>6939</v>
      </c>
      <c r="E43" s="58" t="s">
        <v>85</v>
      </c>
      <c r="F43" s="59"/>
      <c r="G43" s="59"/>
      <c r="H43" s="59"/>
      <c r="I43" s="59"/>
      <c r="J43" s="59"/>
      <c r="K43" s="59"/>
      <c r="L43" s="59"/>
      <c r="M43" s="59"/>
      <c r="N43" s="18"/>
      <c r="O43" s="60"/>
      <c r="P43" s="175">
        <v>80</v>
      </c>
      <c r="Q43" s="18">
        <v>79</v>
      </c>
      <c r="R43" s="18"/>
      <c r="S43" s="18"/>
      <c r="T43" s="18"/>
      <c r="U43" s="61" t="s">
        <v>661</v>
      </c>
      <c r="V43" s="18" t="s">
        <v>661</v>
      </c>
      <c r="W43" s="18" t="s">
        <v>661</v>
      </c>
      <c r="X43" s="62" t="s">
        <v>661</v>
      </c>
      <c r="Y43" s="18" t="s">
        <v>661</v>
      </c>
      <c r="Z43" s="18" t="s">
        <v>661</v>
      </c>
      <c r="AA43" s="18" t="s">
        <v>661</v>
      </c>
      <c r="AB43" s="18" t="s">
        <v>661</v>
      </c>
      <c r="AC43" s="18" t="s">
        <v>661</v>
      </c>
      <c r="AD43" s="18"/>
      <c r="AE43" s="18"/>
      <c r="AF43" s="18"/>
      <c r="AG43" s="18"/>
      <c r="AH43" s="30" t="s">
        <v>661</v>
      </c>
      <c r="AI43" s="18" t="s">
        <v>661</v>
      </c>
      <c r="AJ43" s="18" t="s">
        <v>661</v>
      </c>
      <c r="AK43" s="18" t="s">
        <v>661</v>
      </c>
      <c r="AL43" s="18" t="s">
        <v>661</v>
      </c>
      <c r="AM43" s="18" t="s">
        <v>661</v>
      </c>
      <c r="AN43" s="18" t="s">
        <v>661</v>
      </c>
      <c r="AO43" s="18" t="s">
        <v>661</v>
      </c>
      <c r="AP43" s="18" t="s">
        <v>661</v>
      </c>
      <c r="AS43" s="63" t="s">
        <v>661</v>
      </c>
      <c r="AT43" s="23" t="s">
        <v>1242</v>
      </c>
      <c r="AU43" s="23" t="s">
        <v>1243</v>
      </c>
      <c r="AV43" s="23" t="s">
        <v>661</v>
      </c>
      <c r="AW43" s="23" t="s">
        <v>661</v>
      </c>
    </row>
    <row r="44" spans="1:49" ht="15.75" hidden="1" customHeight="1">
      <c r="A44" s="57">
        <v>38</v>
      </c>
      <c r="B44" s="18" t="s">
        <v>90</v>
      </c>
      <c r="C44" s="58">
        <v>6940</v>
      </c>
      <c r="D44" s="18">
        <v>6940</v>
      </c>
      <c r="E44" s="58" t="s">
        <v>85</v>
      </c>
      <c r="F44" s="59"/>
      <c r="G44" s="59"/>
      <c r="H44" s="59"/>
      <c r="I44" s="59"/>
      <c r="J44" s="59"/>
      <c r="K44" s="59"/>
      <c r="L44" s="59"/>
      <c r="M44" s="59"/>
      <c r="N44" s="18"/>
      <c r="O44" s="60"/>
      <c r="P44" s="175">
        <v>80</v>
      </c>
      <c r="Q44" s="18">
        <v>79</v>
      </c>
      <c r="R44" s="18"/>
      <c r="S44" s="18"/>
      <c r="T44" s="18"/>
      <c r="U44" s="61" t="s">
        <v>661</v>
      </c>
      <c r="V44" s="18" t="s">
        <v>661</v>
      </c>
      <c r="W44" s="18" t="s">
        <v>661</v>
      </c>
      <c r="X44" s="62" t="s">
        <v>661</v>
      </c>
      <c r="Y44" s="18" t="s">
        <v>661</v>
      </c>
      <c r="Z44" s="18" t="s">
        <v>661</v>
      </c>
      <c r="AA44" s="18" t="s">
        <v>661</v>
      </c>
      <c r="AB44" s="18" t="s">
        <v>661</v>
      </c>
      <c r="AC44" s="18" t="s">
        <v>661</v>
      </c>
      <c r="AD44" s="18"/>
      <c r="AE44" s="18"/>
      <c r="AF44" s="18"/>
      <c r="AG44" s="18"/>
      <c r="AH44" s="30" t="s">
        <v>661</v>
      </c>
      <c r="AI44" s="18" t="s">
        <v>661</v>
      </c>
      <c r="AJ44" s="18" t="s">
        <v>661</v>
      </c>
      <c r="AK44" s="18" t="s">
        <v>661</v>
      </c>
      <c r="AL44" s="18" t="s">
        <v>661</v>
      </c>
      <c r="AM44" s="18" t="s">
        <v>661</v>
      </c>
      <c r="AN44" s="18" t="s">
        <v>661</v>
      </c>
      <c r="AO44" s="18" t="s">
        <v>661</v>
      </c>
      <c r="AP44" s="18" t="s">
        <v>661</v>
      </c>
      <c r="AS44" s="63" t="s">
        <v>661</v>
      </c>
      <c r="AT44" s="23" t="s">
        <v>1242</v>
      </c>
      <c r="AU44" s="23" t="s">
        <v>1243</v>
      </c>
      <c r="AV44" s="23" t="s">
        <v>661</v>
      </c>
      <c r="AW44" s="23" t="s">
        <v>661</v>
      </c>
    </row>
    <row r="45" spans="1:49" ht="15.75" hidden="1" customHeight="1">
      <c r="A45" s="57">
        <v>39</v>
      </c>
      <c r="B45" s="18" t="s">
        <v>91</v>
      </c>
      <c r="C45" s="58">
        <v>6941</v>
      </c>
      <c r="D45" s="18">
        <v>6941</v>
      </c>
      <c r="E45" s="58" t="s">
        <v>85</v>
      </c>
      <c r="F45" s="59"/>
      <c r="G45" s="59"/>
      <c r="H45" s="59"/>
      <c r="I45" s="59"/>
      <c r="J45" s="59"/>
      <c r="K45" s="59"/>
      <c r="L45" s="59"/>
      <c r="M45" s="59"/>
      <c r="N45" s="18"/>
      <c r="O45" s="60"/>
      <c r="P45" s="175">
        <v>80</v>
      </c>
      <c r="Q45" s="18">
        <v>79</v>
      </c>
      <c r="R45" s="18"/>
      <c r="S45" s="18"/>
      <c r="T45" s="18"/>
      <c r="U45" s="61" t="s">
        <v>661</v>
      </c>
      <c r="V45" s="18" t="s">
        <v>661</v>
      </c>
      <c r="W45" s="18" t="s">
        <v>661</v>
      </c>
      <c r="X45" s="62" t="s">
        <v>661</v>
      </c>
      <c r="Y45" s="18" t="s">
        <v>661</v>
      </c>
      <c r="Z45" s="18" t="s">
        <v>661</v>
      </c>
      <c r="AA45" s="18" t="s">
        <v>661</v>
      </c>
      <c r="AB45" s="18" t="s">
        <v>661</v>
      </c>
      <c r="AC45" s="18" t="s">
        <v>661</v>
      </c>
      <c r="AD45" s="18"/>
      <c r="AE45" s="18"/>
      <c r="AF45" s="18"/>
      <c r="AG45" s="18"/>
      <c r="AH45" s="30" t="s">
        <v>661</v>
      </c>
      <c r="AI45" s="18" t="s">
        <v>661</v>
      </c>
      <c r="AJ45" s="18" t="s">
        <v>661</v>
      </c>
      <c r="AK45" s="18" t="s">
        <v>661</v>
      </c>
      <c r="AL45" s="18" t="s">
        <v>661</v>
      </c>
      <c r="AM45" s="18" t="s">
        <v>661</v>
      </c>
      <c r="AN45" s="18" t="s">
        <v>661</v>
      </c>
      <c r="AO45" s="18" t="s">
        <v>661</v>
      </c>
      <c r="AP45" s="18" t="s">
        <v>661</v>
      </c>
      <c r="AS45" s="63" t="s">
        <v>661</v>
      </c>
      <c r="AT45" s="23" t="s">
        <v>1242</v>
      </c>
      <c r="AU45" s="23" t="s">
        <v>1243</v>
      </c>
      <c r="AV45" s="23" t="s">
        <v>661</v>
      </c>
      <c r="AW45" s="23" t="s">
        <v>661</v>
      </c>
    </row>
    <row r="46" spans="1:49" ht="15.75" hidden="1" customHeight="1">
      <c r="A46" s="57">
        <v>40</v>
      </c>
      <c r="B46" s="18" t="s">
        <v>92</v>
      </c>
      <c r="C46" s="58">
        <v>6942</v>
      </c>
      <c r="D46" s="18">
        <v>6942</v>
      </c>
      <c r="E46" s="58" t="s">
        <v>85</v>
      </c>
      <c r="F46" s="59"/>
      <c r="G46" s="59"/>
      <c r="H46" s="59"/>
      <c r="I46" s="59"/>
      <c r="J46" s="59"/>
      <c r="K46" s="59"/>
      <c r="L46" s="59"/>
      <c r="M46" s="59"/>
      <c r="N46" s="18"/>
      <c r="O46" s="60"/>
      <c r="P46" s="175">
        <v>80</v>
      </c>
      <c r="Q46" s="18">
        <v>79</v>
      </c>
      <c r="R46" s="18"/>
      <c r="S46" s="18"/>
      <c r="T46" s="18"/>
      <c r="U46" s="61" t="s">
        <v>661</v>
      </c>
      <c r="V46" s="18" t="s">
        <v>661</v>
      </c>
      <c r="W46" s="18" t="s">
        <v>661</v>
      </c>
      <c r="X46" s="62" t="s">
        <v>661</v>
      </c>
      <c r="Y46" s="18" t="s">
        <v>661</v>
      </c>
      <c r="Z46" s="18" t="s">
        <v>661</v>
      </c>
      <c r="AA46" s="18" t="s">
        <v>661</v>
      </c>
      <c r="AB46" s="18" t="s">
        <v>661</v>
      </c>
      <c r="AC46" s="18" t="s">
        <v>661</v>
      </c>
      <c r="AD46" s="18"/>
      <c r="AE46" s="18"/>
      <c r="AF46" s="18"/>
      <c r="AG46" s="18"/>
      <c r="AH46" s="30" t="s">
        <v>661</v>
      </c>
      <c r="AI46" s="18" t="s">
        <v>661</v>
      </c>
      <c r="AJ46" s="18" t="s">
        <v>661</v>
      </c>
      <c r="AK46" s="18" t="s">
        <v>661</v>
      </c>
      <c r="AL46" s="18" t="s">
        <v>661</v>
      </c>
      <c r="AM46" s="18" t="s">
        <v>661</v>
      </c>
      <c r="AN46" s="18" t="s">
        <v>661</v>
      </c>
      <c r="AO46" s="18" t="s">
        <v>661</v>
      </c>
      <c r="AP46" s="18" t="s">
        <v>661</v>
      </c>
      <c r="AS46" s="63" t="s">
        <v>661</v>
      </c>
      <c r="AT46" s="23" t="s">
        <v>1242</v>
      </c>
      <c r="AU46" s="23" t="s">
        <v>1243</v>
      </c>
      <c r="AV46" s="23" t="s">
        <v>661</v>
      </c>
      <c r="AW46" s="23" t="s">
        <v>661</v>
      </c>
    </row>
    <row r="47" spans="1:49" ht="15.75" hidden="1" customHeight="1">
      <c r="A47" s="57">
        <v>41</v>
      </c>
      <c r="B47" s="18" t="s">
        <v>93</v>
      </c>
      <c r="C47" s="58">
        <v>6943</v>
      </c>
      <c r="D47" s="18">
        <v>6943</v>
      </c>
      <c r="E47" s="58" t="s">
        <v>85</v>
      </c>
      <c r="F47" s="59"/>
      <c r="G47" s="59"/>
      <c r="H47" s="59"/>
      <c r="I47" s="59"/>
      <c r="J47" s="59"/>
      <c r="K47" s="59"/>
      <c r="L47" s="59"/>
      <c r="M47" s="59"/>
      <c r="N47" s="18"/>
      <c r="O47" s="60"/>
      <c r="P47" s="175">
        <v>80</v>
      </c>
      <c r="Q47" s="18">
        <v>79</v>
      </c>
      <c r="R47" s="18"/>
      <c r="S47" s="18"/>
      <c r="T47" s="18"/>
      <c r="U47" s="61" t="s">
        <v>661</v>
      </c>
      <c r="V47" s="18" t="s">
        <v>661</v>
      </c>
      <c r="W47" s="18" t="s">
        <v>661</v>
      </c>
      <c r="X47" s="62" t="s">
        <v>661</v>
      </c>
      <c r="Y47" s="18" t="s">
        <v>661</v>
      </c>
      <c r="Z47" s="18" t="s">
        <v>661</v>
      </c>
      <c r="AA47" s="18" t="s">
        <v>661</v>
      </c>
      <c r="AB47" s="18" t="s">
        <v>661</v>
      </c>
      <c r="AC47" s="18" t="s">
        <v>661</v>
      </c>
      <c r="AD47" s="18"/>
      <c r="AE47" s="18"/>
      <c r="AF47" s="18"/>
      <c r="AG47" s="18"/>
      <c r="AH47" s="30" t="s">
        <v>661</v>
      </c>
      <c r="AI47" s="18" t="s">
        <v>661</v>
      </c>
      <c r="AJ47" s="18" t="s">
        <v>661</v>
      </c>
      <c r="AK47" s="18" t="s">
        <v>661</v>
      </c>
      <c r="AL47" s="18" t="s">
        <v>661</v>
      </c>
      <c r="AM47" s="18" t="s">
        <v>661</v>
      </c>
      <c r="AN47" s="18" t="s">
        <v>661</v>
      </c>
      <c r="AO47" s="18" t="s">
        <v>661</v>
      </c>
      <c r="AP47" s="18" t="s">
        <v>661</v>
      </c>
      <c r="AS47" s="63" t="s">
        <v>661</v>
      </c>
      <c r="AT47" s="23" t="s">
        <v>1242</v>
      </c>
      <c r="AU47" s="23" t="s">
        <v>1243</v>
      </c>
      <c r="AV47" s="23" t="s">
        <v>661</v>
      </c>
      <c r="AW47" s="23" t="s">
        <v>661</v>
      </c>
    </row>
    <row r="48" spans="1:49" ht="15.75" hidden="1" customHeight="1">
      <c r="A48" s="57">
        <v>42</v>
      </c>
      <c r="B48" s="18" t="s">
        <v>94</v>
      </c>
      <c r="C48" s="58">
        <v>6944</v>
      </c>
      <c r="D48" s="18">
        <v>6944</v>
      </c>
      <c r="E48" s="58" t="s">
        <v>85</v>
      </c>
      <c r="F48" s="59"/>
      <c r="G48" s="59"/>
      <c r="H48" s="59"/>
      <c r="I48" s="59"/>
      <c r="J48" s="59"/>
      <c r="K48" s="59"/>
      <c r="L48" s="59"/>
      <c r="M48" s="59"/>
      <c r="N48" s="18"/>
      <c r="O48" s="60"/>
      <c r="P48" s="175">
        <v>80</v>
      </c>
      <c r="Q48" s="18">
        <v>79</v>
      </c>
      <c r="R48" s="18"/>
      <c r="S48" s="18"/>
      <c r="T48" s="18"/>
      <c r="U48" s="61" t="s">
        <v>661</v>
      </c>
      <c r="V48" s="18" t="s">
        <v>661</v>
      </c>
      <c r="W48" s="18" t="s">
        <v>661</v>
      </c>
      <c r="X48" s="62" t="s">
        <v>661</v>
      </c>
      <c r="Y48" s="18" t="s">
        <v>661</v>
      </c>
      <c r="Z48" s="18" t="s">
        <v>661</v>
      </c>
      <c r="AA48" s="18" t="s">
        <v>661</v>
      </c>
      <c r="AB48" s="18" t="s">
        <v>661</v>
      </c>
      <c r="AC48" s="18" t="s">
        <v>661</v>
      </c>
      <c r="AD48" s="18"/>
      <c r="AE48" s="18"/>
      <c r="AF48" s="18"/>
      <c r="AG48" s="18"/>
      <c r="AH48" s="30" t="s">
        <v>661</v>
      </c>
      <c r="AI48" s="18" t="s">
        <v>661</v>
      </c>
      <c r="AJ48" s="18" t="s">
        <v>661</v>
      </c>
      <c r="AK48" s="18" t="s">
        <v>661</v>
      </c>
      <c r="AL48" s="18" t="s">
        <v>661</v>
      </c>
      <c r="AM48" s="18" t="s">
        <v>661</v>
      </c>
      <c r="AN48" s="18" t="s">
        <v>661</v>
      </c>
      <c r="AO48" s="18" t="s">
        <v>661</v>
      </c>
      <c r="AP48" s="18" t="s">
        <v>661</v>
      </c>
      <c r="AS48" s="63" t="s">
        <v>661</v>
      </c>
      <c r="AT48" s="23" t="s">
        <v>1242</v>
      </c>
      <c r="AU48" s="23" t="s">
        <v>1243</v>
      </c>
      <c r="AV48" s="23" t="s">
        <v>661</v>
      </c>
      <c r="AW48" s="23" t="s">
        <v>661</v>
      </c>
    </row>
    <row r="49" spans="1:49" ht="15.75" hidden="1" customHeight="1">
      <c r="A49" s="57">
        <v>43</v>
      </c>
      <c r="B49" s="18" t="s">
        <v>95</v>
      </c>
      <c r="C49" s="58">
        <v>6945</v>
      </c>
      <c r="D49" s="18">
        <v>6945</v>
      </c>
      <c r="E49" s="58" t="s">
        <v>85</v>
      </c>
      <c r="F49" s="59"/>
      <c r="G49" s="59"/>
      <c r="H49" s="59"/>
      <c r="I49" s="59"/>
      <c r="J49" s="59"/>
      <c r="K49" s="59"/>
      <c r="L49" s="59"/>
      <c r="M49" s="59"/>
      <c r="N49" s="18"/>
      <c r="O49" s="60"/>
      <c r="P49" s="175">
        <v>80</v>
      </c>
      <c r="Q49" s="18">
        <v>79</v>
      </c>
      <c r="R49" s="18"/>
      <c r="S49" s="18"/>
      <c r="T49" s="18"/>
      <c r="U49" s="61" t="s">
        <v>661</v>
      </c>
      <c r="V49" s="18" t="s">
        <v>661</v>
      </c>
      <c r="W49" s="18" t="s">
        <v>661</v>
      </c>
      <c r="X49" s="62" t="s">
        <v>661</v>
      </c>
      <c r="Y49" s="18" t="s">
        <v>661</v>
      </c>
      <c r="Z49" s="18" t="s">
        <v>661</v>
      </c>
      <c r="AA49" s="18" t="s">
        <v>661</v>
      </c>
      <c r="AB49" s="18" t="s">
        <v>661</v>
      </c>
      <c r="AC49" s="18" t="s">
        <v>661</v>
      </c>
      <c r="AD49" s="18"/>
      <c r="AE49" s="18"/>
      <c r="AF49" s="18"/>
      <c r="AG49" s="18"/>
      <c r="AH49" s="30" t="s">
        <v>661</v>
      </c>
      <c r="AI49" s="18" t="s">
        <v>661</v>
      </c>
      <c r="AJ49" s="18" t="s">
        <v>661</v>
      </c>
      <c r="AK49" s="18" t="s">
        <v>661</v>
      </c>
      <c r="AL49" s="18" t="s">
        <v>661</v>
      </c>
      <c r="AM49" s="18" t="s">
        <v>661</v>
      </c>
      <c r="AN49" s="18" t="s">
        <v>661</v>
      </c>
      <c r="AO49" s="18" t="s">
        <v>661</v>
      </c>
      <c r="AP49" s="18" t="s">
        <v>661</v>
      </c>
      <c r="AS49" s="63" t="s">
        <v>661</v>
      </c>
      <c r="AT49" s="23" t="s">
        <v>1242</v>
      </c>
      <c r="AU49" s="23" t="s">
        <v>1243</v>
      </c>
      <c r="AV49" s="23" t="s">
        <v>661</v>
      </c>
      <c r="AW49" s="23" t="s">
        <v>661</v>
      </c>
    </row>
    <row r="50" spans="1:49" ht="15.75" hidden="1" customHeight="1">
      <c r="A50" s="57">
        <v>44</v>
      </c>
      <c r="B50" s="18" t="s">
        <v>96</v>
      </c>
      <c r="C50" s="58">
        <v>6946</v>
      </c>
      <c r="D50" s="18">
        <v>6946</v>
      </c>
      <c r="E50" s="58" t="s">
        <v>85</v>
      </c>
      <c r="F50" s="59"/>
      <c r="G50" s="59"/>
      <c r="H50" s="59"/>
      <c r="I50" s="59"/>
      <c r="J50" s="59"/>
      <c r="K50" s="59"/>
      <c r="L50" s="59"/>
      <c r="M50" s="59"/>
      <c r="N50" s="18"/>
      <c r="O50" s="60"/>
      <c r="P50" s="175">
        <v>80</v>
      </c>
      <c r="Q50" s="18">
        <v>79</v>
      </c>
      <c r="R50" s="18"/>
      <c r="S50" s="18"/>
      <c r="T50" s="18"/>
      <c r="U50" s="61" t="s">
        <v>661</v>
      </c>
      <c r="V50" s="18" t="s">
        <v>661</v>
      </c>
      <c r="W50" s="18" t="s">
        <v>661</v>
      </c>
      <c r="X50" s="62" t="s">
        <v>661</v>
      </c>
      <c r="Y50" s="18" t="s">
        <v>661</v>
      </c>
      <c r="Z50" s="18" t="s">
        <v>661</v>
      </c>
      <c r="AA50" s="18" t="s">
        <v>661</v>
      </c>
      <c r="AB50" s="18" t="s">
        <v>661</v>
      </c>
      <c r="AC50" s="18" t="s">
        <v>661</v>
      </c>
      <c r="AD50" s="18"/>
      <c r="AE50" s="18"/>
      <c r="AF50" s="18"/>
      <c r="AG50" s="18"/>
      <c r="AH50" s="30" t="s">
        <v>661</v>
      </c>
      <c r="AI50" s="18" t="s">
        <v>661</v>
      </c>
      <c r="AJ50" s="18" t="s">
        <v>661</v>
      </c>
      <c r="AK50" s="18" t="s">
        <v>661</v>
      </c>
      <c r="AL50" s="18" t="s">
        <v>661</v>
      </c>
      <c r="AM50" s="18" t="s">
        <v>661</v>
      </c>
      <c r="AN50" s="18" t="s">
        <v>661</v>
      </c>
      <c r="AO50" s="18" t="s">
        <v>661</v>
      </c>
      <c r="AP50" s="18" t="s">
        <v>661</v>
      </c>
      <c r="AS50" s="63" t="s">
        <v>661</v>
      </c>
      <c r="AT50" s="23" t="s">
        <v>1242</v>
      </c>
      <c r="AU50" s="23" t="s">
        <v>1243</v>
      </c>
      <c r="AV50" s="23" t="s">
        <v>661</v>
      </c>
      <c r="AW50" s="23" t="s">
        <v>661</v>
      </c>
    </row>
    <row r="51" spans="1:49" ht="15.75" hidden="1" customHeight="1">
      <c r="A51" s="57">
        <v>45</v>
      </c>
      <c r="B51" s="18" t="s">
        <v>97</v>
      </c>
      <c r="C51" s="58">
        <v>6947</v>
      </c>
      <c r="D51" s="18">
        <v>6947</v>
      </c>
      <c r="E51" s="58" t="s">
        <v>85</v>
      </c>
      <c r="F51" s="59"/>
      <c r="G51" s="59"/>
      <c r="H51" s="59"/>
      <c r="I51" s="59"/>
      <c r="J51" s="59"/>
      <c r="K51" s="59"/>
      <c r="L51" s="59"/>
      <c r="M51" s="59"/>
      <c r="N51" s="18"/>
      <c r="O51" s="60"/>
      <c r="P51" s="175">
        <v>80</v>
      </c>
      <c r="Q51" s="18">
        <v>79</v>
      </c>
      <c r="R51" s="18"/>
      <c r="S51" s="18"/>
      <c r="T51" s="18"/>
      <c r="U51" s="61" t="s">
        <v>661</v>
      </c>
      <c r="V51" s="18" t="s">
        <v>661</v>
      </c>
      <c r="W51" s="18" t="s">
        <v>661</v>
      </c>
      <c r="X51" s="62" t="s">
        <v>661</v>
      </c>
      <c r="Y51" s="18" t="s">
        <v>661</v>
      </c>
      <c r="Z51" s="18" t="s">
        <v>661</v>
      </c>
      <c r="AA51" s="18" t="s">
        <v>661</v>
      </c>
      <c r="AB51" s="18" t="s">
        <v>661</v>
      </c>
      <c r="AC51" s="18" t="s">
        <v>661</v>
      </c>
      <c r="AD51" s="18"/>
      <c r="AE51" s="18"/>
      <c r="AF51" s="18"/>
      <c r="AG51" s="18"/>
      <c r="AH51" s="30" t="s">
        <v>661</v>
      </c>
      <c r="AI51" s="18" t="s">
        <v>661</v>
      </c>
      <c r="AJ51" s="18" t="s">
        <v>661</v>
      </c>
      <c r="AK51" s="18" t="s">
        <v>661</v>
      </c>
      <c r="AL51" s="18" t="s">
        <v>661</v>
      </c>
      <c r="AM51" s="18" t="s">
        <v>661</v>
      </c>
      <c r="AN51" s="18" t="s">
        <v>661</v>
      </c>
      <c r="AO51" s="18" t="s">
        <v>661</v>
      </c>
      <c r="AP51" s="18" t="s">
        <v>661</v>
      </c>
      <c r="AS51" s="63" t="s">
        <v>661</v>
      </c>
      <c r="AT51" s="23" t="s">
        <v>1242</v>
      </c>
      <c r="AU51" s="23" t="s">
        <v>1243</v>
      </c>
      <c r="AV51" s="23" t="s">
        <v>661</v>
      </c>
      <c r="AW51" s="23" t="s">
        <v>661</v>
      </c>
    </row>
    <row r="52" spans="1:49" ht="15.75" hidden="1" customHeight="1">
      <c r="A52" s="57">
        <v>46</v>
      </c>
      <c r="B52" s="18" t="s">
        <v>98</v>
      </c>
      <c r="C52" s="58">
        <v>6948</v>
      </c>
      <c r="D52" s="18">
        <v>6948</v>
      </c>
      <c r="E52" s="58" t="s">
        <v>85</v>
      </c>
      <c r="F52" s="59"/>
      <c r="G52" s="59"/>
      <c r="H52" s="59"/>
      <c r="I52" s="59"/>
      <c r="J52" s="59"/>
      <c r="K52" s="59"/>
      <c r="L52" s="59"/>
      <c r="M52" s="59"/>
      <c r="N52" s="18"/>
      <c r="O52" s="60"/>
      <c r="P52" s="175">
        <v>80</v>
      </c>
      <c r="Q52" s="18">
        <v>79</v>
      </c>
      <c r="R52" s="18"/>
      <c r="S52" s="18"/>
      <c r="T52" s="18"/>
      <c r="U52" s="61" t="s">
        <v>661</v>
      </c>
      <c r="V52" s="18" t="s">
        <v>661</v>
      </c>
      <c r="W52" s="18" t="s">
        <v>661</v>
      </c>
      <c r="X52" s="62" t="s">
        <v>661</v>
      </c>
      <c r="Y52" s="18" t="s">
        <v>661</v>
      </c>
      <c r="Z52" s="18" t="s">
        <v>661</v>
      </c>
      <c r="AA52" s="18" t="s">
        <v>661</v>
      </c>
      <c r="AB52" s="18" t="s">
        <v>661</v>
      </c>
      <c r="AC52" s="18" t="s">
        <v>661</v>
      </c>
      <c r="AD52" s="18"/>
      <c r="AE52" s="18"/>
      <c r="AF52" s="18"/>
      <c r="AG52" s="18"/>
      <c r="AH52" s="30" t="s">
        <v>661</v>
      </c>
      <c r="AI52" s="18" t="s">
        <v>661</v>
      </c>
      <c r="AJ52" s="18" t="s">
        <v>661</v>
      </c>
      <c r="AK52" s="18" t="s">
        <v>661</v>
      </c>
      <c r="AL52" s="18" t="s">
        <v>661</v>
      </c>
      <c r="AM52" s="18" t="s">
        <v>661</v>
      </c>
      <c r="AN52" s="18" t="s">
        <v>661</v>
      </c>
      <c r="AO52" s="18" t="s">
        <v>661</v>
      </c>
      <c r="AP52" s="18" t="s">
        <v>661</v>
      </c>
      <c r="AS52" s="63" t="s">
        <v>661</v>
      </c>
      <c r="AT52" s="23" t="s">
        <v>1242</v>
      </c>
      <c r="AU52" s="23" t="s">
        <v>1243</v>
      </c>
      <c r="AV52" s="23" t="s">
        <v>661</v>
      </c>
      <c r="AW52" s="23" t="s">
        <v>661</v>
      </c>
    </row>
    <row r="53" spans="1:49" ht="15.75" hidden="1" customHeight="1">
      <c r="A53" s="57">
        <v>47</v>
      </c>
      <c r="B53" s="18" t="s">
        <v>99</v>
      </c>
      <c r="C53" s="58">
        <v>6949</v>
      </c>
      <c r="D53" s="18">
        <v>6949</v>
      </c>
      <c r="E53" s="58" t="s">
        <v>85</v>
      </c>
      <c r="F53" s="59"/>
      <c r="G53" s="59"/>
      <c r="H53" s="59"/>
      <c r="I53" s="59"/>
      <c r="J53" s="59"/>
      <c r="K53" s="59"/>
      <c r="L53" s="59"/>
      <c r="M53" s="59"/>
      <c r="N53" s="18"/>
      <c r="O53" s="60"/>
      <c r="P53" s="175">
        <v>80</v>
      </c>
      <c r="Q53" s="18">
        <v>79</v>
      </c>
      <c r="R53" s="18"/>
      <c r="S53" s="18"/>
      <c r="T53" s="18"/>
      <c r="U53" s="61" t="s">
        <v>661</v>
      </c>
      <c r="V53" s="18" t="s">
        <v>661</v>
      </c>
      <c r="W53" s="18" t="s">
        <v>661</v>
      </c>
      <c r="X53" s="62" t="s">
        <v>661</v>
      </c>
      <c r="Y53" s="18" t="s">
        <v>661</v>
      </c>
      <c r="Z53" s="18" t="s">
        <v>661</v>
      </c>
      <c r="AA53" s="18" t="s">
        <v>661</v>
      </c>
      <c r="AB53" s="18" t="s">
        <v>661</v>
      </c>
      <c r="AC53" s="18" t="s">
        <v>661</v>
      </c>
      <c r="AD53" s="18"/>
      <c r="AE53" s="18"/>
      <c r="AF53" s="18"/>
      <c r="AG53" s="18"/>
      <c r="AH53" s="30" t="s">
        <v>661</v>
      </c>
      <c r="AI53" s="18" t="s">
        <v>661</v>
      </c>
      <c r="AJ53" s="18" t="s">
        <v>661</v>
      </c>
      <c r="AK53" s="18" t="s">
        <v>661</v>
      </c>
      <c r="AL53" s="18" t="s">
        <v>661</v>
      </c>
      <c r="AM53" s="18" t="s">
        <v>661</v>
      </c>
      <c r="AN53" s="18" t="s">
        <v>661</v>
      </c>
      <c r="AO53" s="18" t="s">
        <v>661</v>
      </c>
      <c r="AP53" s="18" t="s">
        <v>661</v>
      </c>
      <c r="AS53" s="63" t="s">
        <v>661</v>
      </c>
      <c r="AT53" s="23" t="s">
        <v>1242</v>
      </c>
      <c r="AU53" s="23" t="s">
        <v>1243</v>
      </c>
      <c r="AV53" s="23" t="s">
        <v>661</v>
      </c>
      <c r="AW53" s="23" t="s">
        <v>661</v>
      </c>
    </row>
    <row r="54" spans="1:49" ht="15.75" hidden="1" customHeight="1">
      <c r="A54" s="57">
        <v>48</v>
      </c>
      <c r="B54" s="18" t="s">
        <v>100</v>
      </c>
      <c r="C54" s="58">
        <v>6950</v>
      </c>
      <c r="D54" s="18">
        <v>6950</v>
      </c>
      <c r="E54" s="58" t="s">
        <v>85</v>
      </c>
      <c r="F54" s="59"/>
      <c r="G54" s="59"/>
      <c r="H54" s="59"/>
      <c r="I54" s="59"/>
      <c r="J54" s="59"/>
      <c r="K54" s="59"/>
      <c r="L54" s="59"/>
      <c r="M54" s="59"/>
      <c r="N54" s="18"/>
      <c r="O54" s="60"/>
      <c r="P54" s="175">
        <v>80</v>
      </c>
      <c r="Q54" s="18">
        <v>79</v>
      </c>
      <c r="R54" s="18"/>
      <c r="S54" s="18"/>
      <c r="T54" s="18"/>
      <c r="U54" s="61" t="s">
        <v>661</v>
      </c>
      <c r="V54" s="18" t="s">
        <v>661</v>
      </c>
      <c r="W54" s="18" t="s">
        <v>661</v>
      </c>
      <c r="X54" s="62" t="s">
        <v>661</v>
      </c>
      <c r="Y54" s="18" t="s">
        <v>661</v>
      </c>
      <c r="Z54" s="18" t="s">
        <v>661</v>
      </c>
      <c r="AA54" s="18" t="s">
        <v>661</v>
      </c>
      <c r="AB54" s="18" t="s">
        <v>661</v>
      </c>
      <c r="AC54" s="18" t="s">
        <v>661</v>
      </c>
      <c r="AD54" s="18"/>
      <c r="AE54" s="18"/>
      <c r="AF54" s="18"/>
      <c r="AG54" s="18"/>
      <c r="AH54" s="30" t="s">
        <v>661</v>
      </c>
      <c r="AI54" s="18" t="s">
        <v>661</v>
      </c>
      <c r="AJ54" s="18" t="s">
        <v>661</v>
      </c>
      <c r="AK54" s="18" t="s">
        <v>661</v>
      </c>
      <c r="AL54" s="18" t="s">
        <v>661</v>
      </c>
      <c r="AM54" s="18" t="s">
        <v>661</v>
      </c>
      <c r="AN54" s="18" t="s">
        <v>661</v>
      </c>
      <c r="AO54" s="18" t="s">
        <v>661</v>
      </c>
      <c r="AP54" s="18" t="s">
        <v>661</v>
      </c>
      <c r="AS54" s="63" t="s">
        <v>661</v>
      </c>
      <c r="AT54" s="23" t="s">
        <v>1242</v>
      </c>
      <c r="AU54" s="23" t="s">
        <v>1243</v>
      </c>
      <c r="AV54" s="23" t="s">
        <v>661</v>
      </c>
      <c r="AW54" s="23" t="s">
        <v>661</v>
      </c>
    </row>
    <row r="55" spans="1:49" ht="15.75" hidden="1" customHeight="1">
      <c r="A55" s="57">
        <v>49</v>
      </c>
      <c r="B55" s="18" t="s">
        <v>101</v>
      </c>
      <c r="C55" s="58">
        <v>6951</v>
      </c>
      <c r="D55" s="18">
        <v>6951</v>
      </c>
      <c r="E55" s="58" t="s">
        <v>85</v>
      </c>
      <c r="F55" s="59"/>
      <c r="G55" s="59"/>
      <c r="H55" s="59"/>
      <c r="I55" s="59"/>
      <c r="J55" s="59"/>
      <c r="K55" s="59"/>
      <c r="L55" s="59"/>
      <c r="M55" s="59"/>
      <c r="N55" s="18"/>
      <c r="O55" s="60"/>
      <c r="P55" s="175">
        <v>80</v>
      </c>
      <c r="Q55" s="18"/>
      <c r="R55" s="18"/>
      <c r="S55" s="18"/>
      <c r="T55" s="18"/>
      <c r="U55" s="61" t="s">
        <v>661</v>
      </c>
      <c r="V55" s="18" t="s">
        <v>661</v>
      </c>
      <c r="W55" s="18" t="s">
        <v>661</v>
      </c>
      <c r="X55" s="62" t="s">
        <v>661</v>
      </c>
      <c r="Y55" s="18" t="s">
        <v>661</v>
      </c>
      <c r="Z55" s="18" t="s">
        <v>661</v>
      </c>
      <c r="AA55" s="18" t="s">
        <v>661</v>
      </c>
      <c r="AB55" s="18" t="s">
        <v>661</v>
      </c>
      <c r="AC55" s="18" t="s">
        <v>661</v>
      </c>
      <c r="AD55" s="18"/>
      <c r="AE55" s="18"/>
      <c r="AF55" s="18"/>
      <c r="AG55" s="18"/>
      <c r="AH55" s="30" t="s">
        <v>661</v>
      </c>
      <c r="AI55" s="18" t="s">
        <v>661</v>
      </c>
      <c r="AJ55" s="18" t="s">
        <v>661</v>
      </c>
      <c r="AK55" s="18" t="s">
        <v>661</v>
      </c>
      <c r="AL55" s="18" t="s">
        <v>661</v>
      </c>
      <c r="AM55" s="18" t="s">
        <v>661</v>
      </c>
      <c r="AN55" s="18" t="s">
        <v>661</v>
      </c>
      <c r="AO55" s="18" t="s">
        <v>661</v>
      </c>
      <c r="AP55" s="18" t="s">
        <v>661</v>
      </c>
      <c r="AS55" s="63" t="s">
        <v>661</v>
      </c>
      <c r="AT55" s="23" t="s">
        <v>1242</v>
      </c>
      <c r="AU55" s="23" t="s">
        <v>1243</v>
      </c>
      <c r="AV55" s="23" t="s">
        <v>661</v>
      </c>
      <c r="AW55" s="23" t="s">
        <v>661</v>
      </c>
    </row>
    <row r="56" spans="1:49" ht="15.75" hidden="1" customHeight="1">
      <c r="A56" s="57">
        <v>50</v>
      </c>
      <c r="B56" s="18" t="s">
        <v>102</v>
      </c>
      <c r="C56" s="58">
        <v>6952</v>
      </c>
      <c r="D56" s="18">
        <v>6952</v>
      </c>
      <c r="E56" s="58" t="s">
        <v>85</v>
      </c>
      <c r="F56" s="59"/>
      <c r="G56" s="59"/>
      <c r="H56" s="59"/>
      <c r="I56" s="59"/>
      <c r="J56" s="59"/>
      <c r="K56" s="59"/>
      <c r="L56" s="59"/>
      <c r="M56" s="59"/>
      <c r="N56" s="18"/>
      <c r="O56" s="60"/>
      <c r="P56" s="175">
        <v>80</v>
      </c>
      <c r="Q56" s="18"/>
      <c r="R56" s="18"/>
      <c r="S56" s="18"/>
      <c r="T56" s="18"/>
      <c r="U56" s="61" t="s">
        <v>661</v>
      </c>
      <c r="V56" s="18" t="s">
        <v>661</v>
      </c>
      <c r="W56" s="18" t="s">
        <v>661</v>
      </c>
      <c r="X56" s="62" t="s">
        <v>661</v>
      </c>
      <c r="Y56" s="18" t="s">
        <v>661</v>
      </c>
      <c r="Z56" s="18" t="s">
        <v>661</v>
      </c>
      <c r="AA56" s="18" t="s">
        <v>661</v>
      </c>
      <c r="AB56" s="18" t="s">
        <v>661</v>
      </c>
      <c r="AC56" s="18" t="s">
        <v>661</v>
      </c>
      <c r="AD56" s="18"/>
      <c r="AE56" s="18"/>
      <c r="AF56" s="18"/>
      <c r="AG56" s="18"/>
      <c r="AH56" s="30" t="s">
        <v>661</v>
      </c>
      <c r="AI56" s="18" t="s">
        <v>661</v>
      </c>
      <c r="AJ56" s="18" t="s">
        <v>661</v>
      </c>
      <c r="AK56" s="18" t="s">
        <v>661</v>
      </c>
      <c r="AL56" s="18" t="s">
        <v>661</v>
      </c>
      <c r="AM56" s="18" t="s">
        <v>661</v>
      </c>
      <c r="AN56" s="18" t="s">
        <v>661</v>
      </c>
      <c r="AO56" s="18" t="s">
        <v>661</v>
      </c>
      <c r="AP56" s="18" t="s">
        <v>661</v>
      </c>
      <c r="AS56" s="63" t="s">
        <v>661</v>
      </c>
      <c r="AT56" s="23" t="s">
        <v>1242</v>
      </c>
      <c r="AU56" s="23" t="s">
        <v>1243</v>
      </c>
      <c r="AV56" s="23" t="s">
        <v>661</v>
      </c>
      <c r="AW56" s="23" t="s">
        <v>661</v>
      </c>
    </row>
    <row r="57" spans="1:49" ht="15.75" hidden="1" customHeight="1">
      <c r="A57" s="57">
        <v>51</v>
      </c>
      <c r="B57" s="18" t="s">
        <v>103</v>
      </c>
      <c r="C57" s="58">
        <v>6953</v>
      </c>
      <c r="D57" s="18">
        <v>6953</v>
      </c>
      <c r="E57" s="58" t="s">
        <v>85</v>
      </c>
      <c r="F57" s="59"/>
      <c r="G57" s="59"/>
      <c r="H57" s="59"/>
      <c r="I57" s="59"/>
      <c r="J57" s="59"/>
      <c r="K57" s="59"/>
      <c r="L57" s="59"/>
      <c r="M57" s="59"/>
      <c r="N57" s="18"/>
      <c r="O57" s="60"/>
      <c r="P57" s="175">
        <v>80</v>
      </c>
      <c r="Q57" s="18"/>
      <c r="R57" s="18"/>
      <c r="S57" s="18"/>
      <c r="T57" s="18"/>
      <c r="U57" s="61" t="s">
        <v>661</v>
      </c>
      <c r="V57" s="18" t="s">
        <v>661</v>
      </c>
      <c r="W57" s="18" t="s">
        <v>661</v>
      </c>
      <c r="X57" s="62" t="s">
        <v>661</v>
      </c>
      <c r="Y57" s="18" t="s">
        <v>661</v>
      </c>
      <c r="Z57" s="18" t="s">
        <v>661</v>
      </c>
      <c r="AA57" s="18" t="s">
        <v>661</v>
      </c>
      <c r="AB57" s="18" t="s">
        <v>661</v>
      </c>
      <c r="AC57" s="18" t="s">
        <v>661</v>
      </c>
      <c r="AD57" s="18"/>
      <c r="AE57" s="18"/>
      <c r="AF57" s="18"/>
      <c r="AG57" s="18"/>
      <c r="AH57" s="30" t="s">
        <v>661</v>
      </c>
      <c r="AI57" s="18" t="s">
        <v>661</v>
      </c>
      <c r="AJ57" s="18" t="s">
        <v>661</v>
      </c>
      <c r="AK57" s="18" t="s">
        <v>661</v>
      </c>
      <c r="AL57" s="18" t="s">
        <v>661</v>
      </c>
      <c r="AM57" s="18" t="s">
        <v>661</v>
      </c>
      <c r="AN57" s="18" t="s">
        <v>661</v>
      </c>
      <c r="AO57" s="18" t="s">
        <v>661</v>
      </c>
      <c r="AP57" s="18" t="s">
        <v>661</v>
      </c>
      <c r="AS57" s="63" t="s">
        <v>661</v>
      </c>
      <c r="AT57" s="23" t="s">
        <v>1242</v>
      </c>
      <c r="AU57" s="23" t="s">
        <v>1243</v>
      </c>
      <c r="AV57" s="23" t="s">
        <v>661</v>
      </c>
      <c r="AW57" s="23" t="s">
        <v>661</v>
      </c>
    </row>
    <row r="58" spans="1:49" ht="15.75" hidden="1" customHeight="1">
      <c r="A58" s="57">
        <v>52</v>
      </c>
      <c r="B58" s="18" t="s">
        <v>104</v>
      </c>
      <c r="C58" s="58">
        <v>6954</v>
      </c>
      <c r="D58" s="18">
        <v>6954</v>
      </c>
      <c r="E58" s="58" t="s">
        <v>85</v>
      </c>
      <c r="F58" s="59"/>
      <c r="G58" s="59"/>
      <c r="H58" s="59"/>
      <c r="I58" s="59"/>
      <c r="J58" s="59"/>
      <c r="K58" s="59"/>
      <c r="L58" s="59"/>
      <c r="M58" s="59"/>
      <c r="N58" s="18"/>
      <c r="O58" s="60"/>
      <c r="P58" s="175">
        <v>80</v>
      </c>
      <c r="Q58" s="18"/>
      <c r="R58" s="18"/>
      <c r="S58" s="18"/>
      <c r="T58" s="18"/>
      <c r="U58" s="61" t="s">
        <v>661</v>
      </c>
      <c r="V58" s="18" t="s">
        <v>661</v>
      </c>
      <c r="W58" s="18" t="s">
        <v>661</v>
      </c>
      <c r="X58" s="62" t="s">
        <v>661</v>
      </c>
      <c r="Y58" s="18" t="s">
        <v>661</v>
      </c>
      <c r="Z58" s="18" t="s">
        <v>661</v>
      </c>
      <c r="AA58" s="18" t="s">
        <v>661</v>
      </c>
      <c r="AB58" s="18" t="s">
        <v>661</v>
      </c>
      <c r="AC58" s="18" t="s">
        <v>661</v>
      </c>
      <c r="AD58" s="18"/>
      <c r="AE58" s="18"/>
      <c r="AF58" s="18"/>
      <c r="AG58" s="18"/>
      <c r="AH58" s="30" t="s">
        <v>661</v>
      </c>
      <c r="AI58" s="18" t="s">
        <v>661</v>
      </c>
      <c r="AJ58" s="18" t="s">
        <v>661</v>
      </c>
      <c r="AK58" s="18" t="s">
        <v>661</v>
      </c>
      <c r="AL58" s="18" t="s">
        <v>661</v>
      </c>
      <c r="AM58" s="18" t="s">
        <v>661</v>
      </c>
      <c r="AN58" s="18" t="s">
        <v>661</v>
      </c>
      <c r="AO58" s="18" t="s">
        <v>661</v>
      </c>
      <c r="AP58" s="18" t="s">
        <v>661</v>
      </c>
      <c r="AS58" s="63" t="s">
        <v>661</v>
      </c>
      <c r="AT58" s="23" t="s">
        <v>1242</v>
      </c>
      <c r="AU58" s="23" t="s">
        <v>1243</v>
      </c>
      <c r="AV58" s="23" t="s">
        <v>661</v>
      </c>
      <c r="AW58" s="23" t="s">
        <v>661</v>
      </c>
    </row>
    <row r="59" spans="1:49" ht="15.75" hidden="1" customHeight="1">
      <c r="A59" s="57">
        <v>53</v>
      </c>
      <c r="B59" s="18" t="s">
        <v>105</v>
      </c>
      <c r="C59" s="58">
        <v>6955</v>
      </c>
      <c r="D59" s="18">
        <v>6955</v>
      </c>
      <c r="E59" s="58" t="s">
        <v>85</v>
      </c>
      <c r="F59" s="59"/>
      <c r="G59" s="59"/>
      <c r="H59" s="59"/>
      <c r="I59" s="59"/>
      <c r="J59" s="59"/>
      <c r="K59" s="59"/>
      <c r="L59" s="59"/>
      <c r="M59" s="59"/>
      <c r="N59" s="18"/>
      <c r="O59" s="60"/>
      <c r="P59" s="175">
        <v>80</v>
      </c>
      <c r="Q59" s="18"/>
      <c r="R59" s="18"/>
      <c r="S59" s="18"/>
      <c r="T59" s="18"/>
      <c r="U59" s="61" t="s">
        <v>661</v>
      </c>
      <c r="V59" s="18" t="s">
        <v>661</v>
      </c>
      <c r="W59" s="18" t="s">
        <v>661</v>
      </c>
      <c r="X59" s="62" t="s">
        <v>661</v>
      </c>
      <c r="Y59" s="18" t="s">
        <v>661</v>
      </c>
      <c r="Z59" s="18" t="s">
        <v>661</v>
      </c>
      <c r="AA59" s="18" t="s">
        <v>661</v>
      </c>
      <c r="AB59" s="18" t="s">
        <v>661</v>
      </c>
      <c r="AC59" s="18" t="s">
        <v>661</v>
      </c>
      <c r="AD59" s="18"/>
      <c r="AE59" s="18"/>
      <c r="AF59" s="18"/>
      <c r="AG59" s="18"/>
      <c r="AH59" s="30" t="s">
        <v>661</v>
      </c>
      <c r="AI59" s="18" t="s">
        <v>661</v>
      </c>
      <c r="AJ59" s="18" t="s">
        <v>661</v>
      </c>
      <c r="AK59" s="18" t="s">
        <v>661</v>
      </c>
      <c r="AL59" s="18" t="s">
        <v>661</v>
      </c>
      <c r="AM59" s="18" t="s">
        <v>661</v>
      </c>
      <c r="AN59" s="18" t="s">
        <v>661</v>
      </c>
      <c r="AO59" s="18" t="s">
        <v>661</v>
      </c>
      <c r="AP59" s="18" t="s">
        <v>661</v>
      </c>
      <c r="AS59" s="63" t="s">
        <v>661</v>
      </c>
      <c r="AT59" s="23" t="s">
        <v>1242</v>
      </c>
      <c r="AU59" s="23" t="s">
        <v>1243</v>
      </c>
      <c r="AV59" s="23" t="s">
        <v>661</v>
      </c>
      <c r="AW59" s="23" t="s">
        <v>661</v>
      </c>
    </row>
    <row r="60" spans="1:49" ht="15.75" hidden="1" customHeight="1">
      <c r="A60" s="57">
        <v>54</v>
      </c>
      <c r="B60" s="18" t="s">
        <v>106</v>
      </c>
      <c r="C60" s="58">
        <v>6956</v>
      </c>
      <c r="D60" s="18">
        <v>6956</v>
      </c>
      <c r="E60" s="58" t="s">
        <v>85</v>
      </c>
      <c r="F60" s="59"/>
      <c r="G60" s="59"/>
      <c r="H60" s="59"/>
      <c r="I60" s="59"/>
      <c r="J60" s="59"/>
      <c r="K60" s="59"/>
      <c r="L60" s="59"/>
      <c r="M60" s="59"/>
      <c r="N60" s="18"/>
      <c r="O60" s="60"/>
      <c r="P60" s="175">
        <v>80</v>
      </c>
      <c r="Q60" s="18"/>
      <c r="R60" s="18"/>
      <c r="S60" s="18"/>
      <c r="T60" s="18"/>
      <c r="U60" s="61" t="s">
        <v>661</v>
      </c>
      <c r="V60" s="18" t="s">
        <v>661</v>
      </c>
      <c r="W60" s="18" t="s">
        <v>661</v>
      </c>
      <c r="X60" s="62" t="s">
        <v>661</v>
      </c>
      <c r="Y60" s="18" t="s">
        <v>661</v>
      </c>
      <c r="Z60" s="18" t="s">
        <v>661</v>
      </c>
      <c r="AA60" s="18" t="s">
        <v>661</v>
      </c>
      <c r="AB60" s="18" t="s">
        <v>661</v>
      </c>
      <c r="AC60" s="18" t="s">
        <v>661</v>
      </c>
      <c r="AD60" s="18"/>
      <c r="AE60" s="18"/>
      <c r="AF60" s="18"/>
      <c r="AG60" s="18"/>
      <c r="AH60" s="30" t="s">
        <v>661</v>
      </c>
      <c r="AI60" s="18" t="s">
        <v>661</v>
      </c>
      <c r="AJ60" s="18" t="s">
        <v>661</v>
      </c>
      <c r="AK60" s="18" t="s">
        <v>661</v>
      </c>
      <c r="AL60" s="18" t="s">
        <v>661</v>
      </c>
      <c r="AM60" s="18" t="s">
        <v>661</v>
      </c>
      <c r="AN60" s="18" t="s">
        <v>661</v>
      </c>
      <c r="AO60" s="18" t="s">
        <v>661</v>
      </c>
      <c r="AP60" s="18" t="s">
        <v>661</v>
      </c>
      <c r="AS60" s="63" t="s">
        <v>661</v>
      </c>
      <c r="AT60" s="23" t="s">
        <v>1242</v>
      </c>
      <c r="AU60" s="23" t="s">
        <v>1243</v>
      </c>
      <c r="AV60" s="23" t="s">
        <v>661</v>
      </c>
      <c r="AW60" s="23" t="s">
        <v>661</v>
      </c>
    </row>
    <row r="61" spans="1:49" ht="15.75" hidden="1" customHeight="1">
      <c r="A61" s="57">
        <v>55</v>
      </c>
      <c r="B61" s="18" t="s">
        <v>107</v>
      </c>
      <c r="C61" s="58">
        <v>6957</v>
      </c>
      <c r="D61" s="18">
        <v>6957</v>
      </c>
      <c r="E61" s="58" t="s">
        <v>85</v>
      </c>
      <c r="F61" s="59"/>
      <c r="G61" s="59"/>
      <c r="H61" s="59"/>
      <c r="I61" s="59"/>
      <c r="J61" s="59"/>
      <c r="K61" s="59"/>
      <c r="L61" s="59"/>
      <c r="M61" s="59"/>
      <c r="N61" s="18"/>
      <c r="O61" s="60"/>
      <c r="P61" s="175">
        <v>80</v>
      </c>
      <c r="Q61" s="18"/>
      <c r="R61" s="18"/>
      <c r="S61" s="18"/>
      <c r="T61" s="18"/>
      <c r="U61" s="61" t="s">
        <v>661</v>
      </c>
      <c r="V61" s="18" t="s">
        <v>661</v>
      </c>
      <c r="W61" s="18" t="s">
        <v>661</v>
      </c>
      <c r="X61" s="62" t="s">
        <v>661</v>
      </c>
      <c r="Y61" s="18" t="s">
        <v>661</v>
      </c>
      <c r="Z61" s="18" t="s">
        <v>661</v>
      </c>
      <c r="AA61" s="18" t="s">
        <v>661</v>
      </c>
      <c r="AB61" s="18" t="s">
        <v>661</v>
      </c>
      <c r="AC61" s="18" t="s">
        <v>661</v>
      </c>
      <c r="AD61" s="18"/>
      <c r="AE61" s="18"/>
      <c r="AF61" s="18"/>
      <c r="AG61" s="18"/>
      <c r="AH61" s="30" t="s">
        <v>661</v>
      </c>
      <c r="AI61" s="18" t="s">
        <v>661</v>
      </c>
      <c r="AJ61" s="18" t="s">
        <v>661</v>
      </c>
      <c r="AK61" s="18" t="s">
        <v>661</v>
      </c>
      <c r="AL61" s="18" t="s">
        <v>661</v>
      </c>
      <c r="AM61" s="18" t="s">
        <v>661</v>
      </c>
      <c r="AN61" s="18" t="s">
        <v>661</v>
      </c>
      <c r="AO61" s="18" t="s">
        <v>661</v>
      </c>
      <c r="AP61" s="18" t="s">
        <v>661</v>
      </c>
      <c r="AS61" s="63" t="s">
        <v>661</v>
      </c>
      <c r="AT61" s="23" t="s">
        <v>1242</v>
      </c>
      <c r="AU61" s="23" t="s">
        <v>1243</v>
      </c>
      <c r="AV61" s="23" t="s">
        <v>661</v>
      </c>
      <c r="AW61" s="23" t="s">
        <v>661</v>
      </c>
    </row>
    <row r="62" spans="1:49" ht="15.75" hidden="1" customHeight="1">
      <c r="A62" s="57">
        <v>56</v>
      </c>
      <c r="B62" s="18" t="s">
        <v>108</v>
      </c>
      <c r="C62" s="58">
        <v>6958</v>
      </c>
      <c r="D62" s="18">
        <v>6958</v>
      </c>
      <c r="E62" s="58" t="s">
        <v>85</v>
      </c>
      <c r="F62" s="59"/>
      <c r="G62" s="59"/>
      <c r="H62" s="59"/>
      <c r="I62" s="59"/>
      <c r="J62" s="59"/>
      <c r="K62" s="59"/>
      <c r="L62" s="59"/>
      <c r="M62" s="59"/>
      <c r="N62" s="18"/>
      <c r="O62" s="60"/>
      <c r="P62" s="175">
        <v>80</v>
      </c>
      <c r="Q62" s="18"/>
      <c r="R62" s="18"/>
      <c r="S62" s="18"/>
      <c r="T62" s="18"/>
      <c r="U62" s="61" t="s">
        <v>661</v>
      </c>
      <c r="V62" s="18" t="s">
        <v>661</v>
      </c>
      <c r="W62" s="18" t="s">
        <v>661</v>
      </c>
      <c r="X62" s="62" t="s">
        <v>661</v>
      </c>
      <c r="Y62" s="18" t="s">
        <v>661</v>
      </c>
      <c r="Z62" s="18" t="s">
        <v>661</v>
      </c>
      <c r="AA62" s="18" t="s">
        <v>661</v>
      </c>
      <c r="AB62" s="18" t="s">
        <v>661</v>
      </c>
      <c r="AC62" s="18" t="s">
        <v>661</v>
      </c>
      <c r="AD62" s="18"/>
      <c r="AE62" s="18"/>
      <c r="AF62" s="18"/>
      <c r="AG62" s="18"/>
      <c r="AH62" s="30" t="s">
        <v>661</v>
      </c>
      <c r="AI62" s="18" t="s">
        <v>661</v>
      </c>
      <c r="AJ62" s="18" t="s">
        <v>661</v>
      </c>
      <c r="AK62" s="18" t="s">
        <v>661</v>
      </c>
      <c r="AL62" s="18" t="s">
        <v>661</v>
      </c>
      <c r="AM62" s="18" t="s">
        <v>661</v>
      </c>
      <c r="AN62" s="18" t="s">
        <v>661</v>
      </c>
      <c r="AO62" s="18" t="s">
        <v>661</v>
      </c>
      <c r="AP62" s="18" t="s">
        <v>661</v>
      </c>
      <c r="AS62" s="63" t="s">
        <v>661</v>
      </c>
      <c r="AT62" s="23" t="s">
        <v>1242</v>
      </c>
      <c r="AU62" s="23" t="s">
        <v>1243</v>
      </c>
      <c r="AV62" s="23" t="s">
        <v>661</v>
      </c>
      <c r="AW62" s="23" t="s">
        <v>661</v>
      </c>
    </row>
    <row r="63" spans="1:49" ht="15.75" hidden="1" customHeight="1">
      <c r="A63" s="57">
        <v>57</v>
      </c>
      <c r="B63" s="18" t="s">
        <v>109</v>
      </c>
      <c r="C63" s="58">
        <v>6959</v>
      </c>
      <c r="D63" s="18">
        <v>6959</v>
      </c>
      <c r="E63" s="58" t="s">
        <v>85</v>
      </c>
      <c r="F63" s="59"/>
      <c r="G63" s="59"/>
      <c r="H63" s="59"/>
      <c r="I63" s="59"/>
      <c r="J63" s="59"/>
      <c r="K63" s="59"/>
      <c r="L63" s="59"/>
      <c r="M63" s="59"/>
      <c r="N63" s="18"/>
      <c r="O63" s="60"/>
      <c r="P63" s="175">
        <v>80</v>
      </c>
      <c r="Q63" s="18"/>
      <c r="R63" s="18"/>
      <c r="S63" s="18"/>
      <c r="T63" s="18"/>
      <c r="U63" s="61" t="s">
        <v>661</v>
      </c>
      <c r="V63" s="18" t="s">
        <v>661</v>
      </c>
      <c r="W63" s="18" t="s">
        <v>661</v>
      </c>
      <c r="X63" s="62" t="s">
        <v>661</v>
      </c>
      <c r="Y63" s="18" t="s">
        <v>661</v>
      </c>
      <c r="Z63" s="18" t="s">
        <v>661</v>
      </c>
      <c r="AA63" s="18" t="s">
        <v>661</v>
      </c>
      <c r="AB63" s="18" t="s">
        <v>661</v>
      </c>
      <c r="AC63" s="18" t="s">
        <v>661</v>
      </c>
      <c r="AD63" s="18"/>
      <c r="AE63" s="18"/>
      <c r="AF63" s="18"/>
      <c r="AG63" s="18"/>
      <c r="AH63" s="30" t="s">
        <v>661</v>
      </c>
      <c r="AI63" s="18" t="s">
        <v>661</v>
      </c>
      <c r="AJ63" s="18" t="s">
        <v>661</v>
      </c>
      <c r="AK63" s="18" t="s">
        <v>661</v>
      </c>
      <c r="AL63" s="18" t="s">
        <v>661</v>
      </c>
      <c r="AM63" s="18" t="s">
        <v>661</v>
      </c>
      <c r="AN63" s="18" t="s">
        <v>661</v>
      </c>
      <c r="AO63" s="18" t="s">
        <v>661</v>
      </c>
      <c r="AP63" s="18" t="s">
        <v>661</v>
      </c>
      <c r="AS63" s="63" t="s">
        <v>661</v>
      </c>
      <c r="AT63" s="23" t="s">
        <v>1242</v>
      </c>
      <c r="AU63" s="23" t="s">
        <v>1243</v>
      </c>
      <c r="AV63" s="23" t="s">
        <v>661</v>
      </c>
      <c r="AW63" s="23" t="s">
        <v>661</v>
      </c>
    </row>
    <row r="64" spans="1:49" ht="15.75" hidden="1" customHeight="1">
      <c r="A64" s="57">
        <v>58</v>
      </c>
      <c r="B64" s="18" t="s">
        <v>110</v>
      </c>
      <c r="C64" s="58">
        <v>6960</v>
      </c>
      <c r="D64" s="18">
        <v>6960</v>
      </c>
      <c r="E64" s="58" t="s">
        <v>85</v>
      </c>
      <c r="F64" s="59"/>
      <c r="G64" s="59"/>
      <c r="H64" s="59"/>
      <c r="I64" s="59"/>
      <c r="J64" s="59"/>
      <c r="K64" s="59"/>
      <c r="L64" s="59"/>
      <c r="M64" s="59"/>
      <c r="N64" s="18"/>
      <c r="O64" s="60"/>
      <c r="P64" s="175">
        <v>80</v>
      </c>
      <c r="Q64" s="18"/>
      <c r="R64" s="18"/>
      <c r="S64" s="18"/>
      <c r="T64" s="18"/>
      <c r="U64" s="61" t="s">
        <v>661</v>
      </c>
      <c r="V64" s="18" t="s">
        <v>661</v>
      </c>
      <c r="W64" s="18" t="s">
        <v>661</v>
      </c>
      <c r="X64" s="62" t="s">
        <v>661</v>
      </c>
      <c r="Y64" s="18" t="s">
        <v>661</v>
      </c>
      <c r="Z64" s="18" t="s">
        <v>661</v>
      </c>
      <c r="AA64" s="18" t="s">
        <v>661</v>
      </c>
      <c r="AB64" s="18" t="s">
        <v>661</v>
      </c>
      <c r="AC64" s="18" t="s">
        <v>661</v>
      </c>
      <c r="AD64" s="18"/>
      <c r="AE64" s="18"/>
      <c r="AF64" s="18"/>
      <c r="AG64" s="18"/>
      <c r="AH64" s="30" t="s">
        <v>661</v>
      </c>
      <c r="AI64" s="18" t="s">
        <v>661</v>
      </c>
      <c r="AJ64" s="18" t="s">
        <v>661</v>
      </c>
      <c r="AK64" s="18" t="s">
        <v>661</v>
      </c>
      <c r="AL64" s="18" t="s">
        <v>661</v>
      </c>
      <c r="AM64" s="18" t="s">
        <v>661</v>
      </c>
      <c r="AN64" s="18" t="s">
        <v>661</v>
      </c>
      <c r="AO64" s="18" t="s">
        <v>661</v>
      </c>
      <c r="AP64" s="18" t="s">
        <v>661</v>
      </c>
      <c r="AS64" s="63" t="s">
        <v>661</v>
      </c>
      <c r="AT64" s="23" t="s">
        <v>1242</v>
      </c>
      <c r="AU64" s="23" t="s">
        <v>1243</v>
      </c>
      <c r="AV64" s="23" t="s">
        <v>661</v>
      </c>
      <c r="AW64" s="23" t="s">
        <v>661</v>
      </c>
    </row>
    <row r="65" spans="1:49" ht="15.75" hidden="1" customHeight="1">
      <c r="A65" s="57">
        <v>59</v>
      </c>
      <c r="B65" s="18" t="s">
        <v>111</v>
      </c>
      <c r="C65" s="58">
        <v>6961</v>
      </c>
      <c r="D65" s="18">
        <v>6961</v>
      </c>
      <c r="E65" s="58" t="s">
        <v>85</v>
      </c>
      <c r="F65" s="59"/>
      <c r="G65" s="59"/>
      <c r="H65" s="59"/>
      <c r="I65" s="59"/>
      <c r="J65" s="59"/>
      <c r="K65" s="59"/>
      <c r="L65" s="59"/>
      <c r="M65" s="59"/>
      <c r="N65" s="18"/>
      <c r="O65" s="60"/>
      <c r="P65" s="175">
        <v>80</v>
      </c>
      <c r="Q65" s="18"/>
      <c r="R65" s="18"/>
      <c r="S65" s="18"/>
      <c r="T65" s="18"/>
      <c r="U65" s="61" t="s">
        <v>661</v>
      </c>
      <c r="V65" s="18" t="s">
        <v>661</v>
      </c>
      <c r="W65" s="18" t="s">
        <v>661</v>
      </c>
      <c r="X65" s="62" t="s">
        <v>661</v>
      </c>
      <c r="Y65" s="18" t="s">
        <v>661</v>
      </c>
      <c r="Z65" s="18" t="s">
        <v>661</v>
      </c>
      <c r="AA65" s="18" t="s">
        <v>661</v>
      </c>
      <c r="AB65" s="18" t="s">
        <v>661</v>
      </c>
      <c r="AC65" s="18" t="s">
        <v>661</v>
      </c>
      <c r="AD65" s="18"/>
      <c r="AE65" s="18"/>
      <c r="AF65" s="18"/>
      <c r="AG65" s="18"/>
      <c r="AH65" s="30" t="s">
        <v>661</v>
      </c>
      <c r="AI65" s="18" t="s">
        <v>661</v>
      </c>
      <c r="AJ65" s="18" t="s">
        <v>661</v>
      </c>
      <c r="AK65" s="18" t="s">
        <v>661</v>
      </c>
      <c r="AL65" s="18" t="s">
        <v>661</v>
      </c>
      <c r="AM65" s="18" t="s">
        <v>661</v>
      </c>
      <c r="AN65" s="18" t="s">
        <v>661</v>
      </c>
      <c r="AO65" s="18" t="s">
        <v>661</v>
      </c>
      <c r="AP65" s="18" t="s">
        <v>661</v>
      </c>
      <c r="AS65" s="63" t="s">
        <v>661</v>
      </c>
      <c r="AT65" s="23" t="s">
        <v>1242</v>
      </c>
      <c r="AU65" s="23" t="s">
        <v>1243</v>
      </c>
      <c r="AV65" s="23" t="s">
        <v>661</v>
      </c>
      <c r="AW65" s="23" t="s">
        <v>661</v>
      </c>
    </row>
    <row r="66" spans="1:49" ht="15.75" hidden="1" customHeight="1">
      <c r="A66" s="57">
        <v>60</v>
      </c>
      <c r="B66" s="18" t="s">
        <v>112</v>
      </c>
      <c r="C66" s="58">
        <v>6962</v>
      </c>
      <c r="D66" s="18">
        <v>6962</v>
      </c>
      <c r="E66" s="58" t="s">
        <v>85</v>
      </c>
      <c r="F66" s="59"/>
      <c r="G66" s="59"/>
      <c r="H66" s="59"/>
      <c r="I66" s="59"/>
      <c r="J66" s="59"/>
      <c r="K66" s="59"/>
      <c r="L66" s="59"/>
      <c r="M66" s="59"/>
      <c r="N66" s="18"/>
      <c r="O66" s="60"/>
      <c r="P66" s="175">
        <v>80</v>
      </c>
      <c r="Q66" s="18"/>
      <c r="R66" s="18"/>
      <c r="S66" s="18"/>
      <c r="T66" s="18"/>
      <c r="U66" s="61" t="s">
        <v>661</v>
      </c>
      <c r="V66" s="18" t="s">
        <v>661</v>
      </c>
      <c r="W66" s="18" t="s">
        <v>661</v>
      </c>
      <c r="X66" s="62" t="s">
        <v>661</v>
      </c>
      <c r="Y66" s="18" t="s">
        <v>661</v>
      </c>
      <c r="Z66" s="18" t="s">
        <v>661</v>
      </c>
      <c r="AA66" s="18" t="s">
        <v>661</v>
      </c>
      <c r="AB66" s="18" t="s">
        <v>661</v>
      </c>
      <c r="AC66" s="18" t="s">
        <v>661</v>
      </c>
      <c r="AD66" s="18"/>
      <c r="AE66" s="18"/>
      <c r="AF66" s="18"/>
      <c r="AG66" s="18"/>
      <c r="AH66" s="30" t="s">
        <v>661</v>
      </c>
      <c r="AI66" s="18" t="s">
        <v>661</v>
      </c>
      <c r="AJ66" s="18" t="s">
        <v>661</v>
      </c>
      <c r="AK66" s="18" t="s">
        <v>661</v>
      </c>
      <c r="AL66" s="18" t="s">
        <v>661</v>
      </c>
      <c r="AM66" s="18" t="s">
        <v>661</v>
      </c>
      <c r="AN66" s="18" t="s">
        <v>661</v>
      </c>
      <c r="AO66" s="18" t="s">
        <v>661</v>
      </c>
      <c r="AP66" s="18" t="s">
        <v>661</v>
      </c>
      <c r="AS66" s="63" t="s">
        <v>661</v>
      </c>
      <c r="AT66" s="23" t="s">
        <v>1242</v>
      </c>
      <c r="AU66" s="23" t="s">
        <v>1243</v>
      </c>
      <c r="AV66" s="23" t="s">
        <v>661</v>
      </c>
      <c r="AW66" s="23" t="s">
        <v>661</v>
      </c>
    </row>
    <row r="67" spans="1:49" ht="15.75" hidden="1" customHeight="1">
      <c r="A67" s="57">
        <v>61</v>
      </c>
      <c r="B67" s="18" t="s">
        <v>113</v>
      </c>
      <c r="C67" s="58">
        <v>6963</v>
      </c>
      <c r="D67" s="18">
        <v>6963</v>
      </c>
      <c r="E67" s="58" t="s">
        <v>85</v>
      </c>
      <c r="F67" s="59"/>
      <c r="G67" s="59"/>
      <c r="H67" s="59"/>
      <c r="I67" s="59"/>
      <c r="J67" s="59"/>
      <c r="K67" s="59"/>
      <c r="L67" s="59"/>
      <c r="M67" s="59"/>
      <c r="N67" s="18"/>
      <c r="O67" s="60"/>
      <c r="P67" s="175">
        <v>80</v>
      </c>
      <c r="Q67" s="18"/>
      <c r="R67" s="18"/>
      <c r="S67" s="18"/>
      <c r="T67" s="18"/>
      <c r="U67" s="61" t="s">
        <v>661</v>
      </c>
      <c r="V67" s="18" t="s">
        <v>661</v>
      </c>
      <c r="W67" s="18" t="s">
        <v>661</v>
      </c>
      <c r="X67" s="62" t="s">
        <v>661</v>
      </c>
      <c r="Y67" s="18" t="s">
        <v>661</v>
      </c>
      <c r="Z67" s="18" t="s">
        <v>661</v>
      </c>
      <c r="AA67" s="18" t="s">
        <v>661</v>
      </c>
      <c r="AB67" s="18" t="s">
        <v>661</v>
      </c>
      <c r="AC67" s="18" t="s">
        <v>661</v>
      </c>
      <c r="AD67" s="18"/>
      <c r="AE67" s="18"/>
      <c r="AF67" s="18"/>
      <c r="AG67" s="18"/>
      <c r="AH67" s="30" t="s">
        <v>661</v>
      </c>
      <c r="AI67" s="18" t="s">
        <v>661</v>
      </c>
      <c r="AJ67" s="18" t="s">
        <v>661</v>
      </c>
      <c r="AK67" s="18" t="s">
        <v>661</v>
      </c>
      <c r="AL67" s="18" t="s">
        <v>661</v>
      </c>
      <c r="AM67" s="18" t="s">
        <v>661</v>
      </c>
      <c r="AN67" s="18" t="s">
        <v>661</v>
      </c>
      <c r="AO67" s="18" t="s">
        <v>661</v>
      </c>
      <c r="AP67" s="18" t="s">
        <v>661</v>
      </c>
      <c r="AS67" s="63" t="s">
        <v>661</v>
      </c>
      <c r="AT67" s="23" t="s">
        <v>1242</v>
      </c>
      <c r="AU67" s="23" t="s">
        <v>1243</v>
      </c>
      <c r="AV67" s="23" t="s">
        <v>661</v>
      </c>
      <c r="AW67" s="23" t="s">
        <v>661</v>
      </c>
    </row>
    <row r="68" spans="1:49" ht="15.75" hidden="1" customHeight="1">
      <c r="A68" s="57">
        <v>62</v>
      </c>
      <c r="B68" s="18" t="s">
        <v>114</v>
      </c>
      <c r="C68" s="58">
        <v>6964</v>
      </c>
      <c r="D68" s="18">
        <v>6964</v>
      </c>
      <c r="E68" s="58" t="s">
        <v>85</v>
      </c>
      <c r="F68" s="59"/>
      <c r="G68" s="59"/>
      <c r="H68" s="59"/>
      <c r="I68" s="59"/>
      <c r="J68" s="59"/>
      <c r="K68" s="59"/>
      <c r="L68" s="59"/>
      <c r="M68" s="59"/>
      <c r="N68" s="18"/>
      <c r="O68" s="60"/>
      <c r="P68" s="175">
        <v>80</v>
      </c>
      <c r="Q68" s="18"/>
      <c r="R68" s="18"/>
      <c r="S68" s="18"/>
      <c r="T68" s="18"/>
      <c r="U68" s="61" t="s">
        <v>661</v>
      </c>
      <c r="V68" s="18" t="s">
        <v>661</v>
      </c>
      <c r="W68" s="18" t="s">
        <v>661</v>
      </c>
      <c r="X68" s="62" t="s">
        <v>661</v>
      </c>
      <c r="Y68" s="18" t="s">
        <v>661</v>
      </c>
      <c r="Z68" s="18" t="s">
        <v>661</v>
      </c>
      <c r="AA68" s="18" t="s">
        <v>661</v>
      </c>
      <c r="AB68" s="18" t="s">
        <v>661</v>
      </c>
      <c r="AC68" s="18" t="s">
        <v>661</v>
      </c>
      <c r="AD68" s="18"/>
      <c r="AE68" s="18"/>
      <c r="AF68" s="18"/>
      <c r="AG68" s="18"/>
      <c r="AH68" s="30" t="s">
        <v>661</v>
      </c>
      <c r="AI68" s="18" t="s">
        <v>661</v>
      </c>
      <c r="AJ68" s="18" t="s">
        <v>661</v>
      </c>
      <c r="AK68" s="18" t="s">
        <v>661</v>
      </c>
      <c r="AL68" s="18" t="s">
        <v>661</v>
      </c>
      <c r="AM68" s="18" t="s">
        <v>661</v>
      </c>
      <c r="AN68" s="18" t="s">
        <v>661</v>
      </c>
      <c r="AO68" s="18" t="s">
        <v>661</v>
      </c>
      <c r="AP68" s="18" t="s">
        <v>661</v>
      </c>
      <c r="AS68" s="63" t="s">
        <v>661</v>
      </c>
      <c r="AT68" s="23" t="s">
        <v>1242</v>
      </c>
      <c r="AU68" s="23" t="s">
        <v>1243</v>
      </c>
      <c r="AV68" s="23" t="s">
        <v>661</v>
      </c>
      <c r="AW68" s="23" t="s">
        <v>661</v>
      </c>
    </row>
    <row r="69" spans="1:49" ht="15.75" hidden="1" customHeight="1">
      <c r="A69" s="57">
        <v>63</v>
      </c>
      <c r="B69" s="18" t="s">
        <v>115</v>
      </c>
      <c r="C69" s="58">
        <v>6965</v>
      </c>
      <c r="D69" s="18">
        <v>6965</v>
      </c>
      <c r="E69" s="58" t="s">
        <v>85</v>
      </c>
      <c r="F69" s="59"/>
      <c r="G69" s="59"/>
      <c r="H69" s="59"/>
      <c r="I69" s="59"/>
      <c r="J69" s="59"/>
      <c r="K69" s="59"/>
      <c r="L69" s="59"/>
      <c r="M69" s="59"/>
      <c r="N69" s="18"/>
      <c r="O69" s="60"/>
      <c r="P69" s="175">
        <v>80</v>
      </c>
      <c r="Q69" s="18"/>
      <c r="R69" s="18"/>
      <c r="S69" s="18"/>
      <c r="T69" s="18"/>
      <c r="U69" s="61" t="s">
        <v>661</v>
      </c>
      <c r="V69" s="18" t="s">
        <v>661</v>
      </c>
      <c r="W69" s="18" t="s">
        <v>661</v>
      </c>
      <c r="X69" s="62" t="s">
        <v>661</v>
      </c>
      <c r="Y69" s="18" t="s">
        <v>661</v>
      </c>
      <c r="Z69" s="18" t="s">
        <v>661</v>
      </c>
      <c r="AA69" s="18" t="s">
        <v>661</v>
      </c>
      <c r="AB69" s="18" t="s">
        <v>661</v>
      </c>
      <c r="AC69" s="18" t="s">
        <v>661</v>
      </c>
      <c r="AD69" s="18"/>
      <c r="AE69" s="18"/>
      <c r="AF69" s="18"/>
      <c r="AG69" s="18"/>
      <c r="AH69" s="30" t="s">
        <v>661</v>
      </c>
      <c r="AI69" s="18" t="s">
        <v>661</v>
      </c>
      <c r="AJ69" s="18" t="s">
        <v>661</v>
      </c>
      <c r="AK69" s="18" t="s">
        <v>661</v>
      </c>
      <c r="AL69" s="18" t="s">
        <v>661</v>
      </c>
      <c r="AM69" s="18" t="s">
        <v>661</v>
      </c>
      <c r="AN69" s="18" t="s">
        <v>661</v>
      </c>
      <c r="AO69" s="18" t="s">
        <v>661</v>
      </c>
      <c r="AP69" s="18" t="s">
        <v>661</v>
      </c>
      <c r="AS69" s="63" t="s">
        <v>661</v>
      </c>
      <c r="AT69" s="23" t="s">
        <v>1242</v>
      </c>
      <c r="AU69" s="23" t="s">
        <v>1243</v>
      </c>
      <c r="AV69" s="23" t="s">
        <v>661</v>
      </c>
      <c r="AW69" s="23" t="s">
        <v>661</v>
      </c>
    </row>
    <row r="70" spans="1:49" ht="15.75" hidden="1" customHeight="1">
      <c r="A70" s="57">
        <v>64</v>
      </c>
      <c r="B70" s="18" t="s">
        <v>116</v>
      </c>
      <c r="C70" s="58">
        <v>6966</v>
      </c>
      <c r="D70" s="18">
        <v>6966</v>
      </c>
      <c r="E70" s="58" t="s">
        <v>85</v>
      </c>
      <c r="F70" s="59"/>
      <c r="G70" s="59"/>
      <c r="H70" s="59"/>
      <c r="I70" s="59"/>
      <c r="J70" s="59"/>
      <c r="K70" s="59"/>
      <c r="L70" s="59"/>
      <c r="M70" s="59"/>
      <c r="N70" s="18"/>
      <c r="O70" s="60"/>
      <c r="P70" s="175">
        <v>80</v>
      </c>
      <c r="Q70" s="18"/>
      <c r="R70" s="18"/>
      <c r="S70" s="18"/>
      <c r="T70" s="18"/>
      <c r="U70" s="61" t="s">
        <v>661</v>
      </c>
      <c r="V70" s="18" t="s">
        <v>661</v>
      </c>
      <c r="W70" s="18" t="s">
        <v>661</v>
      </c>
      <c r="X70" s="62" t="s">
        <v>661</v>
      </c>
      <c r="Y70" s="18" t="s">
        <v>661</v>
      </c>
      <c r="Z70" s="18" t="s">
        <v>661</v>
      </c>
      <c r="AA70" s="18" t="s">
        <v>661</v>
      </c>
      <c r="AB70" s="18" t="s">
        <v>661</v>
      </c>
      <c r="AC70" s="18" t="s">
        <v>661</v>
      </c>
      <c r="AD70" s="18"/>
      <c r="AE70" s="18"/>
      <c r="AF70" s="18"/>
      <c r="AG70" s="18"/>
      <c r="AH70" s="30" t="s">
        <v>661</v>
      </c>
      <c r="AI70" s="18" t="s">
        <v>661</v>
      </c>
      <c r="AJ70" s="18" t="s">
        <v>661</v>
      </c>
      <c r="AK70" s="18" t="s">
        <v>661</v>
      </c>
      <c r="AL70" s="18" t="s">
        <v>661</v>
      </c>
      <c r="AM70" s="18" t="s">
        <v>661</v>
      </c>
      <c r="AN70" s="18" t="s">
        <v>661</v>
      </c>
      <c r="AO70" s="18" t="s">
        <v>661</v>
      </c>
      <c r="AP70" s="18" t="s">
        <v>661</v>
      </c>
      <c r="AS70" s="63" t="s">
        <v>661</v>
      </c>
      <c r="AT70" s="23" t="s">
        <v>1242</v>
      </c>
      <c r="AU70" s="23" t="s">
        <v>1243</v>
      </c>
      <c r="AV70" s="23" t="s">
        <v>661</v>
      </c>
      <c r="AW70" s="23" t="s">
        <v>661</v>
      </c>
    </row>
    <row r="71" spans="1:49" ht="15.75" hidden="1" customHeight="1">
      <c r="A71" s="57">
        <v>65</v>
      </c>
      <c r="B71" s="18" t="s">
        <v>117</v>
      </c>
      <c r="C71" s="58">
        <v>6967</v>
      </c>
      <c r="D71" s="18">
        <v>6967</v>
      </c>
      <c r="E71" s="58" t="s">
        <v>118</v>
      </c>
      <c r="F71" s="59"/>
      <c r="G71" s="59"/>
      <c r="H71" s="59"/>
      <c r="I71" s="59"/>
      <c r="J71" s="59"/>
      <c r="K71" s="59"/>
      <c r="L71" s="59"/>
      <c r="M71" s="59"/>
      <c r="N71" s="18"/>
      <c r="O71" s="60"/>
      <c r="P71" s="175">
        <v>80</v>
      </c>
      <c r="Q71" s="18"/>
      <c r="R71" s="18"/>
      <c r="S71" s="18"/>
      <c r="T71" s="18"/>
      <c r="U71" s="61" t="s">
        <v>661</v>
      </c>
      <c r="V71" s="18" t="s">
        <v>661</v>
      </c>
      <c r="W71" s="18" t="s">
        <v>661</v>
      </c>
      <c r="X71" s="62" t="s">
        <v>661</v>
      </c>
      <c r="Y71" s="18" t="s">
        <v>661</v>
      </c>
      <c r="Z71" s="18" t="s">
        <v>661</v>
      </c>
      <c r="AA71" s="18" t="s">
        <v>661</v>
      </c>
      <c r="AB71" s="18" t="s">
        <v>661</v>
      </c>
      <c r="AC71" s="18" t="s">
        <v>661</v>
      </c>
      <c r="AD71" s="18"/>
      <c r="AE71" s="18"/>
      <c r="AF71" s="18"/>
      <c r="AG71" s="18"/>
      <c r="AH71" s="30" t="s">
        <v>661</v>
      </c>
      <c r="AI71" s="18" t="s">
        <v>661</v>
      </c>
      <c r="AJ71" s="18" t="s">
        <v>661</v>
      </c>
      <c r="AK71" s="18" t="s">
        <v>661</v>
      </c>
      <c r="AL71" s="18" t="s">
        <v>661</v>
      </c>
      <c r="AM71" s="18" t="s">
        <v>661</v>
      </c>
      <c r="AN71" s="18" t="s">
        <v>661</v>
      </c>
      <c r="AO71" s="18" t="s">
        <v>661</v>
      </c>
      <c r="AP71" s="18" t="s">
        <v>661</v>
      </c>
      <c r="AS71" s="63" t="s">
        <v>661</v>
      </c>
      <c r="AT71" s="23" t="s">
        <v>1242</v>
      </c>
      <c r="AU71" s="23" t="s">
        <v>1243</v>
      </c>
      <c r="AV71" s="23" t="s">
        <v>661</v>
      </c>
      <c r="AW71" s="23" t="s">
        <v>661</v>
      </c>
    </row>
    <row r="72" spans="1:49" ht="15.75" hidden="1" customHeight="1">
      <c r="A72" s="57">
        <v>66</v>
      </c>
      <c r="B72" s="18" t="s">
        <v>119</v>
      </c>
      <c r="C72" s="59">
        <v>6968</v>
      </c>
      <c r="D72" s="18">
        <v>6968</v>
      </c>
      <c r="E72" s="58" t="s">
        <v>118</v>
      </c>
      <c r="F72" s="59"/>
      <c r="G72" s="59"/>
      <c r="H72" s="59"/>
      <c r="I72" s="59"/>
      <c r="J72" s="59"/>
      <c r="K72" s="59"/>
      <c r="L72" s="59"/>
      <c r="M72" s="59"/>
      <c r="N72" s="18"/>
      <c r="O72" s="60"/>
      <c r="P72" s="175">
        <v>80</v>
      </c>
      <c r="Q72" s="18"/>
      <c r="R72" s="18"/>
      <c r="S72" s="18"/>
      <c r="T72" s="18"/>
      <c r="U72" s="61" t="s">
        <v>661</v>
      </c>
      <c r="V72" s="18" t="s">
        <v>661</v>
      </c>
      <c r="W72" s="18" t="s">
        <v>661</v>
      </c>
      <c r="X72" s="62" t="s">
        <v>661</v>
      </c>
      <c r="Y72" s="18" t="s">
        <v>661</v>
      </c>
      <c r="Z72" s="18" t="s">
        <v>661</v>
      </c>
      <c r="AA72" s="18" t="s">
        <v>661</v>
      </c>
      <c r="AB72" s="18" t="s">
        <v>661</v>
      </c>
      <c r="AC72" s="18" t="s">
        <v>661</v>
      </c>
      <c r="AD72" s="18"/>
      <c r="AE72" s="18"/>
      <c r="AF72" s="18"/>
      <c r="AG72" s="18"/>
      <c r="AH72" s="30" t="s">
        <v>661</v>
      </c>
      <c r="AI72" s="18" t="s">
        <v>661</v>
      </c>
      <c r="AJ72" s="18" t="s">
        <v>661</v>
      </c>
      <c r="AK72" s="18" t="s">
        <v>661</v>
      </c>
      <c r="AL72" s="18" t="s">
        <v>661</v>
      </c>
      <c r="AM72" s="18" t="s">
        <v>661</v>
      </c>
      <c r="AN72" s="18" t="s">
        <v>661</v>
      </c>
      <c r="AO72" s="18" t="s">
        <v>661</v>
      </c>
      <c r="AP72" s="18" t="s">
        <v>661</v>
      </c>
      <c r="AS72" s="63" t="s">
        <v>661</v>
      </c>
      <c r="AT72" s="23" t="s">
        <v>1242</v>
      </c>
      <c r="AU72" s="23" t="s">
        <v>1243</v>
      </c>
      <c r="AV72" s="23" t="s">
        <v>661</v>
      </c>
      <c r="AW72" s="23" t="s">
        <v>661</v>
      </c>
    </row>
    <row r="73" spans="1:49" ht="15.75" hidden="1" customHeight="1">
      <c r="A73" s="57">
        <v>67</v>
      </c>
      <c r="B73" s="18" t="s">
        <v>120</v>
      </c>
      <c r="C73" s="58">
        <v>6969</v>
      </c>
      <c r="D73" s="18">
        <v>6969</v>
      </c>
      <c r="E73" s="58" t="s">
        <v>118</v>
      </c>
      <c r="F73" s="59"/>
      <c r="G73" s="59"/>
      <c r="H73" s="59"/>
      <c r="I73" s="59"/>
      <c r="J73" s="59"/>
      <c r="K73" s="59"/>
      <c r="L73" s="59"/>
      <c r="M73" s="59"/>
      <c r="N73" s="18"/>
      <c r="O73" s="60"/>
      <c r="P73" s="175">
        <v>80</v>
      </c>
      <c r="Q73" s="18"/>
      <c r="R73" s="18"/>
      <c r="S73" s="18"/>
      <c r="T73" s="18"/>
      <c r="U73" s="61" t="s">
        <v>661</v>
      </c>
      <c r="V73" s="18" t="s">
        <v>661</v>
      </c>
      <c r="W73" s="18" t="s">
        <v>661</v>
      </c>
      <c r="X73" s="62" t="s">
        <v>661</v>
      </c>
      <c r="Y73" s="18" t="s">
        <v>661</v>
      </c>
      <c r="Z73" s="18" t="s">
        <v>661</v>
      </c>
      <c r="AA73" s="18" t="s">
        <v>661</v>
      </c>
      <c r="AB73" s="18" t="s">
        <v>661</v>
      </c>
      <c r="AC73" s="18" t="s">
        <v>661</v>
      </c>
      <c r="AD73" s="18"/>
      <c r="AE73" s="18"/>
      <c r="AF73" s="18"/>
      <c r="AG73" s="18"/>
      <c r="AH73" s="30" t="s">
        <v>661</v>
      </c>
      <c r="AI73" s="18" t="s">
        <v>661</v>
      </c>
      <c r="AJ73" s="18" t="s">
        <v>661</v>
      </c>
      <c r="AK73" s="18" t="s">
        <v>661</v>
      </c>
      <c r="AL73" s="18" t="s">
        <v>661</v>
      </c>
      <c r="AM73" s="18" t="s">
        <v>661</v>
      </c>
      <c r="AN73" s="18" t="s">
        <v>661</v>
      </c>
      <c r="AO73" s="18" t="s">
        <v>661</v>
      </c>
      <c r="AP73" s="18" t="s">
        <v>661</v>
      </c>
      <c r="AS73" s="63" t="s">
        <v>661</v>
      </c>
      <c r="AT73" s="23" t="s">
        <v>1242</v>
      </c>
      <c r="AU73" s="23" t="s">
        <v>1243</v>
      </c>
      <c r="AV73" s="23" t="s">
        <v>661</v>
      </c>
      <c r="AW73" s="23" t="s">
        <v>661</v>
      </c>
    </row>
    <row r="74" spans="1:49" ht="15.75" hidden="1" customHeight="1">
      <c r="A74" s="57">
        <v>68</v>
      </c>
      <c r="B74" s="18" t="s">
        <v>121</v>
      </c>
      <c r="C74" s="58">
        <v>6970</v>
      </c>
      <c r="D74" s="18">
        <v>6970</v>
      </c>
      <c r="E74" s="58" t="s">
        <v>118</v>
      </c>
      <c r="F74" s="59"/>
      <c r="G74" s="59"/>
      <c r="H74" s="59"/>
      <c r="I74" s="59"/>
      <c r="J74" s="59"/>
      <c r="K74" s="59"/>
      <c r="L74" s="59"/>
      <c r="M74" s="59"/>
      <c r="N74" s="18"/>
      <c r="O74" s="60"/>
      <c r="P74" s="175">
        <v>80</v>
      </c>
      <c r="Q74" s="18"/>
      <c r="R74" s="18"/>
      <c r="S74" s="18"/>
      <c r="T74" s="18"/>
      <c r="U74" s="61" t="s">
        <v>661</v>
      </c>
      <c r="V74" s="18" t="s">
        <v>661</v>
      </c>
      <c r="W74" s="18" t="s">
        <v>661</v>
      </c>
      <c r="X74" s="62" t="s">
        <v>661</v>
      </c>
      <c r="Y74" s="18" t="s">
        <v>661</v>
      </c>
      <c r="Z74" s="18" t="s">
        <v>661</v>
      </c>
      <c r="AA74" s="18" t="s">
        <v>661</v>
      </c>
      <c r="AB74" s="18" t="s">
        <v>661</v>
      </c>
      <c r="AC74" s="18" t="s">
        <v>661</v>
      </c>
      <c r="AD74" s="18"/>
      <c r="AE74" s="18"/>
      <c r="AF74" s="18"/>
      <c r="AG74" s="18"/>
      <c r="AH74" s="30" t="s">
        <v>661</v>
      </c>
      <c r="AI74" s="18" t="s">
        <v>661</v>
      </c>
      <c r="AJ74" s="18" t="s">
        <v>661</v>
      </c>
      <c r="AK74" s="18" t="s">
        <v>661</v>
      </c>
      <c r="AL74" s="18" t="s">
        <v>661</v>
      </c>
      <c r="AM74" s="18" t="s">
        <v>661</v>
      </c>
      <c r="AN74" s="18" t="s">
        <v>661</v>
      </c>
      <c r="AO74" s="18" t="s">
        <v>661</v>
      </c>
      <c r="AP74" s="18" t="s">
        <v>661</v>
      </c>
      <c r="AS74" s="63" t="s">
        <v>661</v>
      </c>
      <c r="AT74" s="23" t="s">
        <v>1242</v>
      </c>
      <c r="AU74" s="23" t="s">
        <v>1243</v>
      </c>
      <c r="AV74" s="23" t="s">
        <v>661</v>
      </c>
      <c r="AW74" s="23" t="s">
        <v>661</v>
      </c>
    </row>
    <row r="75" spans="1:49" ht="15.75" hidden="1" customHeight="1">
      <c r="A75" s="57">
        <v>69</v>
      </c>
      <c r="B75" s="18" t="s">
        <v>122</v>
      </c>
      <c r="C75" s="58">
        <v>6971</v>
      </c>
      <c r="D75" s="18">
        <v>6971</v>
      </c>
      <c r="E75" s="58" t="s">
        <v>118</v>
      </c>
      <c r="F75" s="59"/>
      <c r="G75" s="59"/>
      <c r="H75" s="59"/>
      <c r="I75" s="59"/>
      <c r="J75" s="59"/>
      <c r="K75" s="59"/>
      <c r="L75" s="59"/>
      <c r="M75" s="59"/>
      <c r="N75" s="18"/>
      <c r="O75" s="60"/>
      <c r="P75" s="175">
        <v>80</v>
      </c>
      <c r="Q75" s="18"/>
      <c r="R75" s="18"/>
      <c r="S75" s="18"/>
      <c r="T75" s="18"/>
      <c r="U75" s="61" t="s">
        <v>661</v>
      </c>
      <c r="V75" s="18" t="s">
        <v>661</v>
      </c>
      <c r="W75" s="18" t="s">
        <v>661</v>
      </c>
      <c r="X75" s="62" t="s">
        <v>661</v>
      </c>
      <c r="Y75" s="18" t="s">
        <v>661</v>
      </c>
      <c r="Z75" s="18" t="s">
        <v>661</v>
      </c>
      <c r="AA75" s="18" t="s">
        <v>661</v>
      </c>
      <c r="AB75" s="18" t="s">
        <v>661</v>
      </c>
      <c r="AC75" s="18" t="s">
        <v>661</v>
      </c>
      <c r="AD75" s="18"/>
      <c r="AE75" s="18"/>
      <c r="AF75" s="18"/>
      <c r="AG75" s="18"/>
      <c r="AH75" s="30" t="s">
        <v>661</v>
      </c>
      <c r="AI75" s="18" t="s">
        <v>661</v>
      </c>
      <c r="AJ75" s="18" t="s">
        <v>661</v>
      </c>
      <c r="AK75" s="18" t="s">
        <v>661</v>
      </c>
      <c r="AL75" s="18" t="s">
        <v>661</v>
      </c>
      <c r="AM75" s="18" t="s">
        <v>661</v>
      </c>
      <c r="AN75" s="18" t="s">
        <v>661</v>
      </c>
      <c r="AO75" s="18" t="s">
        <v>661</v>
      </c>
      <c r="AP75" s="18" t="s">
        <v>661</v>
      </c>
      <c r="AS75" s="63" t="s">
        <v>661</v>
      </c>
      <c r="AT75" s="23" t="s">
        <v>1242</v>
      </c>
      <c r="AU75" s="23" t="s">
        <v>1243</v>
      </c>
      <c r="AV75" s="23" t="s">
        <v>661</v>
      </c>
      <c r="AW75" s="23" t="s">
        <v>661</v>
      </c>
    </row>
    <row r="76" spans="1:49" ht="15.75" hidden="1" customHeight="1">
      <c r="A76" s="57">
        <v>70</v>
      </c>
      <c r="B76" s="18" t="s">
        <v>123</v>
      </c>
      <c r="C76" s="58">
        <v>6972</v>
      </c>
      <c r="D76" s="18">
        <v>6972</v>
      </c>
      <c r="E76" s="58" t="s">
        <v>118</v>
      </c>
      <c r="F76" s="59"/>
      <c r="G76" s="59"/>
      <c r="H76" s="59"/>
      <c r="I76" s="59"/>
      <c r="J76" s="59"/>
      <c r="K76" s="59"/>
      <c r="L76" s="59"/>
      <c r="M76" s="59"/>
      <c r="N76" s="18"/>
      <c r="O76" s="60"/>
      <c r="P76" s="175">
        <v>80</v>
      </c>
      <c r="Q76" s="18"/>
      <c r="R76" s="18"/>
      <c r="S76" s="18"/>
      <c r="T76" s="18"/>
      <c r="U76" s="61" t="s">
        <v>661</v>
      </c>
      <c r="V76" s="18" t="s">
        <v>661</v>
      </c>
      <c r="W76" s="18" t="s">
        <v>661</v>
      </c>
      <c r="X76" s="62" t="s">
        <v>661</v>
      </c>
      <c r="Y76" s="18" t="s">
        <v>661</v>
      </c>
      <c r="Z76" s="18" t="s">
        <v>661</v>
      </c>
      <c r="AA76" s="18" t="s">
        <v>661</v>
      </c>
      <c r="AB76" s="18" t="s">
        <v>661</v>
      </c>
      <c r="AC76" s="18" t="s">
        <v>661</v>
      </c>
      <c r="AD76" s="18"/>
      <c r="AE76" s="18"/>
      <c r="AF76" s="18"/>
      <c r="AG76" s="18"/>
      <c r="AH76" s="30" t="s">
        <v>661</v>
      </c>
      <c r="AI76" s="18" t="s">
        <v>661</v>
      </c>
      <c r="AJ76" s="18" t="s">
        <v>661</v>
      </c>
      <c r="AK76" s="18" t="s">
        <v>661</v>
      </c>
      <c r="AL76" s="18" t="s">
        <v>661</v>
      </c>
      <c r="AM76" s="18" t="s">
        <v>661</v>
      </c>
      <c r="AN76" s="18" t="s">
        <v>661</v>
      </c>
      <c r="AO76" s="18" t="s">
        <v>661</v>
      </c>
      <c r="AP76" s="18" t="s">
        <v>661</v>
      </c>
      <c r="AS76" s="63" t="s">
        <v>661</v>
      </c>
      <c r="AT76" s="23" t="s">
        <v>1242</v>
      </c>
      <c r="AU76" s="23" t="s">
        <v>1243</v>
      </c>
      <c r="AV76" s="23" t="s">
        <v>661</v>
      </c>
      <c r="AW76" s="23" t="s">
        <v>661</v>
      </c>
    </row>
    <row r="77" spans="1:49" ht="15.75" hidden="1" customHeight="1">
      <c r="A77" s="57">
        <v>71</v>
      </c>
      <c r="B77" s="18" t="s">
        <v>124</v>
      </c>
      <c r="C77" s="58">
        <v>6973</v>
      </c>
      <c r="D77" s="18">
        <v>6973</v>
      </c>
      <c r="E77" s="58" t="s">
        <v>118</v>
      </c>
      <c r="F77" s="59"/>
      <c r="G77" s="59"/>
      <c r="H77" s="59"/>
      <c r="I77" s="59"/>
      <c r="J77" s="59"/>
      <c r="K77" s="59"/>
      <c r="L77" s="59"/>
      <c r="M77" s="59"/>
      <c r="N77" s="18"/>
      <c r="O77" s="60"/>
      <c r="P77" s="175">
        <v>80</v>
      </c>
      <c r="Q77" s="18"/>
      <c r="R77" s="18"/>
      <c r="S77" s="18"/>
      <c r="T77" s="18"/>
      <c r="U77" s="61" t="s">
        <v>661</v>
      </c>
      <c r="V77" s="18" t="s">
        <v>661</v>
      </c>
      <c r="W77" s="18" t="s">
        <v>661</v>
      </c>
      <c r="X77" s="62" t="s">
        <v>661</v>
      </c>
      <c r="Y77" s="18" t="s">
        <v>661</v>
      </c>
      <c r="Z77" s="18" t="s">
        <v>661</v>
      </c>
      <c r="AA77" s="18" t="s">
        <v>661</v>
      </c>
      <c r="AB77" s="18" t="s">
        <v>661</v>
      </c>
      <c r="AC77" s="18" t="s">
        <v>661</v>
      </c>
      <c r="AD77" s="18"/>
      <c r="AE77" s="18"/>
      <c r="AF77" s="18"/>
      <c r="AG77" s="18"/>
      <c r="AH77" s="30" t="s">
        <v>661</v>
      </c>
      <c r="AI77" s="18" t="s">
        <v>661</v>
      </c>
      <c r="AJ77" s="18" t="s">
        <v>661</v>
      </c>
      <c r="AK77" s="18" t="s">
        <v>661</v>
      </c>
      <c r="AL77" s="18" t="s">
        <v>661</v>
      </c>
      <c r="AM77" s="18" t="s">
        <v>661</v>
      </c>
      <c r="AN77" s="18" t="s">
        <v>661</v>
      </c>
      <c r="AO77" s="18" t="s">
        <v>661</v>
      </c>
      <c r="AP77" s="18" t="s">
        <v>661</v>
      </c>
      <c r="AS77" s="63" t="s">
        <v>661</v>
      </c>
      <c r="AT77" s="23" t="s">
        <v>1242</v>
      </c>
      <c r="AU77" s="23" t="s">
        <v>1243</v>
      </c>
      <c r="AV77" s="23" t="s">
        <v>661</v>
      </c>
      <c r="AW77" s="23" t="s">
        <v>661</v>
      </c>
    </row>
    <row r="78" spans="1:49" ht="15.75" hidden="1" customHeight="1">
      <c r="A78" s="57">
        <v>72</v>
      </c>
      <c r="B78" s="18" t="s">
        <v>125</v>
      </c>
      <c r="C78" s="58">
        <v>6974</v>
      </c>
      <c r="D78" s="18">
        <v>6974</v>
      </c>
      <c r="E78" s="58" t="s">
        <v>118</v>
      </c>
      <c r="F78" s="59"/>
      <c r="G78" s="59"/>
      <c r="H78" s="59"/>
      <c r="I78" s="59"/>
      <c r="J78" s="59"/>
      <c r="K78" s="59"/>
      <c r="L78" s="59"/>
      <c r="M78" s="59"/>
      <c r="N78" s="18"/>
      <c r="O78" s="60"/>
      <c r="P78" s="175">
        <v>80</v>
      </c>
      <c r="Q78" s="18"/>
      <c r="R78" s="18"/>
      <c r="S78" s="18"/>
      <c r="T78" s="18"/>
      <c r="U78" s="61" t="s">
        <v>661</v>
      </c>
      <c r="V78" s="18" t="s">
        <v>661</v>
      </c>
      <c r="W78" s="18" t="s">
        <v>661</v>
      </c>
      <c r="X78" s="62" t="s">
        <v>661</v>
      </c>
      <c r="Y78" s="18" t="s">
        <v>661</v>
      </c>
      <c r="Z78" s="18" t="s">
        <v>661</v>
      </c>
      <c r="AA78" s="18" t="s">
        <v>661</v>
      </c>
      <c r="AB78" s="18" t="s">
        <v>661</v>
      </c>
      <c r="AC78" s="18" t="s">
        <v>661</v>
      </c>
      <c r="AD78" s="18"/>
      <c r="AE78" s="18"/>
      <c r="AF78" s="18"/>
      <c r="AG78" s="18"/>
      <c r="AH78" s="30" t="s">
        <v>661</v>
      </c>
      <c r="AI78" s="18" t="s">
        <v>661</v>
      </c>
      <c r="AJ78" s="18" t="s">
        <v>661</v>
      </c>
      <c r="AK78" s="18" t="s">
        <v>661</v>
      </c>
      <c r="AL78" s="18" t="s">
        <v>661</v>
      </c>
      <c r="AM78" s="18" t="s">
        <v>661</v>
      </c>
      <c r="AN78" s="18" t="s">
        <v>661</v>
      </c>
      <c r="AO78" s="18" t="s">
        <v>661</v>
      </c>
      <c r="AP78" s="18" t="s">
        <v>661</v>
      </c>
      <c r="AS78" s="63" t="s">
        <v>661</v>
      </c>
      <c r="AT78" s="23" t="s">
        <v>1242</v>
      </c>
      <c r="AU78" s="23" t="s">
        <v>1243</v>
      </c>
      <c r="AV78" s="23" t="s">
        <v>661</v>
      </c>
      <c r="AW78" s="23" t="s">
        <v>661</v>
      </c>
    </row>
    <row r="79" spans="1:49" ht="15.75" hidden="1" customHeight="1">
      <c r="A79" s="57">
        <v>73</v>
      </c>
      <c r="B79" s="18" t="s">
        <v>126</v>
      </c>
      <c r="C79" s="58">
        <v>6975</v>
      </c>
      <c r="D79" s="18">
        <v>6975</v>
      </c>
      <c r="E79" s="58" t="s">
        <v>118</v>
      </c>
      <c r="F79" s="59"/>
      <c r="G79" s="59"/>
      <c r="H79" s="59"/>
      <c r="I79" s="59"/>
      <c r="J79" s="59"/>
      <c r="K79" s="59"/>
      <c r="L79" s="59"/>
      <c r="M79" s="59"/>
      <c r="N79" s="18"/>
      <c r="O79" s="60"/>
      <c r="P79" s="175">
        <v>80</v>
      </c>
      <c r="Q79" s="18"/>
      <c r="R79" s="18"/>
      <c r="S79" s="18"/>
      <c r="T79" s="18"/>
      <c r="U79" s="61" t="s">
        <v>661</v>
      </c>
      <c r="V79" s="18" t="s">
        <v>661</v>
      </c>
      <c r="W79" s="18" t="s">
        <v>661</v>
      </c>
      <c r="X79" s="62" t="s">
        <v>661</v>
      </c>
      <c r="Y79" s="18" t="s">
        <v>661</v>
      </c>
      <c r="Z79" s="18" t="s">
        <v>661</v>
      </c>
      <c r="AA79" s="18" t="s">
        <v>661</v>
      </c>
      <c r="AB79" s="18" t="s">
        <v>661</v>
      </c>
      <c r="AC79" s="18" t="s">
        <v>661</v>
      </c>
      <c r="AD79" s="18"/>
      <c r="AE79" s="18"/>
      <c r="AF79" s="18"/>
      <c r="AG79" s="18"/>
      <c r="AH79" s="30" t="s">
        <v>661</v>
      </c>
      <c r="AI79" s="18" t="s">
        <v>661</v>
      </c>
      <c r="AJ79" s="18" t="s">
        <v>661</v>
      </c>
      <c r="AK79" s="18" t="s">
        <v>661</v>
      </c>
      <c r="AL79" s="18" t="s">
        <v>661</v>
      </c>
      <c r="AM79" s="18" t="s">
        <v>661</v>
      </c>
      <c r="AN79" s="18" t="s">
        <v>661</v>
      </c>
      <c r="AO79" s="18" t="s">
        <v>661</v>
      </c>
      <c r="AP79" s="18" t="s">
        <v>661</v>
      </c>
      <c r="AS79" s="63" t="s">
        <v>661</v>
      </c>
      <c r="AT79" s="23" t="s">
        <v>1242</v>
      </c>
      <c r="AU79" s="23" t="s">
        <v>1243</v>
      </c>
      <c r="AV79" s="23" t="s">
        <v>661</v>
      </c>
      <c r="AW79" s="23" t="s">
        <v>661</v>
      </c>
    </row>
    <row r="80" spans="1:49" ht="15.75" hidden="1" customHeight="1">
      <c r="A80" s="57">
        <v>74</v>
      </c>
      <c r="B80" s="18" t="s">
        <v>127</v>
      </c>
      <c r="C80" s="58">
        <v>6976</v>
      </c>
      <c r="D80" s="18">
        <v>6976</v>
      </c>
      <c r="E80" s="58" t="s">
        <v>118</v>
      </c>
      <c r="F80" s="59"/>
      <c r="G80" s="59"/>
      <c r="H80" s="59"/>
      <c r="I80" s="59"/>
      <c r="J80" s="59"/>
      <c r="K80" s="59"/>
      <c r="L80" s="59"/>
      <c r="M80" s="59"/>
      <c r="N80" s="18"/>
      <c r="O80" s="60"/>
      <c r="P80" s="175">
        <v>80</v>
      </c>
      <c r="Q80" s="18"/>
      <c r="R80" s="18"/>
      <c r="S80" s="18"/>
      <c r="T80" s="18"/>
      <c r="U80" s="61" t="s">
        <v>661</v>
      </c>
      <c r="V80" s="18" t="s">
        <v>661</v>
      </c>
      <c r="W80" s="18" t="s">
        <v>661</v>
      </c>
      <c r="X80" s="62" t="s">
        <v>661</v>
      </c>
      <c r="Y80" s="18" t="s">
        <v>661</v>
      </c>
      <c r="Z80" s="18" t="s">
        <v>661</v>
      </c>
      <c r="AA80" s="18" t="s">
        <v>661</v>
      </c>
      <c r="AB80" s="18" t="s">
        <v>661</v>
      </c>
      <c r="AC80" s="18" t="s">
        <v>661</v>
      </c>
      <c r="AD80" s="18"/>
      <c r="AE80" s="18"/>
      <c r="AF80" s="18"/>
      <c r="AG80" s="18"/>
      <c r="AH80" s="30" t="s">
        <v>661</v>
      </c>
      <c r="AI80" s="18" t="s">
        <v>661</v>
      </c>
      <c r="AJ80" s="18" t="s">
        <v>661</v>
      </c>
      <c r="AK80" s="18" t="s">
        <v>661</v>
      </c>
      <c r="AL80" s="18" t="s">
        <v>661</v>
      </c>
      <c r="AM80" s="18" t="s">
        <v>661</v>
      </c>
      <c r="AN80" s="18" t="s">
        <v>661</v>
      </c>
      <c r="AO80" s="18" t="s">
        <v>661</v>
      </c>
      <c r="AP80" s="18" t="s">
        <v>661</v>
      </c>
      <c r="AS80" s="63" t="s">
        <v>661</v>
      </c>
      <c r="AT80" s="23" t="s">
        <v>1242</v>
      </c>
      <c r="AU80" s="23" t="s">
        <v>1243</v>
      </c>
      <c r="AV80" s="23" t="s">
        <v>661</v>
      </c>
      <c r="AW80" s="23" t="s">
        <v>661</v>
      </c>
    </row>
    <row r="81" spans="1:49" ht="15.75" hidden="1" customHeight="1">
      <c r="A81" s="57">
        <v>75</v>
      </c>
      <c r="B81" s="18" t="s">
        <v>128</v>
      </c>
      <c r="C81" s="58">
        <v>6977</v>
      </c>
      <c r="D81" s="18">
        <v>6977</v>
      </c>
      <c r="E81" s="58" t="s">
        <v>118</v>
      </c>
      <c r="F81" s="59"/>
      <c r="G81" s="59"/>
      <c r="H81" s="59"/>
      <c r="I81" s="59"/>
      <c r="J81" s="59"/>
      <c r="K81" s="59"/>
      <c r="L81" s="59"/>
      <c r="M81" s="59"/>
      <c r="N81" s="18"/>
      <c r="O81" s="60"/>
      <c r="P81" s="175">
        <v>80</v>
      </c>
      <c r="Q81" s="18"/>
      <c r="R81" s="18"/>
      <c r="S81" s="18"/>
      <c r="T81" s="18"/>
      <c r="U81" s="61" t="s">
        <v>661</v>
      </c>
      <c r="V81" s="18" t="s">
        <v>661</v>
      </c>
      <c r="W81" s="18" t="s">
        <v>661</v>
      </c>
      <c r="X81" s="62" t="s">
        <v>661</v>
      </c>
      <c r="Y81" s="18" t="s">
        <v>661</v>
      </c>
      <c r="Z81" s="18" t="s">
        <v>661</v>
      </c>
      <c r="AA81" s="18" t="s">
        <v>661</v>
      </c>
      <c r="AB81" s="18" t="s">
        <v>661</v>
      </c>
      <c r="AC81" s="18" t="s">
        <v>661</v>
      </c>
      <c r="AD81" s="18"/>
      <c r="AE81" s="18"/>
      <c r="AF81" s="18"/>
      <c r="AG81" s="18"/>
      <c r="AH81" s="30" t="s">
        <v>661</v>
      </c>
      <c r="AI81" s="18" t="s">
        <v>661</v>
      </c>
      <c r="AJ81" s="18" t="s">
        <v>661</v>
      </c>
      <c r="AK81" s="18" t="s">
        <v>661</v>
      </c>
      <c r="AL81" s="18" t="s">
        <v>661</v>
      </c>
      <c r="AM81" s="18" t="s">
        <v>661</v>
      </c>
      <c r="AN81" s="18" t="s">
        <v>661</v>
      </c>
      <c r="AO81" s="18" t="s">
        <v>661</v>
      </c>
      <c r="AP81" s="18" t="s">
        <v>661</v>
      </c>
      <c r="AS81" s="63" t="s">
        <v>661</v>
      </c>
      <c r="AT81" s="23" t="s">
        <v>1242</v>
      </c>
      <c r="AU81" s="23" t="s">
        <v>1243</v>
      </c>
      <c r="AV81" s="23" t="s">
        <v>661</v>
      </c>
      <c r="AW81" s="23" t="s">
        <v>661</v>
      </c>
    </row>
    <row r="82" spans="1:49" ht="15.75" hidden="1" customHeight="1">
      <c r="A82" s="57">
        <v>76</v>
      </c>
      <c r="B82" s="18" t="s">
        <v>129</v>
      </c>
      <c r="C82" s="58">
        <v>6978</v>
      </c>
      <c r="D82" s="18">
        <v>6978</v>
      </c>
      <c r="E82" s="58" t="s">
        <v>118</v>
      </c>
      <c r="F82" s="59"/>
      <c r="G82" s="59"/>
      <c r="H82" s="59"/>
      <c r="I82" s="59"/>
      <c r="J82" s="59"/>
      <c r="K82" s="59"/>
      <c r="L82" s="59"/>
      <c r="M82" s="59"/>
      <c r="N82" s="18"/>
      <c r="O82" s="60"/>
      <c r="P82" s="175">
        <v>80</v>
      </c>
      <c r="Q82" s="18"/>
      <c r="R82" s="18"/>
      <c r="S82" s="18"/>
      <c r="T82" s="18"/>
      <c r="U82" s="61" t="s">
        <v>661</v>
      </c>
      <c r="V82" s="18" t="s">
        <v>661</v>
      </c>
      <c r="W82" s="18" t="s">
        <v>661</v>
      </c>
      <c r="X82" s="62" t="s">
        <v>661</v>
      </c>
      <c r="Y82" s="18" t="s">
        <v>661</v>
      </c>
      <c r="Z82" s="18" t="s">
        <v>661</v>
      </c>
      <c r="AA82" s="18" t="s">
        <v>661</v>
      </c>
      <c r="AB82" s="18" t="s">
        <v>661</v>
      </c>
      <c r="AC82" s="18" t="s">
        <v>661</v>
      </c>
      <c r="AD82" s="18"/>
      <c r="AE82" s="18"/>
      <c r="AF82" s="18"/>
      <c r="AG82" s="18"/>
      <c r="AH82" s="30" t="s">
        <v>661</v>
      </c>
      <c r="AI82" s="18" t="s">
        <v>661</v>
      </c>
      <c r="AJ82" s="18" t="s">
        <v>661</v>
      </c>
      <c r="AK82" s="18" t="s">
        <v>661</v>
      </c>
      <c r="AL82" s="18" t="s">
        <v>661</v>
      </c>
      <c r="AM82" s="18" t="s">
        <v>661</v>
      </c>
      <c r="AN82" s="18" t="s">
        <v>661</v>
      </c>
      <c r="AO82" s="18" t="s">
        <v>661</v>
      </c>
      <c r="AP82" s="18" t="s">
        <v>661</v>
      </c>
      <c r="AS82" s="63" t="s">
        <v>661</v>
      </c>
      <c r="AT82" s="23" t="s">
        <v>1242</v>
      </c>
      <c r="AU82" s="23" t="s">
        <v>1243</v>
      </c>
      <c r="AV82" s="23" t="s">
        <v>661</v>
      </c>
      <c r="AW82" s="23" t="s">
        <v>661</v>
      </c>
    </row>
    <row r="83" spans="1:49" ht="15.75" hidden="1" customHeight="1">
      <c r="A83" s="57">
        <v>77</v>
      </c>
      <c r="B83" s="18" t="s">
        <v>130</v>
      </c>
      <c r="C83" s="58">
        <v>6979</v>
      </c>
      <c r="D83" s="18">
        <v>6979</v>
      </c>
      <c r="E83" s="58" t="s">
        <v>118</v>
      </c>
      <c r="F83" s="59"/>
      <c r="G83" s="59"/>
      <c r="H83" s="59"/>
      <c r="I83" s="59"/>
      <c r="J83" s="59"/>
      <c r="K83" s="59"/>
      <c r="L83" s="59"/>
      <c r="M83" s="59"/>
      <c r="N83" s="18"/>
      <c r="O83" s="60"/>
      <c r="P83" s="175">
        <v>80</v>
      </c>
      <c r="Q83" s="18"/>
      <c r="R83" s="18"/>
      <c r="S83" s="18"/>
      <c r="T83" s="18"/>
      <c r="U83" s="61" t="s">
        <v>661</v>
      </c>
      <c r="V83" s="18" t="s">
        <v>661</v>
      </c>
      <c r="W83" s="18" t="s">
        <v>661</v>
      </c>
      <c r="X83" s="62" t="s">
        <v>661</v>
      </c>
      <c r="Y83" s="18" t="s">
        <v>661</v>
      </c>
      <c r="Z83" s="18" t="s">
        <v>661</v>
      </c>
      <c r="AA83" s="18" t="s">
        <v>661</v>
      </c>
      <c r="AB83" s="18" t="s">
        <v>661</v>
      </c>
      <c r="AC83" s="18" t="s">
        <v>661</v>
      </c>
      <c r="AD83" s="18"/>
      <c r="AE83" s="18"/>
      <c r="AF83" s="18"/>
      <c r="AG83" s="18"/>
      <c r="AH83" s="30" t="s">
        <v>661</v>
      </c>
      <c r="AI83" s="18" t="s">
        <v>661</v>
      </c>
      <c r="AJ83" s="18" t="s">
        <v>661</v>
      </c>
      <c r="AK83" s="18" t="s">
        <v>661</v>
      </c>
      <c r="AL83" s="18" t="s">
        <v>661</v>
      </c>
      <c r="AM83" s="18" t="s">
        <v>661</v>
      </c>
      <c r="AN83" s="18" t="s">
        <v>661</v>
      </c>
      <c r="AO83" s="18" t="s">
        <v>661</v>
      </c>
      <c r="AP83" s="18" t="s">
        <v>661</v>
      </c>
      <c r="AS83" s="63" t="s">
        <v>661</v>
      </c>
      <c r="AT83" s="23" t="s">
        <v>1242</v>
      </c>
      <c r="AU83" s="23" t="s">
        <v>1243</v>
      </c>
      <c r="AV83" s="23" t="s">
        <v>661</v>
      </c>
      <c r="AW83" s="23" t="s">
        <v>661</v>
      </c>
    </row>
    <row r="84" spans="1:49" ht="15.75" hidden="1" customHeight="1">
      <c r="A84" s="57">
        <v>78</v>
      </c>
      <c r="B84" s="18" t="s">
        <v>131</v>
      </c>
      <c r="C84" s="58">
        <v>6980</v>
      </c>
      <c r="D84" s="18">
        <v>6980</v>
      </c>
      <c r="E84" s="58" t="s">
        <v>118</v>
      </c>
      <c r="F84" s="59"/>
      <c r="G84" s="59"/>
      <c r="H84" s="59"/>
      <c r="I84" s="59"/>
      <c r="J84" s="59"/>
      <c r="K84" s="59"/>
      <c r="L84" s="59"/>
      <c r="M84" s="59"/>
      <c r="N84" s="18"/>
      <c r="O84" s="60"/>
      <c r="P84" s="175">
        <v>80</v>
      </c>
      <c r="Q84" s="18"/>
      <c r="R84" s="18"/>
      <c r="S84" s="18"/>
      <c r="T84" s="18"/>
      <c r="U84" s="61" t="s">
        <v>661</v>
      </c>
      <c r="V84" s="18" t="s">
        <v>661</v>
      </c>
      <c r="W84" s="18" t="s">
        <v>661</v>
      </c>
      <c r="X84" s="62" t="s">
        <v>661</v>
      </c>
      <c r="Y84" s="18" t="s">
        <v>661</v>
      </c>
      <c r="Z84" s="18" t="s">
        <v>661</v>
      </c>
      <c r="AA84" s="18" t="s">
        <v>661</v>
      </c>
      <c r="AB84" s="18" t="s">
        <v>661</v>
      </c>
      <c r="AC84" s="18" t="s">
        <v>661</v>
      </c>
      <c r="AD84" s="18"/>
      <c r="AE84" s="18"/>
      <c r="AF84" s="18"/>
      <c r="AG84" s="18"/>
      <c r="AH84" s="30" t="s">
        <v>661</v>
      </c>
      <c r="AI84" s="18" t="s">
        <v>661</v>
      </c>
      <c r="AJ84" s="18" t="s">
        <v>661</v>
      </c>
      <c r="AK84" s="18" t="s">
        <v>661</v>
      </c>
      <c r="AL84" s="18" t="s">
        <v>661</v>
      </c>
      <c r="AM84" s="18" t="s">
        <v>661</v>
      </c>
      <c r="AN84" s="18" t="s">
        <v>661</v>
      </c>
      <c r="AO84" s="18" t="s">
        <v>661</v>
      </c>
      <c r="AP84" s="18" t="s">
        <v>661</v>
      </c>
      <c r="AS84" s="63" t="s">
        <v>661</v>
      </c>
      <c r="AT84" s="23" t="s">
        <v>1242</v>
      </c>
      <c r="AU84" s="23" t="s">
        <v>1243</v>
      </c>
      <c r="AV84" s="23" t="s">
        <v>661</v>
      </c>
      <c r="AW84" s="23" t="s">
        <v>661</v>
      </c>
    </row>
    <row r="85" spans="1:49" ht="15.75" hidden="1" customHeight="1">
      <c r="A85" s="57">
        <v>79</v>
      </c>
      <c r="B85" s="18" t="s">
        <v>132</v>
      </c>
      <c r="C85" s="58">
        <v>6981</v>
      </c>
      <c r="D85" s="18">
        <v>6981</v>
      </c>
      <c r="E85" s="58" t="s">
        <v>118</v>
      </c>
      <c r="F85" s="59"/>
      <c r="G85" s="59"/>
      <c r="H85" s="59"/>
      <c r="I85" s="59"/>
      <c r="J85" s="59"/>
      <c r="K85" s="59"/>
      <c r="L85" s="59"/>
      <c r="M85" s="59"/>
      <c r="N85" s="18"/>
      <c r="O85" s="60"/>
      <c r="P85" s="175">
        <v>80</v>
      </c>
      <c r="Q85" s="18"/>
      <c r="R85" s="18"/>
      <c r="S85" s="18"/>
      <c r="T85" s="18"/>
      <c r="U85" s="61" t="s">
        <v>661</v>
      </c>
      <c r="V85" s="18" t="s">
        <v>661</v>
      </c>
      <c r="W85" s="18" t="s">
        <v>661</v>
      </c>
      <c r="X85" s="62" t="s">
        <v>661</v>
      </c>
      <c r="Y85" s="18" t="s">
        <v>661</v>
      </c>
      <c r="Z85" s="18" t="s">
        <v>661</v>
      </c>
      <c r="AA85" s="18" t="s">
        <v>661</v>
      </c>
      <c r="AB85" s="18" t="s">
        <v>661</v>
      </c>
      <c r="AC85" s="18" t="s">
        <v>661</v>
      </c>
      <c r="AD85" s="18"/>
      <c r="AE85" s="18"/>
      <c r="AF85" s="18"/>
      <c r="AG85" s="18"/>
      <c r="AH85" s="30" t="s">
        <v>661</v>
      </c>
      <c r="AI85" s="18" t="s">
        <v>661</v>
      </c>
      <c r="AJ85" s="18" t="s">
        <v>661</v>
      </c>
      <c r="AK85" s="18" t="s">
        <v>661</v>
      </c>
      <c r="AL85" s="18" t="s">
        <v>661</v>
      </c>
      <c r="AM85" s="18" t="s">
        <v>661</v>
      </c>
      <c r="AN85" s="18" t="s">
        <v>661</v>
      </c>
      <c r="AO85" s="18" t="s">
        <v>661</v>
      </c>
      <c r="AP85" s="18" t="s">
        <v>661</v>
      </c>
      <c r="AS85" s="63" t="s">
        <v>661</v>
      </c>
      <c r="AT85" s="23" t="s">
        <v>1242</v>
      </c>
      <c r="AU85" s="23" t="s">
        <v>1243</v>
      </c>
      <c r="AV85" s="23" t="s">
        <v>661</v>
      </c>
      <c r="AW85" s="23" t="s">
        <v>661</v>
      </c>
    </row>
    <row r="86" spans="1:49" ht="15.75" hidden="1" customHeight="1">
      <c r="A86" s="57">
        <v>80</v>
      </c>
      <c r="B86" s="18" t="s">
        <v>133</v>
      </c>
      <c r="C86" s="58">
        <v>6982</v>
      </c>
      <c r="D86" s="18">
        <v>6982</v>
      </c>
      <c r="E86" s="58" t="s">
        <v>118</v>
      </c>
      <c r="F86" s="59"/>
      <c r="G86" s="59"/>
      <c r="H86" s="59"/>
      <c r="I86" s="59"/>
      <c r="J86" s="59"/>
      <c r="K86" s="59"/>
      <c r="L86" s="59"/>
      <c r="M86" s="59"/>
      <c r="N86" s="18"/>
      <c r="O86" s="60"/>
      <c r="P86" s="175">
        <v>80</v>
      </c>
      <c r="Q86" s="18"/>
      <c r="R86" s="18"/>
      <c r="S86" s="18"/>
      <c r="T86" s="18"/>
      <c r="U86" s="61" t="s">
        <v>661</v>
      </c>
      <c r="V86" s="18" t="s">
        <v>661</v>
      </c>
      <c r="W86" s="18" t="s">
        <v>661</v>
      </c>
      <c r="X86" s="62" t="s">
        <v>661</v>
      </c>
      <c r="Y86" s="18" t="s">
        <v>661</v>
      </c>
      <c r="Z86" s="18" t="s">
        <v>661</v>
      </c>
      <c r="AA86" s="18" t="s">
        <v>661</v>
      </c>
      <c r="AB86" s="18" t="s">
        <v>661</v>
      </c>
      <c r="AC86" s="18" t="s">
        <v>661</v>
      </c>
      <c r="AD86" s="18"/>
      <c r="AE86" s="18"/>
      <c r="AF86" s="18"/>
      <c r="AG86" s="18"/>
      <c r="AH86" s="30" t="s">
        <v>661</v>
      </c>
      <c r="AI86" s="18" t="s">
        <v>661</v>
      </c>
      <c r="AJ86" s="18" t="s">
        <v>661</v>
      </c>
      <c r="AK86" s="18" t="s">
        <v>661</v>
      </c>
      <c r="AL86" s="18" t="s">
        <v>661</v>
      </c>
      <c r="AM86" s="18" t="s">
        <v>661</v>
      </c>
      <c r="AN86" s="18" t="s">
        <v>661</v>
      </c>
      <c r="AO86" s="18" t="s">
        <v>661</v>
      </c>
      <c r="AP86" s="18" t="s">
        <v>661</v>
      </c>
      <c r="AS86" s="63" t="s">
        <v>661</v>
      </c>
      <c r="AT86" s="23" t="s">
        <v>1242</v>
      </c>
      <c r="AU86" s="23" t="s">
        <v>1243</v>
      </c>
      <c r="AV86" s="23" t="s">
        <v>661</v>
      </c>
      <c r="AW86" s="23" t="s">
        <v>661</v>
      </c>
    </row>
    <row r="87" spans="1:49" ht="15.75" hidden="1" customHeight="1">
      <c r="A87" s="57">
        <v>81</v>
      </c>
      <c r="B87" s="18" t="s">
        <v>134</v>
      </c>
      <c r="C87" s="58">
        <v>6983</v>
      </c>
      <c r="D87" s="18">
        <v>6983</v>
      </c>
      <c r="E87" s="58" t="s">
        <v>118</v>
      </c>
      <c r="F87" s="59"/>
      <c r="G87" s="59"/>
      <c r="H87" s="59"/>
      <c r="I87" s="59"/>
      <c r="J87" s="59"/>
      <c r="K87" s="59"/>
      <c r="L87" s="59"/>
      <c r="M87" s="59"/>
      <c r="N87" s="18"/>
      <c r="O87" s="60"/>
      <c r="P87" s="175">
        <v>80</v>
      </c>
      <c r="Q87" s="18"/>
      <c r="R87" s="18"/>
      <c r="S87" s="18"/>
      <c r="T87" s="18"/>
      <c r="U87" s="61" t="s">
        <v>661</v>
      </c>
      <c r="V87" s="18" t="s">
        <v>661</v>
      </c>
      <c r="W87" s="18" t="s">
        <v>661</v>
      </c>
      <c r="X87" s="62" t="s">
        <v>661</v>
      </c>
      <c r="Y87" s="18" t="s">
        <v>661</v>
      </c>
      <c r="Z87" s="18" t="s">
        <v>661</v>
      </c>
      <c r="AA87" s="18" t="s">
        <v>661</v>
      </c>
      <c r="AB87" s="18" t="s">
        <v>661</v>
      </c>
      <c r="AC87" s="18" t="s">
        <v>661</v>
      </c>
      <c r="AD87" s="18"/>
      <c r="AE87" s="18"/>
      <c r="AF87" s="18"/>
      <c r="AG87" s="18"/>
      <c r="AH87" s="30" t="s">
        <v>661</v>
      </c>
      <c r="AI87" s="18" t="s">
        <v>661</v>
      </c>
      <c r="AJ87" s="18" t="s">
        <v>661</v>
      </c>
      <c r="AK87" s="18" t="s">
        <v>661</v>
      </c>
      <c r="AL87" s="18" t="s">
        <v>661</v>
      </c>
      <c r="AM87" s="18" t="s">
        <v>661</v>
      </c>
      <c r="AN87" s="18" t="s">
        <v>661</v>
      </c>
      <c r="AO87" s="18" t="s">
        <v>661</v>
      </c>
      <c r="AP87" s="18" t="s">
        <v>661</v>
      </c>
      <c r="AS87" s="63" t="s">
        <v>661</v>
      </c>
      <c r="AT87" s="23" t="s">
        <v>1242</v>
      </c>
      <c r="AU87" s="23" t="s">
        <v>1243</v>
      </c>
      <c r="AV87" s="23" t="s">
        <v>661</v>
      </c>
      <c r="AW87" s="23" t="s">
        <v>661</v>
      </c>
    </row>
    <row r="88" spans="1:49" ht="15.75" hidden="1" customHeight="1">
      <c r="A88" s="57">
        <v>82</v>
      </c>
      <c r="B88" s="18" t="s">
        <v>135</v>
      </c>
      <c r="C88" s="58">
        <v>6984</v>
      </c>
      <c r="D88" s="18">
        <v>6984</v>
      </c>
      <c r="E88" s="58" t="s">
        <v>118</v>
      </c>
      <c r="F88" s="59"/>
      <c r="G88" s="59"/>
      <c r="H88" s="59"/>
      <c r="I88" s="59"/>
      <c r="J88" s="59"/>
      <c r="K88" s="59"/>
      <c r="L88" s="59"/>
      <c r="M88" s="59"/>
      <c r="N88" s="18"/>
      <c r="O88" s="60"/>
      <c r="P88" s="175">
        <v>80</v>
      </c>
      <c r="Q88" s="18"/>
      <c r="R88" s="18"/>
      <c r="S88" s="18"/>
      <c r="T88" s="18"/>
      <c r="U88" s="61" t="s">
        <v>661</v>
      </c>
      <c r="V88" s="18" t="s">
        <v>661</v>
      </c>
      <c r="W88" s="18" t="s">
        <v>661</v>
      </c>
      <c r="X88" s="62" t="s">
        <v>661</v>
      </c>
      <c r="Y88" s="18" t="s">
        <v>661</v>
      </c>
      <c r="Z88" s="18" t="s">
        <v>661</v>
      </c>
      <c r="AA88" s="18" t="s">
        <v>661</v>
      </c>
      <c r="AB88" s="18" t="s">
        <v>661</v>
      </c>
      <c r="AC88" s="18" t="s">
        <v>661</v>
      </c>
      <c r="AD88" s="18"/>
      <c r="AE88" s="18"/>
      <c r="AF88" s="18"/>
      <c r="AG88" s="18"/>
      <c r="AH88" s="30" t="s">
        <v>661</v>
      </c>
      <c r="AI88" s="18" t="s">
        <v>661</v>
      </c>
      <c r="AJ88" s="18" t="s">
        <v>661</v>
      </c>
      <c r="AK88" s="18" t="s">
        <v>661</v>
      </c>
      <c r="AL88" s="18" t="s">
        <v>661</v>
      </c>
      <c r="AM88" s="18" t="s">
        <v>661</v>
      </c>
      <c r="AN88" s="18" t="s">
        <v>661</v>
      </c>
      <c r="AO88" s="18" t="s">
        <v>661</v>
      </c>
      <c r="AP88" s="18" t="s">
        <v>661</v>
      </c>
      <c r="AS88" s="63" t="s">
        <v>661</v>
      </c>
      <c r="AT88" s="23" t="s">
        <v>1242</v>
      </c>
      <c r="AU88" s="23" t="s">
        <v>1243</v>
      </c>
      <c r="AV88" s="23" t="s">
        <v>661</v>
      </c>
      <c r="AW88" s="23" t="s">
        <v>661</v>
      </c>
    </row>
    <row r="89" spans="1:49" ht="15.75" hidden="1" customHeight="1">
      <c r="A89" s="57">
        <v>83</v>
      </c>
      <c r="B89" s="18" t="s">
        <v>136</v>
      </c>
      <c r="C89" s="58">
        <v>6985</v>
      </c>
      <c r="D89" s="18">
        <v>6985</v>
      </c>
      <c r="E89" s="58" t="s">
        <v>118</v>
      </c>
      <c r="F89" s="59"/>
      <c r="G89" s="59"/>
      <c r="H89" s="59"/>
      <c r="I89" s="59"/>
      <c r="J89" s="59"/>
      <c r="K89" s="59"/>
      <c r="L89" s="59"/>
      <c r="M89" s="59"/>
      <c r="N89" s="18"/>
      <c r="O89" s="60"/>
      <c r="P89" s="175">
        <v>80</v>
      </c>
      <c r="Q89" s="18"/>
      <c r="R89" s="18"/>
      <c r="S89" s="18"/>
      <c r="T89" s="18"/>
      <c r="U89" s="61" t="s">
        <v>661</v>
      </c>
      <c r="V89" s="18" t="s">
        <v>661</v>
      </c>
      <c r="W89" s="18" t="s">
        <v>661</v>
      </c>
      <c r="X89" s="62" t="s">
        <v>661</v>
      </c>
      <c r="Y89" s="18" t="s">
        <v>661</v>
      </c>
      <c r="Z89" s="18" t="s">
        <v>661</v>
      </c>
      <c r="AA89" s="18" t="s">
        <v>661</v>
      </c>
      <c r="AB89" s="18" t="s">
        <v>661</v>
      </c>
      <c r="AC89" s="18" t="s">
        <v>661</v>
      </c>
      <c r="AD89" s="18"/>
      <c r="AE89" s="18"/>
      <c r="AF89" s="18"/>
      <c r="AG89" s="18"/>
      <c r="AH89" s="30" t="s">
        <v>661</v>
      </c>
      <c r="AI89" s="18" t="s">
        <v>661</v>
      </c>
      <c r="AJ89" s="18" t="s">
        <v>661</v>
      </c>
      <c r="AK89" s="18" t="s">
        <v>661</v>
      </c>
      <c r="AL89" s="18" t="s">
        <v>661</v>
      </c>
      <c r="AM89" s="18" t="s">
        <v>661</v>
      </c>
      <c r="AN89" s="18" t="s">
        <v>661</v>
      </c>
      <c r="AO89" s="18" t="s">
        <v>661</v>
      </c>
      <c r="AP89" s="18" t="s">
        <v>661</v>
      </c>
      <c r="AS89" s="63" t="s">
        <v>661</v>
      </c>
      <c r="AT89" s="23" t="s">
        <v>1242</v>
      </c>
      <c r="AU89" s="23" t="s">
        <v>1243</v>
      </c>
      <c r="AV89" s="23" t="s">
        <v>661</v>
      </c>
      <c r="AW89" s="23" t="s">
        <v>661</v>
      </c>
    </row>
    <row r="90" spans="1:49" ht="15.75" hidden="1" customHeight="1">
      <c r="A90" s="57">
        <v>84</v>
      </c>
      <c r="B90" s="18" t="s">
        <v>137</v>
      </c>
      <c r="C90" s="58">
        <v>6986</v>
      </c>
      <c r="D90" s="18">
        <v>6986</v>
      </c>
      <c r="E90" s="58" t="s">
        <v>118</v>
      </c>
      <c r="F90" s="59"/>
      <c r="G90" s="59"/>
      <c r="H90" s="59"/>
      <c r="I90" s="59"/>
      <c r="J90" s="59"/>
      <c r="K90" s="59"/>
      <c r="L90" s="59"/>
      <c r="M90" s="59"/>
      <c r="N90" s="18"/>
      <c r="O90" s="60"/>
      <c r="P90" s="175">
        <v>80</v>
      </c>
      <c r="Q90" s="18"/>
      <c r="R90" s="18"/>
      <c r="S90" s="18"/>
      <c r="T90" s="18"/>
      <c r="U90" s="61" t="s">
        <v>661</v>
      </c>
      <c r="V90" s="18" t="s">
        <v>661</v>
      </c>
      <c r="W90" s="18" t="s">
        <v>661</v>
      </c>
      <c r="X90" s="62" t="s">
        <v>661</v>
      </c>
      <c r="Y90" s="18" t="s">
        <v>661</v>
      </c>
      <c r="Z90" s="18" t="s">
        <v>661</v>
      </c>
      <c r="AA90" s="18" t="s">
        <v>661</v>
      </c>
      <c r="AB90" s="18" t="s">
        <v>661</v>
      </c>
      <c r="AC90" s="18" t="s">
        <v>661</v>
      </c>
      <c r="AD90" s="18"/>
      <c r="AE90" s="18"/>
      <c r="AF90" s="18"/>
      <c r="AG90" s="18"/>
      <c r="AH90" s="30" t="s">
        <v>661</v>
      </c>
      <c r="AI90" s="18" t="s">
        <v>661</v>
      </c>
      <c r="AJ90" s="18" t="s">
        <v>661</v>
      </c>
      <c r="AK90" s="18" t="s">
        <v>661</v>
      </c>
      <c r="AL90" s="18" t="s">
        <v>661</v>
      </c>
      <c r="AM90" s="18" t="s">
        <v>661</v>
      </c>
      <c r="AN90" s="18" t="s">
        <v>661</v>
      </c>
      <c r="AO90" s="18" t="s">
        <v>661</v>
      </c>
      <c r="AP90" s="18" t="s">
        <v>661</v>
      </c>
      <c r="AS90" s="63" t="s">
        <v>661</v>
      </c>
      <c r="AT90" s="23" t="s">
        <v>1242</v>
      </c>
      <c r="AU90" s="23" t="s">
        <v>1243</v>
      </c>
      <c r="AV90" s="23" t="s">
        <v>661</v>
      </c>
      <c r="AW90" s="23" t="s">
        <v>661</v>
      </c>
    </row>
    <row r="91" spans="1:49" ht="15.75" hidden="1" customHeight="1">
      <c r="A91" s="57">
        <v>85</v>
      </c>
      <c r="B91" s="18" t="s">
        <v>138</v>
      </c>
      <c r="C91" s="58">
        <v>6987</v>
      </c>
      <c r="D91" s="18">
        <v>6987</v>
      </c>
      <c r="E91" s="58" t="s">
        <v>118</v>
      </c>
      <c r="F91" s="59"/>
      <c r="G91" s="59"/>
      <c r="H91" s="59"/>
      <c r="I91" s="59"/>
      <c r="J91" s="59"/>
      <c r="K91" s="59"/>
      <c r="L91" s="59"/>
      <c r="M91" s="59"/>
      <c r="N91" s="18"/>
      <c r="O91" s="60"/>
      <c r="P91" s="175">
        <v>80</v>
      </c>
      <c r="Q91" s="18"/>
      <c r="R91" s="18"/>
      <c r="S91" s="18"/>
      <c r="T91" s="18"/>
      <c r="U91" s="61" t="s">
        <v>661</v>
      </c>
      <c r="V91" s="18" t="s">
        <v>661</v>
      </c>
      <c r="W91" s="18" t="s">
        <v>661</v>
      </c>
      <c r="X91" s="62" t="s">
        <v>661</v>
      </c>
      <c r="Y91" s="18" t="s">
        <v>661</v>
      </c>
      <c r="Z91" s="18" t="s">
        <v>661</v>
      </c>
      <c r="AA91" s="18" t="s">
        <v>661</v>
      </c>
      <c r="AB91" s="18" t="s">
        <v>661</v>
      </c>
      <c r="AC91" s="18" t="s">
        <v>661</v>
      </c>
      <c r="AD91" s="18"/>
      <c r="AE91" s="18"/>
      <c r="AF91" s="18"/>
      <c r="AG91" s="18"/>
      <c r="AH91" s="30" t="s">
        <v>661</v>
      </c>
      <c r="AI91" s="18" t="s">
        <v>661</v>
      </c>
      <c r="AJ91" s="18" t="s">
        <v>661</v>
      </c>
      <c r="AK91" s="18" t="s">
        <v>661</v>
      </c>
      <c r="AL91" s="18" t="s">
        <v>661</v>
      </c>
      <c r="AM91" s="18" t="s">
        <v>661</v>
      </c>
      <c r="AN91" s="18" t="s">
        <v>661</v>
      </c>
      <c r="AO91" s="18" t="s">
        <v>661</v>
      </c>
      <c r="AP91" s="18" t="s">
        <v>661</v>
      </c>
      <c r="AS91" s="63" t="s">
        <v>661</v>
      </c>
      <c r="AT91" s="23" t="s">
        <v>1242</v>
      </c>
      <c r="AU91" s="23" t="s">
        <v>1243</v>
      </c>
      <c r="AV91" s="23" t="s">
        <v>661</v>
      </c>
      <c r="AW91" s="23" t="s">
        <v>661</v>
      </c>
    </row>
    <row r="92" spans="1:49" ht="15.75" hidden="1" customHeight="1">
      <c r="A92" s="57">
        <v>86</v>
      </c>
      <c r="B92" s="18" t="s">
        <v>139</v>
      </c>
      <c r="C92" s="58">
        <v>6988</v>
      </c>
      <c r="D92" s="18">
        <v>6988</v>
      </c>
      <c r="E92" s="58" t="s">
        <v>118</v>
      </c>
      <c r="F92" s="59"/>
      <c r="G92" s="59"/>
      <c r="H92" s="59"/>
      <c r="I92" s="59"/>
      <c r="J92" s="59"/>
      <c r="K92" s="59"/>
      <c r="L92" s="59"/>
      <c r="M92" s="59"/>
      <c r="N92" s="18"/>
      <c r="O92" s="60"/>
      <c r="P92" s="175">
        <v>80</v>
      </c>
      <c r="Q92" s="18"/>
      <c r="R92" s="18"/>
      <c r="S92" s="18"/>
      <c r="T92" s="18"/>
      <c r="U92" s="61" t="s">
        <v>661</v>
      </c>
      <c r="V92" s="18" t="s">
        <v>661</v>
      </c>
      <c r="W92" s="18" t="s">
        <v>661</v>
      </c>
      <c r="X92" s="62" t="s">
        <v>661</v>
      </c>
      <c r="Y92" s="18" t="s">
        <v>661</v>
      </c>
      <c r="Z92" s="18" t="s">
        <v>661</v>
      </c>
      <c r="AA92" s="18" t="s">
        <v>661</v>
      </c>
      <c r="AB92" s="18" t="s">
        <v>661</v>
      </c>
      <c r="AC92" s="18" t="s">
        <v>661</v>
      </c>
      <c r="AD92" s="18"/>
      <c r="AE92" s="18"/>
      <c r="AF92" s="18"/>
      <c r="AG92" s="18"/>
      <c r="AH92" s="30" t="s">
        <v>661</v>
      </c>
      <c r="AI92" s="18" t="s">
        <v>661</v>
      </c>
      <c r="AJ92" s="18" t="s">
        <v>661</v>
      </c>
      <c r="AK92" s="18" t="s">
        <v>661</v>
      </c>
      <c r="AL92" s="18" t="s">
        <v>661</v>
      </c>
      <c r="AM92" s="18" t="s">
        <v>661</v>
      </c>
      <c r="AN92" s="18" t="s">
        <v>661</v>
      </c>
      <c r="AO92" s="18" t="s">
        <v>661</v>
      </c>
      <c r="AP92" s="18" t="s">
        <v>661</v>
      </c>
      <c r="AS92" s="63" t="s">
        <v>661</v>
      </c>
      <c r="AT92" s="23" t="s">
        <v>1242</v>
      </c>
      <c r="AU92" s="23" t="s">
        <v>1243</v>
      </c>
      <c r="AV92" s="23" t="s">
        <v>661</v>
      </c>
      <c r="AW92" s="23" t="s">
        <v>661</v>
      </c>
    </row>
    <row r="93" spans="1:49" ht="15.75" hidden="1" customHeight="1">
      <c r="A93" s="57">
        <v>87</v>
      </c>
      <c r="B93" s="18" t="s">
        <v>140</v>
      </c>
      <c r="C93" s="58">
        <v>6989</v>
      </c>
      <c r="D93" s="18">
        <v>6989</v>
      </c>
      <c r="E93" s="58" t="s">
        <v>118</v>
      </c>
      <c r="F93" s="59"/>
      <c r="G93" s="59"/>
      <c r="H93" s="59"/>
      <c r="I93" s="59"/>
      <c r="J93" s="59"/>
      <c r="K93" s="59"/>
      <c r="L93" s="59"/>
      <c r="M93" s="59"/>
      <c r="N93" s="18"/>
      <c r="O93" s="60"/>
      <c r="P93" s="175">
        <v>80</v>
      </c>
      <c r="Q93" s="18"/>
      <c r="R93" s="18"/>
      <c r="S93" s="18"/>
      <c r="T93" s="18"/>
      <c r="U93" s="61" t="s">
        <v>661</v>
      </c>
      <c r="V93" s="18" t="s">
        <v>661</v>
      </c>
      <c r="W93" s="18" t="s">
        <v>661</v>
      </c>
      <c r="X93" s="62" t="s">
        <v>661</v>
      </c>
      <c r="Y93" s="18" t="s">
        <v>661</v>
      </c>
      <c r="Z93" s="18" t="s">
        <v>661</v>
      </c>
      <c r="AA93" s="18" t="s">
        <v>661</v>
      </c>
      <c r="AB93" s="18" t="s">
        <v>661</v>
      </c>
      <c r="AC93" s="18" t="s">
        <v>661</v>
      </c>
      <c r="AD93" s="18"/>
      <c r="AE93" s="18"/>
      <c r="AF93" s="18"/>
      <c r="AG93" s="18"/>
      <c r="AH93" s="30" t="s">
        <v>661</v>
      </c>
      <c r="AI93" s="18" t="s">
        <v>661</v>
      </c>
      <c r="AJ93" s="18" t="s">
        <v>661</v>
      </c>
      <c r="AK93" s="18" t="s">
        <v>661</v>
      </c>
      <c r="AL93" s="18" t="s">
        <v>661</v>
      </c>
      <c r="AM93" s="18" t="s">
        <v>661</v>
      </c>
      <c r="AN93" s="18" t="s">
        <v>661</v>
      </c>
      <c r="AO93" s="18" t="s">
        <v>661</v>
      </c>
      <c r="AP93" s="18" t="s">
        <v>661</v>
      </c>
      <c r="AS93" s="63" t="s">
        <v>661</v>
      </c>
      <c r="AT93" s="23" t="s">
        <v>1242</v>
      </c>
      <c r="AU93" s="23" t="s">
        <v>1243</v>
      </c>
      <c r="AV93" s="23" t="s">
        <v>661</v>
      </c>
      <c r="AW93" s="23" t="s">
        <v>661</v>
      </c>
    </row>
    <row r="94" spans="1:49" ht="15.75" hidden="1" customHeight="1">
      <c r="A94" s="57">
        <v>88</v>
      </c>
      <c r="B94" s="18" t="s">
        <v>141</v>
      </c>
      <c r="C94" s="58">
        <v>6990</v>
      </c>
      <c r="D94" s="18">
        <v>6990</v>
      </c>
      <c r="E94" s="58" t="s">
        <v>118</v>
      </c>
      <c r="F94" s="59"/>
      <c r="G94" s="59"/>
      <c r="H94" s="59"/>
      <c r="I94" s="59"/>
      <c r="J94" s="59"/>
      <c r="K94" s="59"/>
      <c r="L94" s="59"/>
      <c r="M94" s="59"/>
      <c r="N94" s="18"/>
      <c r="O94" s="60"/>
      <c r="P94" s="175">
        <v>80</v>
      </c>
      <c r="Q94" s="18"/>
      <c r="R94" s="18"/>
      <c r="S94" s="18"/>
      <c r="T94" s="18"/>
      <c r="U94" s="61" t="s">
        <v>661</v>
      </c>
      <c r="V94" s="18" t="s">
        <v>661</v>
      </c>
      <c r="W94" s="18" t="s">
        <v>661</v>
      </c>
      <c r="X94" s="62" t="s">
        <v>661</v>
      </c>
      <c r="Y94" s="18" t="s">
        <v>661</v>
      </c>
      <c r="Z94" s="18" t="s">
        <v>661</v>
      </c>
      <c r="AA94" s="18" t="s">
        <v>661</v>
      </c>
      <c r="AB94" s="18" t="s">
        <v>661</v>
      </c>
      <c r="AC94" s="18" t="s">
        <v>661</v>
      </c>
      <c r="AD94" s="18"/>
      <c r="AE94" s="18"/>
      <c r="AF94" s="18"/>
      <c r="AG94" s="18"/>
      <c r="AH94" s="30" t="s">
        <v>661</v>
      </c>
      <c r="AI94" s="18" t="s">
        <v>661</v>
      </c>
      <c r="AJ94" s="18" t="s">
        <v>661</v>
      </c>
      <c r="AK94" s="18" t="s">
        <v>661</v>
      </c>
      <c r="AL94" s="18" t="s">
        <v>661</v>
      </c>
      <c r="AM94" s="18" t="s">
        <v>661</v>
      </c>
      <c r="AN94" s="18" t="s">
        <v>661</v>
      </c>
      <c r="AO94" s="18" t="s">
        <v>661</v>
      </c>
      <c r="AP94" s="18" t="s">
        <v>661</v>
      </c>
      <c r="AS94" s="63" t="s">
        <v>661</v>
      </c>
      <c r="AT94" s="23" t="s">
        <v>1242</v>
      </c>
      <c r="AU94" s="23" t="s">
        <v>1243</v>
      </c>
      <c r="AV94" s="23" t="s">
        <v>661</v>
      </c>
      <c r="AW94" s="23" t="s">
        <v>661</v>
      </c>
    </row>
    <row r="95" spans="1:49" ht="15.75" hidden="1" customHeight="1">
      <c r="A95" s="57">
        <v>89</v>
      </c>
      <c r="B95" s="18" t="s">
        <v>142</v>
      </c>
      <c r="C95" s="58">
        <v>6991</v>
      </c>
      <c r="D95" s="18">
        <v>6991</v>
      </c>
      <c r="E95" s="58" t="s">
        <v>118</v>
      </c>
      <c r="F95" s="59"/>
      <c r="G95" s="59"/>
      <c r="H95" s="59"/>
      <c r="I95" s="59"/>
      <c r="J95" s="59"/>
      <c r="K95" s="59"/>
      <c r="L95" s="59"/>
      <c r="M95" s="59"/>
      <c r="N95" s="18"/>
      <c r="O95" s="60"/>
      <c r="P95" s="175">
        <v>80</v>
      </c>
      <c r="Q95" s="18"/>
      <c r="R95" s="18"/>
      <c r="S95" s="18"/>
      <c r="T95" s="18"/>
      <c r="U95" s="61" t="s">
        <v>661</v>
      </c>
      <c r="V95" s="18" t="s">
        <v>661</v>
      </c>
      <c r="W95" s="18" t="s">
        <v>661</v>
      </c>
      <c r="X95" s="62" t="s">
        <v>661</v>
      </c>
      <c r="Y95" s="18" t="s">
        <v>661</v>
      </c>
      <c r="Z95" s="18" t="s">
        <v>661</v>
      </c>
      <c r="AA95" s="18" t="s">
        <v>661</v>
      </c>
      <c r="AB95" s="18" t="s">
        <v>661</v>
      </c>
      <c r="AC95" s="18" t="s">
        <v>661</v>
      </c>
      <c r="AD95" s="18"/>
      <c r="AE95" s="18"/>
      <c r="AF95" s="18"/>
      <c r="AG95" s="18"/>
      <c r="AH95" s="30" t="s">
        <v>661</v>
      </c>
      <c r="AI95" s="18" t="s">
        <v>661</v>
      </c>
      <c r="AJ95" s="18" t="s">
        <v>661</v>
      </c>
      <c r="AK95" s="18" t="s">
        <v>661</v>
      </c>
      <c r="AL95" s="18" t="s">
        <v>661</v>
      </c>
      <c r="AM95" s="18" t="s">
        <v>661</v>
      </c>
      <c r="AN95" s="18" t="s">
        <v>661</v>
      </c>
      <c r="AO95" s="18" t="s">
        <v>661</v>
      </c>
      <c r="AP95" s="18" t="s">
        <v>661</v>
      </c>
      <c r="AS95" s="63" t="s">
        <v>661</v>
      </c>
      <c r="AT95" s="23" t="s">
        <v>1242</v>
      </c>
      <c r="AU95" s="23" t="s">
        <v>1243</v>
      </c>
      <c r="AV95" s="23" t="s">
        <v>661</v>
      </c>
      <c r="AW95" s="23" t="s">
        <v>661</v>
      </c>
    </row>
    <row r="96" spans="1:49" ht="15.75" hidden="1" customHeight="1">
      <c r="A96" s="57">
        <v>90</v>
      </c>
      <c r="B96" s="18" t="s">
        <v>143</v>
      </c>
      <c r="C96" s="58">
        <v>6992</v>
      </c>
      <c r="D96" s="18">
        <v>6992</v>
      </c>
      <c r="E96" s="58" t="s">
        <v>118</v>
      </c>
      <c r="F96" s="59"/>
      <c r="G96" s="59"/>
      <c r="H96" s="59"/>
      <c r="I96" s="59"/>
      <c r="J96" s="59"/>
      <c r="K96" s="59"/>
      <c r="L96" s="59"/>
      <c r="M96" s="59"/>
      <c r="N96" s="18"/>
      <c r="O96" s="60"/>
      <c r="P96" s="175">
        <v>80</v>
      </c>
      <c r="Q96" s="18"/>
      <c r="R96" s="18"/>
      <c r="S96" s="18"/>
      <c r="T96" s="18"/>
      <c r="U96" s="61" t="s">
        <v>661</v>
      </c>
      <c r="V96" s="18" t="s">
        <v>661</v>
      </c>
      <c r="W96" s="18" t="s">
        <v>661</v>
      </c>
      <c r="X96" s="62" t="s">
        <v>661</v>
      </c>
      <c r="Y96" s="18" t="s">
        <v>661</v>
      </c>
      <c r="Z96" s="18" t="s">
        <v>661</v>
      </c>
      <c r="AA96" s="18" t="s">
        <v>661</v>
      </c>
      <c r="AB96" s="18" t="s">
        <v>661</v>
      </c>
      <c r="AC96" s="18" t="s">
        <v>661</v>
      </c>
      <c r="AD96" s="18"/>
      <c r="AE96" s="18"/>
      <c r="AF96" s="18"/>
      <c r="AG96" s="18"/>
      <c r="AH96" s="30" t="s">
        <v>661</v>
      </c>
      <c r="AI96" s="18" t="s">
        <v>661</v>
      </c>
      <c r="AJ96" s="18" t="s">
        <v>661</v>
      </c>
      <c r="AK96" s="18" t="s">
        <v>661</v>
      </c>
      <c r="AL96" s="18" t="s">
        <v>661</v>
      </c>
      <c r="AM96" s="18" t="s">
        <v>661</v>
      </c>
      <c r="AN96" s="18" t="s">
        <v>661</v>
      </c>
      <c r="AO96" s="18" t="s">
        <v>661</v>
      </c>
      <c r="AP96" s="18" t="s">
        <v>661</v>
      </c>
      <c r="AS96" s="63" t="s">
        <v>661</v>
      </c>
      <c r="AT96" s="23" t="s">
        <v>1242</v>
      </c>
      <c r="AU96" s="23" t="s">
        <v>1243</v>
      </c>
      <c r="AV96" s="23" t="s">
        <v>661</v>
      </c>
      <c r="AW96" s="23" t="s">
        <v>661</v>
      </c>
    </row>
    <row r="97" spans="1:49" ht="15.75" hidden="1" customHeight="1">
      <c r="A97" s="57">
        <v>91</v>
      </c>
      <c r="B97" s="18" t="s">
        <v>144</v>
      </c>
      <c r="C97" s="58">
        <v>6993</v>
      </c>
      <c r="D97" s="18">
        <v>6993</v>
      </c>
      <c r="E97" s="58" t="s">
        <v>118</v>
      </c>
      <c r="F97" s="59"/>
      <c r="G97" s="59"/>
      <c r="H97" s="59"/>
      <c r="I97" s="59"/>
      <c r="J97" s="59"/>
      <c r="K97" s="59"/>
      <c r="L97" s="59"/>
      <c r="M97" s="59"/>
      <c r="N97" s="18"/>
      <c r="O97" s="60"/>
      <c r="P97" s="175">
        <v>80</v>
      </c>
      <c r="Q97" s="18"/>
      <c r="R97" s="18"/>
      <c r="S97" s="18"/>
      <c r="T97" s="18"/>
      <c r="U97" s="61" t="s">
        <v>661</v>
      </c>
      <c r="V97" s="18" t="s">
        <v>661</v>
      </c>
      <c r="W97" s="18" t="s">
        <v>661</v>
      </c>
      <c r="X97" s="62" t="s">
        <v>661</v>
      </c>
      <c r="Y97" s="18" t="s">
        <v>661</v>
      </c>
      <c r="Z97" s="18" t="s">
        <v>661</v>
      </c>
      <c r="AA97" s="18" t="s">
        <v>661</v>
      </c>
      <c r="AB97" s="18" t="s">
        <v>661</v>
      </c>
      <c r="AC97" s="18" t="s">
        <v>661</v>
      </c>
      <c r="AD97" s="18"/>
      <c r="AE97" s="18"/>
      <c r="AF97" s="18"/>
      <c r="AG97" s="18"/>
      <c r="AH97" s="30" t="s">
        <v>661</v>
      </c>
      <c r="AI97" s="18" t="s">
        <v>661</v>
      </c>
      <c r="AJ97" s="18" t="s">
        <v>661</v>
      </c>
      <c r="AK97" s="18" t="s">
        <v>661</v>
      </c>
      <c r="AL97" s="18" t="s">
        <v>661</v>
      </c>
      <c r="AM97" s="18" t="s">
        <v>661</v>
      </c>
      <c r="AN97" s="18" t="s">
        <v>661</v>
      </c>
      <c r="AO97" s="18" t="s">
        <v>661</v>
      </c>
      <c r="AP97" s="18" t="s">
        <v>661</v>
      </c>
      <c r="AS97" s="63" t="s">
        <v>661</v>
      </c>
      <c r="AT97" s="23" t="s">
        <v>1242</v>
      </c>
      <c r="AU97" s="23" t="s">
        <v>1243</v>
      </c>
      <c r="AV97" s="23" t="s">
        <v>661</v>
      </c>
      <c r="AW97" s="23" t="s">
        <v>661</v>
      </c>
    </row>
    <row r="98" spans="1:49" ht="15.75" hidden="1" customHeight="1">
      <c r="A98" s="57">
        <v>92</v>
      </c>
      <c r="B98" s="18" t="s">
        <v>145</v>
      </c>
      <c r="C98" s="58">
        <v>6994</v>
      </c>
      <c r="D98" s="18">
        <v>6994</v>
      </c>
      <c r="E98" s="58" t="s">
        <v>118</v>
      </c>
      <c r="F98" s="59"/>
      <c r="G98" s="59"/>
      <c r="H98" s="59"/>
      <c r="I98" s="59"/>
      <c r="J98" s="59"/>
      <c r="K98" s="59"/>
      <c r="L98" s="59"/>
      <c r="M98" s="59"/>
      <c r="N98" s="18"/>
      <c r="O98" s="60"/>
      <c r="P98" s="175">
        <v>80</v>
      </c>
      <c r="Q98" s="18"/>
      <c r="R98" s="18"/>
      <c r="S98" s="18"/>
      <c r="T98" s="18"/>
      <c r="U98" s="61" t="s">
        <v>661</v>
      </c>
      <c r="V98" s="18" t="s">
        <v>661</v>
      </c>
      <c r="W98" s="18" t="s">
        <v>661</v>
      </c>
      <c r="X98" s="62" t="s">
        <v>661</v>
      </c>
      <c r="Y98" s="18" t="s">
        <v>661</v>
      </c>
      <c r="Z98" s="18" t="s">
        <v>661</v>
      </c>
      <c r="AA98" s="18" t="s">
        <v>661</v>
      </c>
      <c r="AB98" s="18" t="s">
        <v>661</v>
      </c>
      <c r="AC98" s="18" t="s">
        <v>661</v>
      </c>
      <c r="AD98" s="18"/>
      <c r="AE98" s="18"/>
      <c r="AF98" s="18"/>
      <c r="AG98" s="18"/>
      <c r="AH98" s="30" t="s">
        <v>661</v>
      </c>
      <c r="AI98" s="18" t="s">
        <v>661</v>
      </c>
      <c r="AJ98" s="18" t="s">
        <v>661</v>
      </c>
      <c r="AK98" s="18" t="s">
        <v>661</v>
      </c>
      <c r="AL98" s="18" t="s">
        <v>661</v>
      </c>
      <c r="AM98" s="18" t="s">
        <v>661</v>
      </c>
      <c r="AN98" s="18" t="s">
        <v>661</v>
      </c>
      <c r="AO98" s="18" t="s">
        <v>661</v>
      </c>
      <c r="AP98" s="18" t="s">
        <v>661</v>
      </c>
      <c r="AS98" s="63" t="s">
        <v>661</v>
      </c>
      <c r="AT98" s="23" t="s">
        <v>1242</v>
      </c>
      <c r="AU98" s="23" t="s">
        <v>1243</v>
      </c>
      <c r="AV98" s="23" t="s">
        <v>661</v>
      </c>
      <c r="AW98" s="23" t="s">
        <v>661</v>
      </c>
    </row>
    <row r="99" spans="1:49" ht="15.75" hidden="1" customHeight="1">
      <c r="A99" s="57">
        <v>93</v>
      </c>
      <c r="B99" s="18" t="s">
        <v>146</v>
      </c>
      <c r="C99" s="58">
        <v>6995</v>
      </c>
      <c r="D99" s="18">
        <v>6995</v>
      </c>
      <c r="E99" s="58" t="s">
        <v>118</v>
      </c>
      <c r="F99" s="59"/>
      <c r="G99" s="59"/>
      <c r="H99" s="59"/>
      <c r="I99" s="59"/>
      <c r="J99" s="59"/>
      <c r="K99" s="59"/>
      <c r="L99" s="59"/>
      <c r="M99" s="59"/>
      <c r="N99" s="18"/>
      <c r="O99" s="60"/>
      <c r="P99" s="175">
        <v>80</v>
      </c>
      <c r="Q99" s="18"/>
      <c r="R99" s="18"/>
      <c r="S99" s="18"/>
      <c r="T99" s="18"/>
      <c r="U99" s="61" t="s">
        <v>661</v>
      </c>
      <c r="V99" s="18" t="s">
        <v>661</v>
      </c>
      <c r="W99" s="18" t="s">
        <v>661</v>
      </c>
      <c r="X99" s="62" t="s">
        <v>661</v>
      </c>
      <c r="Y99" s="18" t="s">
        <v>661</v>
      </c>
      <c r="Z99" s="18" t="s">
        <v>661</v>
      </c>
      <c r="AA99" s="18" t="s">
        <v>661</v>
      </c>
      <c r="AB99" s="18" t="s">
        <v>661</v>
      </c>
      <c r="AC99" s="18" t="s">
        <v>661</v>
      </c>
      <c r="AD99" s="18"/>
      <c r="AE99" s="18"/>
      <c r="AF99" s="18"/>
      <c r="AG99" s="18"/>
      <c r="AH99" s="30" t="s">
        <v>661</v>
      </c>
      <c r="AI99" s="18" t="s">
        <v>661</v>
      </c>
      <c r="AJ99" s="18" t="s">
        <v>661</v>
      </c>
      <c r="AK99" s="18" t="s">
        <v>661</v>
      </c>
      <c r="AL99" s="18" t="s">
        <v>661</v>
      </c>
      <c r="AM99" s="18" t="s">
        <v>661</v>
      </c>
      <c r="AN99" s="18" t="s">
        <v>661</v>
      </c>
      <c r="AO99" s="18" t="s">
        <v>661</v>
      </c>
      <c r="AP99" s="18" t="s">
        <v>661</v>
      </c>
      <c r="AS99" s="63" t="s">
        <v>661</v>
      </c>
      <c r="AT99" s="23" t="s">
        <v>1242</v>
      </c>
      <c r="AU99" s="23" t="s">
        <v>1243</v>
      </c>
      <c r="AV99" s="23" t="s">
        <v>661</v>
      </c>
      <c r="AW99" s="23" t="s">
        <v>661</v>
      </c>
    </row>
    <row r="100" spans="1:49" ht="15.75" hidden="1" customHeight="1">
      <c r="A100" s="57">
        <v>94</v>
      </c>
      <c r="B100" s="18" t="s">
        <v>147</v>
      </c>
      <c r="C100" s="58">
        <v>6996</v>
      </c>
      <c r="D100" s="18">
        <v>6996</v>
      </c>
      <c r="E100" s="58" t="s">
        <v>118</v>
      </c>
      <c r="F100" s="59"/>
      <c r="G100" s="59"/>
      <c r="H100" s="59"/>
      <c r="I100" s="59"/>
      <c r="J100" s="59"/>
      <c r="K100" s="59"/>
      <c r="L100" s="59"/>
      <c r="M100" s="59"/>
      <c r="N100" s="18"/>
      <c r="O100" s="60"/>
      <c r="P100" s="175">
        <v>80</v>
      </c>
      <c r="Q100" s="18"/>
      <c r="R100" s="18"/>
      <c r="S100" s="18"/>
      <c r="T100" s="18"/>
      <c r="U100" s="61" t="s">
        <v>661</v>
      </c>
      <c r="V100" s="18" t="s">
        <v>661</v>
      </c>
      <c r="W100" s="18" t="s">
        <v>661</v>
      </c>
      <c r="X100" s="62" t="s">
        <v>661</v>
      </c>
      <c r="Y100" s="18" t="s">
        <v>661</v>
      </c>
      <c r="Z100" s="18" t="s">
        <v>661</v>
      </c>
      <c r="AA100" s="18" t="s">
        <v>661</v>
      </c>
      <c r="AB100" s="18" t="s">
        <v>661</v>
      </c>
      <c r="AC100" s="18" t="s">
        <v>661</v>
      </c>
      <c r="AD100" s="18"/>
      <c r="AE100" s="18"/>
      <c r="AF100" s="18"/>
      <c r="AG100" s="18"/>
      <c r="AH100" s="30" t="s">
        <v>661</v>
      </c>
      <c r="AI100" s="18" t="s">
        <v>661</v>
      </c>
      <c r="AJ100" s="18" t="s">
        <v>661</v>
      </c>
      <c r="AK100" s="18" t="s">
        <v>661</v>
      </c>
      <c r="AL100" s="18" t="s">
        <v>661</v>
      </c>
      <c r="AM100" s="18" t="s">
        <v>661</v>
      </c>
      <c r="AN100" s="18" t="s">
        <v>661</v>
      </c>
      <c r="AO100" s="18" t="s">
        <v>661</v>
      </c>
      <c r="AP100" s="18" t="s">
        <v>661</v>
      </c>
      <c r="AS100" s="63" t="s">
        <v>661</v>
      </c>
      <c r="AT100" s="23" t="s">
        <v>1242</v>
      </c>
      <c r="AU100" s="23" t="s">
        <v>1243</v>
      </c>
      <c r="AV100" s="23" t="s">
        <v>661</v>
      </c>
      <c r="AW100" s="23" t="s">
        <v>661</v>
      </c>
    </row>
    <row r="101" spans="1:49" ht="15.75" hidden="1" customHeight="1">
      <c r="A101" s="57">
        <v>95</v>
      </c>
      <c r="B101" s="18" t="s">
        <v>148</v>
      </c>
      <c r="C101" s="58">
        <v>6997</v>
      </c>
      <c r="D101" s="18">
        <v>6997</v>
      </c>
      <c r="E101" s="58" t="s">
        <v>118</v>
      </c>
      <c r="F101" s="59"/>
      <c r="G101" s="59"/>
      <c r="H101" s="59"/>
      <c r="I101" s="59"/>
      <c r="J101" s="59"/>
      <c r="K101" s="59"/>
      <c r="L101" s="59"/>
      <c r="M101" s="59"/>
      <c r="N101" s="18"/>
      <c r="O101" s="60"/>
      <c r="P101" s="175">
        <v>80</v>
      </c>
      <c r="Q101" s="18"/>
      <c r="R101" s="18"/>
      <c r="S101" s="18"/>
      <c r="T101" s="18"/>
      <c r="U101" s="61" t="s">
        <v>661</v>
      </c>
      <c r="V101" s="18" t="s">
        <v>661</v>
      </c>
      <c r="W101" s="18" t="s">
        <v>661</v>
      </c>
      <c r="X101" s="62" t="s">
        <v>661</v>
      </c>
      <c r="Y101" s="18" t="s">
        <v>661</v>
      </c>
      <c r="Z101" s="18" t="s">
        <v>661</v>
      </c>
      <c r="AA101" s="18" t="s">
        <v>661</v>
      </c>
      <c r="AB101" s="18" t="s">
        <v>661</v>
      </c>
      <c r="AC101" s="18" t="s">
        <v>661</v>
      </c>
      <c r="AD101" s="18"/>
      <c r="AE101" s="18"/>
      <c r="AF101" s="18"/>
      <c r="AG101" s="18"/>
      <c r="AH101" s="30" t="s">
        <v>661</v>
      </c>
      <c r="AI101" s="18" t="s">
        <v>661</v>
      </c>
      <c r="AJ101" s="18" t="s">
        <v>661</v>
      </c>
      <c r="AK101" s="18" t="s">
        <v>661</v>
      </c>
      <c r="AL101" s="18" t="s">
        <v>661</v>
      </c>
      <c r="AM101" s="18" t="s">
        <v>661</v>
      </c>
      <c r="AN101" s="18" t="s">
        <v>661</v>
      </c>
      <c r="AO101" s="18" t="s">
        <v>661</v>
      </c>
      <c r="AP101" s="18" t="s">
        <v>661</v>
      </c>
      <c r="AS101" s="63" t="s">
        <v>661</v>
      </c>
      <c r="AT101" s="23" t="s">
        <v>1242</v>
      </c>
      <c r="AU101" s="23" t="s">
        <v>1243</v>
      </c>
      <c r="AV101" s="23" t="s">
        <v>661</v>
      </c>
      <c r="AW101" s="23" t="s">
        <v>661</v>
      </c>
    </row>
    <row r="102" spans="1:49" ht="15.75" hidden="1" customHeight="1">
      <c r="A102" s="57">
        <v>96</v>
      </c>
      <c r="B102" s="64" t="s">
        <v>149</v>
      </c>
      <c r="C102" s="58">
        <v>6998</v>
      </c>
      <c r="D102" s="18">
        <v>6998</v>
      </c>
      <c r="E102" s="58" t="s">
        <v>118</v>
      </c>
      <c r="F102" s="59"/>
      <c r="G102" s="59"/>
      <c r="H102" s="59"/>
      <c r="I102" s="59"/>
      <c r="J102" s="59"/>
      <c r="K102" s="59"/>
      <c r="L102" s="59"/>
      <c r="M102" s="59"/>
      <c r="N102" s="18"/>
      <c r="O102" s="60"/>
      <c r="P102" s="175">
        <v>80</v>
      </c>
      <c r="Q102" s="18"/>
      <c r="R102" s="18"/>
      <c r="S102" s="18"/>
      <c r="T102" s="18"/>
      <c r="U102" s="61" t="s">
        <v>661</v>
      </c>
      <c r="V102" s="18" t="s">
        <v>661</v>
      </c>
      <c r="W102" s="18" t="s">
        <v>661</v>
      </c>
      <c r="X102" s="62" t="s">
        <v>661</v>
      </c>
      <c r="Y102" s="18" t="s">
        <v>661</v>
      </c>
      <c r="Z102" s="18" t="s">
        <v>661</v>
      </c>
      <c r="AA102" s="18" t="s">
        <v>661</v>
      </c>
      <c r="AB102" s="18" t="s">
        <v>661</v>
      </c>
      <c r="AC102" s="18" t="s">
        <v>661</v>
      </c>
      <c r="AD102" s="18"/>
      <c r="AE102" s="18"/>
      <c r="AF102" s="18"/>
      <c r="AG102" s="18"/>
      <c r="AH102" s="30" t="s">
        <v>661</v>
      </c>
      <c r="AI102" s="18" t="s">
        <v>661</v>
      </c>
      <c r="AJ102" s="18" t="s">
        <v>661</v>
      </c>
      <c r="AK102" s="18" t="s">
        <v>661</v>
      </c>
      <c r="AL102" s="18" t="s">
        <v>661</v>
      </c>
      <c r="AM102" s="18" t="s">
        <v>661</v>
      </c>
      <c r="AN102" s="18" t="s">
        <v>661</v>
      </c>
      <c r="AO102" s="18" t="s">
        <v>661</v>
      </c>
      <c r="AP102" s="18" t="s">
        <v>661</v>
      </c>
      <c r="AS102" s="63" t="s">
        <v>661</v>
      </c>
      <c r="AT102" s="23" t="s">
        <v>1242</v>
      </c>
      <c r="AU102" s="23" t="s">
        <v>1243</v>
      </c>
      <c r="AV102" s="23" t="s">
        <v>661</v>
      </c>
      <c r="AW102" s="23" t="s">
        <v>661</v>
      </c>
    </row>
    <row r="103" spans="1:49" ht="15.75" hidden="1" customHeight="1">
      <c r="A103" s="57">
        <v>97</v>
      </c>
      <c r="B103" s="18" t="s">
        <v>150</v>
      </c>
      <c r="C103" s="58">
        <v>6999</v>
      </c>
      <c r="D103" s="18">
        <v>6999</v>
      </c>
      <c r="E103" s="58" t="s">
        <v>151</v>
      </c>
      <c r="F103" s="59"/>
      <c r="G103" s="59"/>
      <c r="H103" s="59"/>
      <c r="I103" s="59"/>
      <c r="J103" s="59"/>
      <c r="K103" s="59"/>
      <c r="L103" s="59"/>
      <c r="M103" s="59"/>
      <c r="N103" s="18"/>
      <c r="O103" s="60"/>
      <c r="P103" s="175">
        <v>80</v>
      </c>
      <c r="Q103" s="18"/>
      <c r="R103" s="18"/>
      <c r="S103" s="18"/>
      <c r="T103" s="18"/>
      <c r="U103" s="61" t="s">
        <v>661</v>
      </c>
      <c r="V103" s="18" t="s">
        <v>661</v>
      </c>
      <c r="W103" s="18" t="s">
        <v>661</v>
      </c>
      <c r="X103" s="62" t="s">
        <v>661</v>
      </c>
      <c r="Y103" s="18" t="s">
        <v>661</v>
      </c>
      <c r="Z103" s="18" t="s">
        <v>661</v>
      </c>
      <c r="AA103" s="18" t="s">
        <v>661</v>
      </c>
      <c r="AB103" s="18" t="s">
        <v>661</v>
      </c>
      <c r="AC103" s="18" t="s">
        <v>661</v>
      </c>
      <c r="AD103" s="18"/>
      <c r="AE103" s="18"/>
      <c r="AF103" s="18"/>
      <c r="AG103" s="18"/>
      <c r="AH103" s="30" t="s">
        <v>661</v>
      </c>
      <c r="AI103" s="18" t="s">
        <v>661</v>
      </c>
      <c r="AJ103" s="18" t="s">
        <v>661</v>
      </c>
      <c r="AK103" s="18" t="s">
        <v>661</v>
      </c>
      <c r="AL103" s="18" t="s">
        <v>661</v>
      </c>
      <c r="AM103" s="18" t="s">
        <v>661</v>
      </c>
      <c r="AN103" s="18" t="s">
        <v>661</v>
      </c>
      <c r="AO103" s="18" t="s">
        <v>661</v>
      </c>
      <c r="AP103" s="18" t="s">
        <v>661</v>
      </c>
      <c r="AS103" s="63" t="s">
        <v>661</v>
      </c>
      <c r="AT103" s="23" t="s">
        <v>1242</v>
      </c>
      <c r="AU103" s="23" t="s">
        <v>1243</v>
      </c>
      <c r="AV103" s="23" t="s">
        <v>661</v>
      </c>
      <c r="AW103" s="23" t="s">
        <v>661</v>
      </c>
    </row>
    <row r="104" spans="1:49" ht="15.75" hidden="1" customHeight="1">
      <c r="A104" s="57">
        <v>98</v>
      </c>
      <c r="B104" s="18" t="s">
        <v>152</v>
      </c>
      <c r="C104" s="58">
        <v>7000</v>
      </c>
      <c r="D104" s="18">
        <v>7000</v>
      </c>
      <c r="E104" s="58" t="s">
        <v>151</v>
      </c>
      <c r="F104" s="59"/>
      <c r="G104" s="59"/>
      <c r="H104" s="59"/>
      <c r="I104" s="59"/>
      <c r="J104" s="59"/>
      <c r="K104" s="59"/>
      <c r="L104" s="59"/>
      <c r="M104" s="59"/>
      <c r="N104" s="18"/>
      <c r="O104" s="60"/>
      <c r="P104" s="175">
        <v>80</v>
      </c>
      <c r="Q104" s="18"/>
      <c r="R104" s="18"/>
      <c r="S104" s="18"/>
      <c r="T104" s="18"/>
      <c r="U104" s="61" t="s">
        <v>661</v>
      </c>
      <c r="V104" s="18" t="s">
        <v>661</v>
      </c>
      <c r="W104" s="18" t="s">
        <v>661</v>
      </c>
      <c r="X104" s="62" t="s">
        <v>661</v>
      </c>
      <c r="Y104" s="18" t="s">
        <v>661</v>
      </c>
      <c r="Z104" s="18" t="s">
        <v>661</v>
      </c>
      <c r="AA104" s="18" t="s">
        <v>661</v>
      </c>
      <c r="AB104" s="18" t="s">
        <v>661</v>
      </c>
      <c r="AC104" s="18" t="s">
        <v>661</v>
      </c>
      <c r="AD104" s="18"/>
      <c r="AE104" s="18"/>
      <c r="AF104" s="18"/>
      <c r="AG104" s="18"/>
      <c r="AH104" s="30" t="s">
        <v>661</v>
      </c>
      <c r="AI104" s="18" t="s">
        <v>661</v>
      </c>
      <c r="AJ104" s="18" t="s">
        <v>661</v>
      </c>
      <c r="AK104" s="18" t="s">
        <v>661</v>
      </c>
      <c r="AL104" s="18" t="s">
        <v>661</v>
      </c>
      <c r="AM104" s="18" t="s">
        <v>661</v>
      </c>
      <c r="AN104" s="18" t="s">
        <v>661</v>
      </c>
      <c r="AO104" s="18" t="s">
        <v>661</v>
      </c>
      <c r="AP104" s="18" t="s">
        <v>661</v>
      </c>
      <c r="AS104" s="63" t="s">
        <v>661</v>
      </c>
      <c r="AT104" s="23" t="s">
        <v>1242</v>
      </c>
      <c r="AU104" s="23" t="s">
        <v>1243</v>
      </c>
      <c r="AV104" s="23" t="s">
        <v>661</v>
      </c>
      <c r="AW104" s="23" t="s">
        <v>661</v>
      </c>
    </row>
    <row r="105" spans="1:49" ht="15.75" hidden="1" customHeight="1">
      <c r="A105" s="57">
        <v>99</v>
      </c>
      <c r="B105" s="18" t="s">
        <v>153</v>
      </c>
      <c r="C105" s="59">
        <v>7001</v>
      </c>
      <c r="D105" s="18">
        <v>7001</v>
      </c>
      <c r="E105" s="58" t="s">
        <v>151</v>
      </c>
      <c r="F105" s="59"/>
      <c r="G105" s="59"/>
      <c r="H105" s="59"/>
      <c r="I105" s="59"/>
      <c r="J105" s="59"/>
      <c r="K105" s="59"/>
      <c r="L105" s="59"/>
      <c r="M105" s="59"/>
      <c r="N105" s="18"/>
      <c r="O105" s="60"/>
      <c r="P105" s="175">
        <v>80</v>
      </c>
      <c r="Q105" s="18"/>
      <c r="R105" s="18"/>
      <c r="S105" s="18"/>
      <c r="T105" s="18"/>
      <c r="U105" s="61" t="s">
        <v>661</v>
      </c>
      <c r="V105" s="18" t="s">
        <v>661</v>
      </c>
      <c r="W105" s="18" t="s">
        <v>661</v>
      </c>
      <c r="X105" s="62" t="s">
        <v>661</v>
      </c>
      <c r="Y105" s="18" t="s">
        <v>661</v>
      </c>
      <c r="Z105" s="18" t="s">
        <v>661</v>
      </c>
      <c r="AA105" s="18" t="s">
        <v>661</v>
      </c>
      <c r="AB105" s="18" t="s">
        <v>661</v>
      </c>
      <c r="AC105" s="18" t="s">
        <v>661</v>
      </c>
      <c r="AD105" s="18"/>
      <c r="AE105" s="18"/>
      <c r="AF105" s="18"/>
      <c r="AG105" s="18"/>
      <c r="AH105" s="30" t="s">
        <v>661</v>
      </c>
      <c r="AI105" s="18" t="s">
        <v>661</v>
      </c>
      <c r="AJ105" s="18" t="s">
        <v>661</v>
      </c>
      <c r="AK105" s="18" t="s">
        <v>661</v>
      </c>
      <c r="AL105" s="18" t="s">
        <v>661</v>
      </c>
      <c r="AM105" s="18" t="s">
        <v>661</v>
      </c>
      <c r="AN105" s="18" t="s">
        <v>661</v>
      </c>
      <c r="AO105" s="18" t="s">
        <v>661</v>
      </c>
      <c r="AP105" s="18" t="s">
        <v>661</v>
      </c>
      <c r="AS105" s="63" t="s">
        <v>661</v>
      </c>
      <c r="AT105" s="23" t="s">
        <v>1242</v>
      </c>
      <c r="AU105" s="23" t="s">
        <v>1243</v>
      </c>
      <c r="AV105" s="23" t="s">
        <v>661</v>
      </c>
      <c r="AW105" s="23" t="s">
        <v>661</v>
      </c>
    </row>
    <row r="106" spans="1:49" ht="15.75" hidden="1" customHeight="1">
      <c r="A106" s="57">
        <v>100</v>
      </c>
      <c r="B106" s="18" t="s">
        <v>154</v>
      </c>
      <c r="C106" s="58">
        <v>7002</v>
      </c>
      <c r="D106" s="18">
        <v>7002</v>
      </c>
      <c r="E106" s="58" t="s">
        <v>151</v>
      </c>
      <c r="F106" s="59"/>
      <c r="G106" s="59"/>
      <c r="H106" s="59"/>
      <c r="I106" s="59"/>
      <c r="J106" s="59"/>
      <c r="K106" s="59"/>
      <c r="L106" s="59"/>
      <c r="M106" s="59"/>
      <c r="N106" s="18"/>
      <c r="O106" s="60"/>
      <c r="P106" s="175">
        <v>80</v>
      </c>
      <c r="Q106" s="18"/>
      <c r="R106" s="18"/>
      <c r="S106" s="18"/>
      <c r="T106" s="18"/>
      <c r="U106" s="61" t="s">
        <v>661</v>
      </c>
      <c r="V106" s="18" t="s">
        <v>661</v>
      </c>
      <c r="W106" s="18" t="s">
        <v>661</v>
      </c>
      <c r="X106" s="62" t="s">
        <v>661</v>
      </c>
      <c r="Y106" s="18" t="s">
        <v>661</v>
      </c>
      <c r="Z106" s="18" t="s">
        <v>661</v>
      </c>
      <c r="AA106" s="18" t="s">
        <v>661</v>
      </c>
      <c r="AB106" s="18" t="s">
        <v>661</v>
      </c>
      <c r="AC106" s="18" t="s">
        <v>661</v>
      </c>
      <c r="AD106" s="18"/>
      <c r="AE106" s="18"/>
      <c r="AF106" s="18"/>
      <c r="AG106" s="18"/>
      <c r="AH106" s="30" t="s">
        <v>661</v>
      </c>
      <c r="AI106" s="18" t="s">
        <v>661</v>
      </c>
      <c r="AJ106" s="18" t="s">
        <v>661</v>
      </c>
      <c r="AK106" s="18" t="s">
        <v>661</v>
      </c>
      <c r="AL106" s="18" t="s">
        <v>661</v>
      </c>
      <c r="AM106" s="18" t="s">
        <v>661</v>
      </c>
      <c r="AN106" s="18" t="s">
        <v>661</v>
      </c>
      <c r="AO106" s="18" t="s">
        <v>661</v>
      </c>
      <c r="AP106" s="18" t="s">
        <v>661</v>
      </c>
      <c r="AS106" s="63" t="s">
        <v>661</v>
      </c>
      <c r="AT106" s="23" t="s">
        <v>1242</v>
      </c>
      <c r="AU106" s="23" t="s">
        <v>1243</v>
      </c>
      <c r="AV106" s="23" t="s">
        <v>661</v>
      </c>
      <c r="AW106" s="23" t="s">
        <v>661</v>
      </c>
    </row>
    <row r="107" spans="1:49" ht="15.75" hidden="1" customHeight="1">
      <c r="A107" s="57">
        <v>101</v>
      </c>
      <c r="B107" s="18" t="s">
        <v>155</v>
      </c>
      <c r="C107" s="58">
        <v>7003</v>
      </c>
      <c r="D107" s="18">
        <v>7003</v>
      </c>
      <c r="E107" s="58" t="s">
        <v>151</v>
      </c>
      <c r="F107" s="59"/>
      <c r="G107" s="59"/>
      <c r="H107" s="59"/>
      <c r="I107" s="59"/>
      <c r="J107" s="59"/>
      <c r="K107" s="59"/>
      <c r="L107" s="59"/>
      <c r="M107" s="59"/>
      <c r="N107" s="18"/>
      <c r="O107" s="60"/>
      <c r="P107" s="175">
        <v>80</v>
      </c>
      <c r="Q107" s="18"/>
      <c r="R107" s="18"/>
      <c r="S107" s="18"/>
      <c r="T107" s="18"/>
      <c r="U107" s="61" t="s">
        <v>661</v>
      </c>
      <c r="V107" s="18" t="s">
        <v>661</v>
      </c>
      <c r="W107" s="18" t="s">
        <v>661</v>
      </c>
      <c r="X107" s="62" t="s">
        <v>661</v>
      </c>
      <c r="Y107" s="18" t="s">
        <v>661</v>
      </c>
      <c r="Z107" s="18" t="s">
        <v>661</v>
      </c>
      <c r="AA107" s="18" t="s">
        <v>661</v>
      </c>
      <c r="AB107" s="18" t="s">
        <v>661</v>
      </c>
      <c r="AC107" s="18" t="s">
        <v>661</v>
      </c>
      <c r="AD107" s="18"/>
      <c r="AE107" s="18"/>
      <c r="AF107" s="18"/>
      <c r="AG107" s="18"/>
      <c r="AH107" s="30" t="s">
        <v>661</v>
      </c>
      <c r="AI107" s="18" t="s">
        <v>661</v>
      </c>
      <c r="AJ107" s="18" t="s">
        <v>661</v>
      </c>
      <c r="AK107" s="18" t="s">
        <v>661</v>
      </c>
      <c r="AL107" s="18" t="s">
        <v>661</v>
      </c>
      <c r="AM107" s="18" t="s">
        <v>661</v>
      </c>
      <c r="AN107" s="18" t="s">
        <v>661</v>
      </c>
      <c r="AO107" s="18" t="s">
        <v>661</v>
      </c>
      <c r="AP107" s="18" t="s">
        <v>661</v>
      </c>
      <c r="AS107" s="63" t="s">
        <v>661</v>
      </c>
      <c r="AT107" s="23" t="s">
        <v>1242</v>
      </c>
      <c r="AU107" s="23" t="s">
        <v>1243</v>
      </c>
      <c r="AV107" s="23" t="s">
        <v>661</v>
      </c>
      <c r="AW107" s="23" t="s">
        <v>661</v>
      </c>
    </row>
    <row r="108" spans="1:49" ht="15.75" hidden="1" customHeight="1">
      <c r="A108" s="57">
        <v>102</v>
      </c>
      <c r="B108" s="18" t="s">
        <v>156</v>
      </c>
      <c r="C108" s="58">
        <v>7004</v>
      </c>
      <c r="D108" s="18">
        <v>7004</v>
      </c>
      <c r="E108" s="58" t="s">
        <v>151</v>
      </c>
      <c r="F108" s="59"/>
      <c r="G108" s="59"/>
      <c r="H108" s="59"/>
      <c r="I108" s="59"/>
      <c r="J108" s="59"/>
      <c r="K108" s="59"/>
      <c r="L108" s="59"/>
      <c r="M108" s="59"/>
      <c r="N108" s="18"/>
      <c r="O108" s="60"/>
      <c r="P108" s="175">
        <v>80</v>
      </c>
      <c r="Q108" s="18"/>
      <c r="R108" s="18"/>
      <c r="S108" s="18"/>
      <c r="T108" s="18"/>
      <c r="U108" s="61" t="s">
        <v>661</v>
      </c>
      <c r="V108" s="18" t="s">
        <v>661</v>
      </c>
      <c r="W108" s="18" t="s">
        <v>661</v>
      </c>
      <c r="X108" s="62" t="s">
        <v>661</v>
      </c>
      <c r="Y108" s="18" t="s">
        <v>661</v>
      </c>
      <c r="Z108" s="18" t="s">
        <v>661</v>
      </c>
      <c r="AA108" s="18" t="s">
        <v>661</v>
      </c>
      <c r="AB108" s="18" t="s">
        <v>661</v>
      </c>
      <c r="AC108" s="18" t="s">
        <v>661</v>
      </c>
      <c r="AD108" s="18"/>
      <c r="AE108" s="18"/>
      <c r="AF108" s="18"/>
      <c r="AG108" s="18"/>
      <c r="AH108" s="30" t="s">
        <v>661</v>
      </c>
      <c r="AI108" s="18" t="s">
        <v>661</v>
      </c>
      <c r="AJ108" s="18" t="s">
        <v>661</v>
      </c>
      <c r="AK108" s="18" t="s">
        <v>661</v>
      </c>
      <c r="AL108" s="18" t="s">
        <v>661</v>
      </c>
      <c r="AM108" s="18" t="s">
        <v>661</v>
      </c>
      <c r="AN108" s="18" t="s">
        <v>661</v>
      </c>
      <c r="AO108" s="18" t="s">
        <v>661</v>
      </c>
      <c r="AP108" s="18" t="s">
        <v>661</v>
      </c>
      <c r="AS108" s="63" t="s">
        <v>661</v>
      </c>
      <c r="AT108" s="23" t="s">
        <v>1242</v>
      </c>
      <c r="AU108" s="23" t="s">
        <v>1243</v>
      </c>
      <c r="AV108" s="23" t="s">
        <v>661</v>
      </c>
      <c r="AW108" s="23" t="s">
        <v>661</v>
      </c>
    </row>
    <row r="109" spans="1:49" ht="15.75" hidden="1" customHeight="1">
      <c r="A109" s="57">
        <v>103</v>
      </c>
      <c r="B109" s="18" t="s">
        <v>157</v>
      </c>
      <c r="C109" s="58">
        <v>7005</v>
      </c>
      <c r="D109" s="18">
        <v>7005</v>
      </c>
      <c r="E109" s="58" t="s">
        <v>151</v>
      </c>
      <c r="F109" s="59"/>
      <c r="G109" s="59"/>
      <c r="H109" s="59"/>
      <c r="I109" s="59"/>
      <c r="J109" s="59"/>
      <c r="K109" s="59"/>
      <c r="L109" s="59"/>
      <c r="M109" s="59"/>
      <c r="N109" s="18"/>
      <c r="O109" s="60"/>
      <c r="P109" s="175">
        <v>80</v>
      </c>
      <c r="Q109" s="18"/>
      <c r="R109" s="18"/>
      <c r="S109" s="18"/>
      <c r="T109" s="18"/>
      <c r="U109" s="61" t="s">
        <v>661</v>
      </c>
      <c r="V109" s="18" t="s">
        <v>661</v>
      </c>
      <c r="W109" s="18" t="s">
        <v>661</v>
      </c>
      <c r="X109" s="62" t="s">
        <v>661</v>
      </c>
      <c r="Y109" s="18" t="s">
        <v>661</v>
      </c>
      <c r="Z109" s="18" t="s">
        <v>661</v>
      </c>
      <c r="AA109" s="18" t="s">
        <v>661</v>
      </c>
      <c r="AB109" s="18" t="s">
        <v>661</v>
      </c>
      <c r="AC109" s="18" t="s">
        <v>661</v>
      </c>
      <c r="AD109" s="18"/>
      <c r="AE109" s="18"/>
      <c r="AF109" s="18"/>
      <c r="AG109" s="18"/>
      <c r="AH109" s="30" t="s">
        <v>661</v>
      </c>
      <c r="AI109" s="18" t="s">
        <v>661</v>
      </c>
      <c r="AJ109" s="18" t="s">
        <v>661</v>
      </c>
      <c r="AK109" s="18" t="s">
        <v>661</v>
      </c>
      <c r="AL109" s="18" t="s">
        <v>661</v>
      </c>
      <c r="AM109" s="18" t="s">
        <v>661</v>
      </c>
      <c r="AN109" s="18" t="s">
        <v>661</v>
      </c>
      <c r="AO109" s="18" t="s">
        <v>661</v>
      </c>
      <c r="AP109" s="18" t="s">
        <v>661</v>
      </c>
      <c r="AS109" s="63" t="s">
        <v>661</v>
      </c>
      <c r="AT109" s="23" t="s">
        <v>1242</v>
      </c>
      <c r="AU109" s="23" t="s">
        <v>1243</v>
      </c>
      <c r="AV109" s="23" t="s">
        <v>661</v>
      </c>
      <c r="AW109" s="23" t="s">
        <v>661</v>
      </c>
    </row>
    <row r="110" spans="1:49" ht="15.75" hidden="1" customHeight="1">
      <c r="A110" s="57">
        <v>104</v>
      </c>
      <c r="B110" s="18" t="s">
        <v>158</v>
      </c>
      <c r="C110" s="58">
        <v>7006</v>
      </c>
      <c r="D110" s="18">
        <v>7006</v>
      </c>
      <c r="E110" s="58" t="s">
        <v>151</v>
      </c>
      <c r="F110" s="59"/>
      <c r="G110" s="59"/>
      <c r="H110" s="59"/>
      <c r="I110" s="59"/>
      <c r="J110" s="59"/>
      <c r="K110" s="59"/>
      <c r="L110" s="59"/>
      <c r="M110" s="59"/>
      <c r="N110" s="18"/>
      <c r="O110" s="60"/>
      <c r="P110" s="175">
        <v>80</v>
      </c>
      <c r="Q110" s="18"/>
      <c r="R110" s="18"/>
      <c r="S110" s="18"/>
      <c r="T110" s="18"/>
      <c r="U110" s="61" t="s">
        <v>661</v>
      </c>
      <c r="V110" s="18" t="s">
        <v>661</v>
      </c>
      <c r="W110" s="18" t="s">
        <v>661</v>
      </c>
      <c r="X110" s="62" t="s">
        <v>661</v>
      </c>
      <c r="Y110" s="18" t="s">
        <v>661</v>
      </c>
      <c r="Z110" s="18" t="s">
        <v>661</v>
      </c>
      <c r="AA110" s="18" t="s">
        <v>661</v>
      </c>
      <c r="AB110" s="18" t="s">
        <v>661</v>
      </c>
      <c r="AC110" s="18" t="s">
        <v>661</v>
      </c>
      <c r="AD110" s="18"/>
      <c r="AE110" s="18"/>
      <c r="AF110" s="18"/>
      <c r="AG110" s="18"/>
      <c r="AH110" s="30" t="s">
        <v>661</v>
      </c>
      <c r="AI110" s="18" t="s">
        <v>661</v>
      </c>
      <c r="AJ110" s="18" t="s">
        <v>661</v>
      </c>
      <c r="AK110" s="18" t="s">
        <v>661</v>
      </c>
      <c r="AL110" s="18" t="s">
        <v>661</v>
      </c>
      <c r="AM110" s="18" t="s">
        <v>661</v>
      </c>
      <c r="AN110" s="18" t="s">
        <v>661</v>
      </c>
      <c r="AO110" s="18" t="s">
        <v>661</v>
      </c>
      <c r="AP110" s="18" t="s">
        <v>661</v>
      </c>
      <c r="AS110" s="63" t="s">
        <v>661</v>
      </c>
      <c r="AT110" s="23" t="s">
        <v>1242</v>
      </c>
      <c r="AU110" s="23" t="s">
        <v>1243</v>
      </c>
      <c r="AV110" s="23" t="s">
        <v>661</v>
      </c>
      <c r="AW110" s="23" t="s">
        <v>661</v>
      </c>
    </row>
    <row r="111" spans="1:49" ht="15.75" hidden="1" customHeight="1">
      <c r="A111" s="57">
        <v>105</v>
      </c>
      <c r="B111" s="18" t="s">
        <v>159</v>
      </c>
      <c r="C111" s="58">
        <v>7007</v>
      </c>
      <c r="D111" s="18">
        <v>7007</v>
      </c>
      <c r="E111" s="58" t="s">
        <v>151</v>
      </c>
      <c r="F111" s="59"/>
      <c r="G111" s="59"/>
      <c r="H111" s="59"/>
      <c r="I111" s="59"/>
      <c r="J111" s="59"/>
      <c r="K111" s="59"/>
      <c r="L111" s="59"/>
      <c r="M111" s="59"/>
      <c r="N111" s="18"/>
      <c r="O111" s="60"/>
      <c r="P111" s="175">
        <v>80</v>
      </c>
      <c r="Q111" s="18"/>
      <c r="R111" s="18"/>
      <c r="S111" s="18"/>
      <c r="T111" s="18"/>
      <c r="U111" s="61" t="s">
        <v>661</v>
      </c>
      <c r="V111" s="18" t="s">
        <v>661</v>
      </c>
      <c r="W111" s="18" t="s">
        <v>661</v>
      </c>
      <c r="X111" s="62" t="s">
        <v>661</v>
      </c>
      <c r="Y111" s="18" t="s">
        <v>661</v>
      </c>
      <c r="Z111" s="18" t="s">
        <v>661</v>
      </c>
      <c r="AA111" s="18" t="s">
        <v>661</v>
      </c>
      <c r="AB111" s="18" t="s">
        <v>661</v>
      </c>
      <c r="AC111" s="18" t="s">
        <v>661</v>
      </c>
      <c r="AD111" s="18"/>
      <c r="AE111" s="18"/>
      <c r="AF111" s="18"/>
      <c r="AG111" s="18"/>
      <c r="AH111" s="30" t="s">
        <v>661</v>
      </c>
      <c r="AI111" s="18" t="s">
        <v>661</v>
      </c>
      <c r="AJ111" s="18" t="s">
        <v>661</v>
      </c>
      <c r="AK111" s="18" t="s">
        <v>661</v>
      </c>
      <c r="AL111" s="18" t="s">
        <v>661</v>
      </c>
      <c r="AM111" s="18" t="s">
        <v>661</v>
      </c>
      <c r="AN111" s="18" t="s">
        <v>661</v>
      </c>
      <c r="AO111" s="18" t="s">
        <v>661</v>
      </c>
      <c r="AP111" s="18" t="s">
        <v>661</v>
      </c>
      <c r="AS111" s="63" t="s">
        <v>661</v>
      </c>
      <c r="AT111" s="23" t="s">
        <v>1242</v>
      </c>
      <c r="AU111" s="23" t="s">
        <v>1243</v>
      </c>
      <c r="AV111" s="23" t="s">
        <v>661</v>
      </c>
      <c r="AW111" s="23" t="s">
        <v>661</v>
      </c>
    </row>
    <row r="112" spans="1:49" ht="15.75" hidden="1" customHeight="1">
      <c r="A112" s="57">
        <v>106</v>
      </c>
      <c r="B112" s="18" t="s">
        <v>160</v>
      </c>
      <c r="C112" s="58">
        <v>7008</v>
      </c>
      <c r="D112" s="18">
        <v>7008</v>
      </c>
      <c r="E112" s="58" t="s">
        <v>151</v>
      </c>
      <c r="F112" s="59"/>
      <c r="G112" s="59"/>
      <c r="H112" s="59"/>
      <c r="I112" s="59"/>
      <c r="J112" s="59"/>
      <c r="K112" s="59"/>
      <c r="L112" s="59"/>
      <c r="M112" s="59"/>
      <c r="N112" s="18"/>
      <c r="O112" s="60"/>
      <c r="P112" s="175">
        <v>80</v>
      </c>
      <c r="Q112" s="18"/>
      <c r="R112" s="18"/>
      <c r="S112" s="18"/>
      <c r="T112" s="18"/>
      <c r="U112" s="61" t="s">
        <v>661</v>
      </c>
      <c r="V112" s="18" t="s">
        <v>661</v>
      </c>
      <c r="W112" s="18" t="s">
        <v>661</v>
      </c>
      <c r="X112" s="62" t="s">
        <v>661</v>
      </c>
      <c r="Y112" s="18" t="s">
        <v>661</v>
      </c>
      <c r="Z112" s="18" t="s">
        <v>661</v>
      </c>
      <c r="AA112" s="18" t="s">
        <v>661</v>
      </c>
      <c r="AB112" s="18" t="s">
        <v>661</v>
      </c>
      <c r="AC112" s="18" t="s">
        <v>661</v>
      </c>
      <c r="AD112" s="18"/>
      <c r="AE112" s="18"/>
      <c r="AF112" s="18"/>
      <c r="AG112" s="18"/>
      <c r="AH112" s="30" t="s">
        <v>661</v>
      </c>
      <c r="AI112" s="18" t="s">
        <v>661</v>
      </c>
      <c r="AJ112" s="18" t="s">
        <v>661</v>
      </c>
      <c r="AK112" s="18" t="s">
        <v>661</v>
      </c>
      <c r="AL112" s="18" t="s">
        <v>661</v>
      </c>
      <c r="AM112" s="18" t="s">
        <v>661</v>
      </c>
      <c r="AN112" s="18" t="s">
        <v>661</v>
      </c>
      <c r="AO112" s="18" t="s">
        <v>661</v>
      </c>
      <c r="AP112" s="18" t="s">
        <v>661</v>
      </c>
      <c r="AS112" s="63" t="s">
        <v>661</v>
      </c>
      <c r="AT112" s="23" t="s">
        <v>1242</v>
      </c>
      <c r="AU112" s="23" t="s">
        <v>1243</v>
      </c>
      <c r="AV112" s="23" t="s">
        <v>661</v>
      </c>
      <c r="AW112" s="23" t="s">
        <v>661</v>
      </c>
    </row>
    <row r="113" spans="1:49" ht="15.75" hidden="1" customHeight="1">
      <c r="A113" s="57">
        <v>107</v>
      </c>
      <c r="B113" s="18" t="s">
        <v>161</v>
      </c>
      <c r="C113" s="58">
        <v>7009</v>
      </c>
      <c r="D113" s="18">
        <v>7009</v>
      </c>
      <c r="E113" s="58" t="s">
        <v>151</v>
      </c>
      <c r="F113" s="59"/>
      <c r="G113" s="59"/>
      <c r="H113" s="59"/>
      <c r="I113" s="59"/>
      <c r="J113" s="59"/>
      <c r="K113" s="59"/>
      <c r="L113" s="59"/>
      <c r="M113" s="59"/>
      <c r="N113" s="18"/>
      <c r="O113" s="60"/>
      <c r="P113" s="175">
        <v>80</v>
      </c>
      <c r="Q113" s="18"/>
      <c r="R113" s="18"/>
      <c r="S113" s="18"/>
      <c r="T113" s="18"/>
      <c r="U113" s="61" t="s">
        <v>661</v>
      </c>
      <c r="V113" s="18" t="s">
        <v>661</v>
      </c>
      <c r="W113" s="18" t="s">
        <v>661</v>
      </c>
      <c r="X113" s="62" t="s">
        <v>661</v>
      </c>
      <c r="Y113" s="18" t="s">
        <v>661</v>
      </c>
      <c r="Z113" s="18" t="s">
        <v>661</v>
      </c>
      <c r="AA113" s="18" t="s">
        <v>661</v>
      </c>
      <c r="AB113" s="18" t="s">
        <v>661</v>
      </c>
      <c r="AC113" s="18" t="s">
        <v>661</v>
      </c>
      <c r="AD113" s="18"/>
      <c r="AE113" s="18"/>
      <c r="AF113" s="18"/>
      <c r="AG113" s="18"/>
      <c r="AH113" s="30" t="s">
        <v>661</v>
      </c>
      <c r="AI113" s="18" t="s">
        <v>661</v>
      </c>
      <c r="AJ113" s="18" t="s">
        <v>661</v>
      </c>
      <c r="AK113" s="18" t="s">
        <v>661</v>
      </c>
      <c r="AL113" s="18" t="s">
        <v>661</v>
      </c>
      <c r="AM113" s="18" t="s">
        <v>661</v>
      </c>
      <c r="AN113" s="18" t="s">
        <v>661</v>
      </c>
      <c r="AO113" s="18" t="s">
        <v>661</v>
      </c>
      <c r="AP113" s="18" t="s">
        <v>661</v>
      </c>
      <c r="AS113" s="63" t="s">
        <v>661</v>
      </c>
      <c r="AT113" s="23" t="s">
        <v>1242</v>
      </c>
      <c r="AU113" s="23" t="s">
        <v>1243</v>
      </c>
      <c r="AV113" s="23" t="s">
        <v>661</v>
      </c>
      <c r="AW113" s="23" t="s">
        <v>661</v>
      </c>
    </row>
    <row r="114" spans="1:49" ht="15.75" hidden="1" customHeight="1">
      <c r="A114" s="57">
        <v>108</v>
      </c>
      <c r="B114" s="18" t="s">
        <v>162</v>
      </c>
      <c r="C114" s="58">
        <v>7010</v>
      </c>
      <c r="D114" s="18">
        <v>7010</v>
      </c>
      <c r="E114" s="58" t="s">
        <v>151</v>
      </c>
      <c r="F114" s="59"/>
      <c r="G114" s="59"/>
      <c r="H114" s="59"/>
      <c r="I114" s="59"/>
      <c r="J114" s="59"/>
      <c r="K114" s="59"/>
      <c r="L114" s="59"/>
      <c r="M114" s="59"/>
      <c r="N114" s="18"/>
      <c r="O114" s="60"/>
      <c r="P114" s="175">
        <v>80</v>
      </c>
      <c r="Q114" s="18"/>
      <c r="R114" s="18"/>
      <c r="S114" s="18"/>
      <c r="T114" s="18"/>
      <c r="U114" s="61" t="s">
        <v>661</v>
      </c>
      <c r="V114" s="18" t="s">
        <v>661</v>
      </c>
      <c r="W114" s="18" t="s">
        <v>661</v>
      </c>
      <c r="X114" s="62" t="s">
        <v>661</v>
      </c>
      <c r="Y114" s="18" t="s">
        <v>661</v>
      </c>
      <c r="Z114" s="18" t="s">
        <v>661</v>
      </c>
      <c r="AA114" s="18" t="s">
        <v>661</v>
      </c>
      <c r="AB114" s="18" t="s">
        <v>661</v>
      </c>
      <c r="AC114" s="18" t="s">
        <v>661</v>
      </c>
      <c r="AD114" s="18"/>
      <c r="AE114" s="18"/>
      <c r="AF114" s="18"/>
      <c r="AG114" s="18"/>
      <c r="AH114" s="30" t="s">
        <v>661</v>
      </c>
      <c r="AI114" s="18" t="s">
        <v>661</v>
      </c>
      <c r="AJ114" s="18" t="s">
        <v>661</v>
      </c>
      <c r="AK114" s="18" t="s">
        <v>661</v>
      </c>
      <c r="AL114" s="18" t="s">
        <v>661</v>
      </c>
      <c r="AM114" s="18" t="s">
        <v>661</v>
      </c>
      <c r="AN114" s="18" t="s">
        <v>661</v>
      </c>
      <c r="AO114" s="18" t="s">
        <v>661</v>
      </c>
      <c r="AP114" s="18" t="s">
        <v>661</v>
      </c>
      <c r="AS114" s="63" t="s">
        <v>661</v>
      </c>
      <c r="AT114" s="23" t="s">
        <v>1242</v>
      </c>
      <c r="AU114" s="23" t="s">
        <v>1243</v>
      </c>
      <c r="AV114" s="23" t="s">
        <v>661</v>
      </c>
      <c r="AW114" s="23" t="s">
        <v>661</v>
      </c>
    </row>
    <row r="115" spans="1:49" ht="15.75" hidden="1" customHeight="1">
      <c r="A115" s="57">
        <v>109</v>
      </c>
      <c r="B115" s="18" t="s">
        <v>163</v>
      </c>
      <c r="C115" s="58">
        <v>7011</v>
      </c>
      <c r="D115" s="18">
        <v>7011</v>
      </c>
      <c r="E115" s="58" t="s">
        <v>151</v>
      </c>
      <c r="F115" s="59"/>
      <c r="G115" s="59"/>
      <c r="H115" s="59"/>
      <c r="I115" s="59"/>
      <c r="J115" s="59"/>
      <c r="K115" s="59"/>
      <c r="L115" s="59"/>
      <c r="M115" s="59"/>
      <c r="N115" s="18"/>
      <c r="O115" s="60"/>
      <c r="P115" s="175">
        <v>80</v>
      </c>
      <c r="Q115" s="18"/>
      <c r="R115" s="18"/>
      <c r="S115" s="18"/>
      <c r="T115" s="18"/>
      <c r="U115" s="61" t="s">
        <v>661</v>
      </c>
      <c r="V115" s="18" t="s">
        <v>661</v>
      </c>
      <c r="W115" s="18" t="s">
        <v>661</v>
      </c>
      <c r="X115" s="62" t="s">
        <v>661</v>
      </c>
      <c r="Y115" s="18" t="s">
        <v>661</v>
      </c>
      <c r="Z115" s="18" t="s">
        <v>661</v>
      </c>
      <c r="AA115" s="18" t="s">
        <v>661</v>
      </c>
      <c r="AB115" s="18" t="s">
        <v>661</v>
      </c>
      <c r="AC115" s="18" t="s">
        <v>661</v>
      </c>
      <c r="AD115" s="18"/>
      <c r="AE115" s="18"/>
      <c r="AF115" s="18"/>
      <c r="AG115" s="18"/>
      <c r="AH115" s="30" t="s">
        <v>661</v>
      </c>
      <c r="AI115" s="18" t="s">
        <v>661</v>
      </c>
      <c r="AJ115" s="18" t="s">
        <v>661</v>
      </c>
      <c r="AK115" s="18" t="s">
        <v>661</v>
      </c>
      <c r="AL115" s="18" t="s">
        <v>661</v>
      </c>
      <c r="AM115" s="18" t="s">
        <v>661</v>
      </c>
      <c r="AN115" s="18" t="s">
        <v>661</v>
      </c>
      <c r="AO115" s="18" t="s">
        <v>661</v>
      </c>
      <c r="AP115" s="18" t="s">
        <v>661</v>
      </c>
      <c r="AS115" s="63" t="s">
        <v>661</v>
      </c>
      <c r="AT115" s="23" t="s">
        <v>1242</v>
      </c>
      <c r="AU115" s="23" t="s">
        <v>1243</v>
      </c>
      <c r="AV115" s="23" t="s">
        <v>661</v>
      </c>
      <c r="AW115" s="23" t="s">
        <v>661</v>
      </c>
    </row>
    <row r="116" spans="1:49" ht="15.75" hidden="1" customHeight="1">
      <c r="A116" s="57">
        <v>110</v>
      </c>
      <c r="B116" s="18" t="s">
        <v>164</v>
      </c>
      <c r="C116" s="58">
        <v>7012</v>
      </c>
      <c r="D116" s="18">
        <v>7012</v>
      </c>
      <c r="E116" s="58" t="s">
        <v>151</v>
      </c>
      <c r="F116" s="59"/>
      <c r="G116" s="59"/>
      <c r="H116" s="59"/>
      <c r="I116" s="59"/>
      <c r="J116" s="59"/>
      <c r="K116" s="59"/>
      <c r="L116" s="59"/>
      <c r="M116" s="59"/>
      <c r="N116" s="18"/>
      <c r="O116" s="60"/>
      <c r="P116" s="175">
        <v>80</v>
      </c>
      <c r="Q116" s="18"/>
      <c r="R116" s="18"/>
      <c r="S116" s="18"/>
      <c r="T116" s="18"/>
      <c r="U116" s="61" t="s">
        <v>661</v>
      </c>
      <c r="V116" s="18" t="s">
        <v>661</v>
      </c>
      <c r="W116" s="18" t="s">
        <v>661</v>
      </c>
      <c r="X116" s="62" t="s">
        <v>661</v>
      </c>
      <c r="Y116" s="18" t="s">
        <v>661</v>
      </c>
      <c r="Z116" s="18" t="s">
        <v>661</v>
      </c>
      <c r="AA116" s="18" t="s">
        <v>661</v>
      </c>
      <c r="AB116" s="18" t="s">
        <v>661</v>
      </c>
      <c r="AC116" s="18" t="s">
        <v>661</v>
      </c>
      <c r="AD116" s="18"/>
      <c r="AE116" s="18"/>
      <c r="AF116" s="18"/>
      <c r="AG116" s="18"/>
      <c r="AH116" s="30" t="s">
        <v>661</v>
      </c>
      <c r="AI116" s="18" t="s">
        <v>661</v>
      </c>
      <c r="AJ116" s="18" t="s">
        <v>661</v>
      </c>
      <c r="AK116" s="18" t="s">
        <v>661</v>
      </c>
      <c r="AL116" s="18" t="s">
        <v>661</v>
      </c>
      <c r="AM116" s="18" t="s">
        <v>661</v>
      </c>
      <c r="AN116" s="18" t="s">
        <v>661</v>
      </c>
      <c r="AO116" s="18" t="s">
        <v>661</v>
      </c>
      <c r="AP116" s="18" t="s">
        <v>661</v>
      </c>
      <c r="AS116" s="63" t="s">
        <v>661</v>
      </c>
      <c r="AT116" s="23" t="s">
        <v>1242</v>
      </c>
      <c r="AU116" s="23" t="s">
        <v>1243</v>
      </c>
      <c r="AV116" s="23" t="s">
        <v>661</v>
      </c>
      <c r="AW116" s="23" t="s">
        <v>661</v>
      </c>
    </row>
    <row r="117" spans="1:49" ht="15.75" hidden="1" customHeight="1">
      <c r="A117" s="57">
        <v>111</v>
      </c>
      <c r="B117" s="18" t="s">
        <v>165</v>
      </c>
      <c r="C117" s="58">
        <v>7013</v>
      </c>
      <c r="D117" s="18">
        <v>7013</v>
      </c>
      <c r="E117" s="58" t="s">
        <v>151</v>
      </c>
      <c r="F117" s="59"/>
      <c r="G117" s="59"/>
      <c r="H117" s="59"/>
      <c r="I117" s="59"/>
      <c r="J117" s="59"/>
      <c r="K117" s="59"/>
      <c r="L117" s="59"/>
      <c r="M117" s="59"/>
      <c r="N117" s="18"/>
      <c r="O117" s="60"/>
      <c r="P117" s="175">
        <v>80</v>
      </c>
      <c r="Q117" s="18"/>
      <c r="R117" s="18"/>
      <c r="S117" s="18"/>
      <c r="T117" s="18"/>
      <c r="U117" s="61" t="s">
        <v>661</v>
      </c>
      <c r="V117" s="18" t="s">
        <v>661</v>
      </c>
      <c r="W117" s="18" t="s">
        <v>661</v>
      </c>
      <c r="X117" s="62" t="s">
        <v>661</v>
      </c>
      <c r="Y117" s="18" t="s">
        <v>661</v>
      </c>
      <c r="Z117" s="18" t="s">
        <v>661</v>
      </c>
      <c r="AA117" s="18" t="s">
        <v>661</v>
      </c>
      <c r="AB117" s="18" t="s">
        <v>661</v>
      </c>
      <c r="AC117" s="18" t="s">
        <v>661</v>
      </c>
      <c r="AD117" s="18"/>
      <c r="AE117" s="18"/>
      <c r="AF117" s="18"/>
      <c r="AG117" s="18"/>
      <c r="AH117" s="30" t="s">
        <v>661</v>
      </c>
      <c r="AI117" s="18" t="s">
        <v>661</v>
      </c>
      <c r="AJ117" s="18" t="s">
        <v>661</v>
      </c>
      <c r="AK117" s="18" t="s">
        <v>661</v>
      </c>
      <c r="AL117" s="18" t="s">
        <v>661</v>
      </c>
      <c r="AM117" s="18" t="s">
        <v>661</v>
      </c>
      <c r="AN117" s="18" t="s">
        <v>661</v>
      </c>
      <c r="AO117" s="18" t="s">
        <v>661</v>
      </c>
      <c r="AP117" s="18" t="s">
        <v>661</v>
      </c>
      <c r="AS117" s="63" t="s">
        <v>661</v>
      </c>
      <c r="AT117" s="23" t="s">
        <v>1242</v>
      </c>
      <c r="AU117" s="23" t="s">
        <v>1243</v>
      </c>
      <c r="AV117" s="23" t="s">
        <v>661</v>
      </c>
      <c r="AW117" s="23" t="s">
        <v>661</v>
      </c>
    </row>
    <row r="118" spans="1:49" ht="15.75" hidden="1" customHeight="1">
      <c r="A118" s="57">
        <v>112</v>
      </c>
      <c r="B118" s="18" t="s">
        <v>166</v>
      </c>
      <c r="C118" s="58">
        <v>7014</v>
      </c>
      <c r="D118" s="18">
        <v>7014</v>
      </c>
      <c r="E118" s="58" t="s">
        <v>151</v>
      </c>
      <c r="F118" s="59"/>
      <c r="G118" s="59"/>
      <c r="H118" s="59"/>
      <c r="I118" s="59"/>
      <c r="J118" s="59"/>
      <c r="K118" s="59"/>
      <c r="L118" s="59"/>
      <c r="M118" s="59"/>
      <c r="N118" s="18"/>
      <c r="O118" s="60"/>
      <c r="P118" s="175">
        <v>80</v>
      </c>
      <c r="Q118" s="18"/>
      <c r="R118" s="18"/>
      <c r="S118" s="18"/>
      <c r="T118" s="18"/>
      <c r="U118" s="61" t="s">
        <v>661</v>
      </c>
      <c r="V118" s="18" t="s">
        <v>661</v>
      </c>
      <c r="W118" s="18" t="s">
        <v>661</v>
      </c>
      <c r="X118" s="62" t="s">
        <v>661</v>
      </c>
      <c r="Y118" s="18" t="s">
        <v>661</v>
      </c>
      <c r="Z118" s="18" t="s">
        <v>661</v>
      </c>
      <c r="AA118" s="18" t="s">
        <v>661</v>
      </c>
      <c r="AB118" s="18" t="s">
        <v>661</v>
      </c>
      <c r="AC118" s="18" t="s">
        <v>661</v>
      </c>
      <c r="AD118" s="18"/>
      <c r="AE118" s="18"/>
      <c r="AF118" s="18"/>
      <c r="AG118" s="18"/>
      <c r="AH118" s="30" t="s">
        <v>661</v>
      </c>
      <c r="AI118" s="18" t="s">
        <v>661</v>
      </c>
      <c r="AJ118" s="18" t="s">
        <v>661</v>
      </c>
      <c r="AK118" s="18" t="s">
        <v>661</v>
      </c>
      <c r="AL118" s="18" t="s">
        <v>661</v>
      </c>
      <c r="AM118" s="18" t="s">
        <v>661</v>
      </c>
      <c r="AN118" s="18" t="s">
        <v>661</v>
      </c>
      <c r="AO118" s="18" t="s">
        <v>661</v>
      </c>
      <c r="AP118" s="18" t="s">
        <v>661</v>
      </c>
      <c r="AS118" s="63" t="s">
        <v>661</v>
      </c>
      <c r="AT118" s="23" t="s">
        <v>1242</v>
      </c>
      <c r="AU118" s="23" t="s">
        <v>1243</v>
      </c>
      <c r="AV118" s="23" t="s">
        <v>661</v>
      </c>
      <c r="AW118" s="23" t="s">
        <v>661</v>
      </c>
    </row>
    <row r="119" spans="1:49" ht="15.75" hidden="1" customHeight="1">
      <c r="A119" s="57">
        <v>113</v>
      </c>
      <c r="B119" s="18" t="s">
        <v>167</v>
      </c>
      <c r="C119" s="58">
        <v>7015</v>
      </c>
      <c r="D119" s="18">
        <v>7015</v>
      </c>
      <c r="E119" s="58" t="s">
        <v>151</v>
      </c>
      <c r="F119" s="59"/>
      <c r="G119" s="59"/>
      <c r="H119" s="59"/>
      <c r="I119" s="59"/>
      <c r="J119" s="59"/>
      <c r="K119" s="59"/>
      <c r="L119" s="59"/>
      <c r="M119" s="59"/>
      <c r="N119" s="18"/>
      <c r="O119" s="60"/>
      <c r="P119" s="175">
        <v>80</v>
      </c>
      <c r="Q119" s="18"/>
      <c r="R119" s="18"/>
      <c r="S119" s="18"/>
      <c r="T119" s="18"/>
      <c r="U119" s="61" t="s">
        <v>661</v>
      </c>
      <c r="V119" s="18" t="s">
        <v>661</v>
      </c>
      <c r="W119" s="18" t="s">
        <v>661</v>
      </c>
      <c r="X119" s="62" t="s">
        <v>661</v>
      </c>
      <c r="Y119" s="18" t="s">
        <v>661</v>
      </c>
      <c r="Z119" s="18" t="s">
        <v>661</v>
      </c>
      <c r="AA119" s="18" t="s">
        <v>661</v>
      </c>
      <c r="AB119" s="18" t="s">
        <v>661</v>
      </c>
      <c r="AC119" s="18" t="s">
        <v>661</v>
      </c>
      <c r="AD119" s="18"/>
      <c r="AE119" s="18"/>
      <c r="AF119" s="18"/>
      <c r="AG119" s="18"/>
      <c r="AH119" s="30" t="s">
        <v>661</v>
      </c>
      <c r="AI119" s="18" t="s">
        <v>661</v>
      </c>
      <c r="AJ119" s="18" t="s">
        <v>661</v>
      </c>
      <c r="AK119" s="18" t="s">
        <v>661</v>
      </c>
      <c r="AL119" s="18" t="s">
        <v>661</v>
      </c>
      <c r="AM119" s="18" t="s">
        <v>661</v>
      </c>
      <c r="AN119" s="18" t="s">
        <v>661</v>
      </c>
      <c r="AO119" s="18" t="s">
        <v>661</v>
      </c>
      <c r="AP119" s="18" t="s">
        <v>661</v>
      </c>
      <c r="AS119" s="63" t="s">
        <v>661</v>
      </c>
      <c r="AT119" s="23" t="s">
        <v>1242</v>
      </c>
      <c r="AU119" s="23" t="s">
        <v>1243</v>
      </c>
      <c r="AV119" s="23" t="s">
        <v>661</v>
      </c>
      <c r="AW119" s="23" t="s">
        <v>661</v>
      </c>
    </row>
    <row r="120" spans="1:49" ht="15.75" hidden="1" customHeight="1">
      <c r="A120" s="57">
        <v>114</v>
      </c>
      <c r="B120" s="18" t="s">
        <v>168</v>
      </c>
      <c r="C120" s="58">
        <v>7016</v>
      </c>
      <c r="D120" s="18">
        <v>7016</v>
      </c>
      <c r="E120" s="58" t="s">
        <v>151</v>
      </c>
      <c r="F120" s="59"/>
      <c r="G120" s="59"/>
      <c r="H120" s="59"/>
      <c r="I120" s="59"/>
      <c r="J120" s="59"/>
      <c r="K120" s="59"/>
      <c r="L120" s="59"/>
      <c r="M120" s="59"/>
      <c r="N120" s="18"/>
      <c r="O120" s="60"/>
      <c r="P120" s="175">
        <v>80</v>
      </c>
      <c r="Q120" s="18"/>
      <c r="R120" s="18"/>
      <c r="S120" s="18"/>
      <c r="T120" s="18"/>
      <c r="U120" s="61" t="s">
        <v>661</v>
      </c>
      <c r="V120" s="18" t="s">
        <v>661</v>
      </c>
      <c r="W120" s="18" t="s">
        <v>661</v>
      </c>
      <c r="X120" s="62" t="s">
        <v>661</v>
      </c>
      <c r="Y120" s="18" t="s">
        <v>661</v>
      </c>
      <c r="Z120" s="18" t="s">
        <v>661</v>
      </c>
      <c r="AA120" s="18" t="s">
        <v>661</v>
      </c>
      <c r="AB120" s="18" t="s">
        <v>661</v>
      </c>
      <c r="AC120" s="18" t="s">
        <v>661</v>
      </c>
      <c r="AD120" s="18"/>
      <c r="AE120" s="18"/>
      <c r="AF120" s="18"/>
      <c r="AG120" s="18"/>
      <c r="AH120" s="30" t="s">
        <v>661</v>
      </c>
      <c r="AI120" s="18" t="s">
        <v>661</v>
      </c>
      <c r="AJ120" s="18" t="s">
        <v>661</v>
      </c>
      <c r="AK120" s="18" t="s">
        <v>661</v>
      </c>
      <c r="AL120" s="18" t="s">
        <v>661</v>
      </c>
      <c r="AM120" s="18" t="s">
        <v>661</v>
      </c>
      <c r="AN120" s="18" t="s">
        <v>661</v>
      </c>
      <c r="AO120" s="18" t="s">
        <v>661</v>
      </c>
      <c r="AP120" s="18" t="s">
        <v>661</v>
      </c>
      <c r="AS120" s="63" t="s">
        <v>661</v>
      </c>
      <c r="AT120" s="23" t="s">
        <v>1242</v>
      </c>
      <c r="AU120" s="23" t="s">
        <v>1243</v>
      </c>
      <c r="AV120" s="23" t="s">
        <v>661</v>
      </c>
      <c r="AW120" s="23" t="s">
        <v>661</v>
      </c>
    </row>
    <row r="121" spans="1:49" ht="15.75" hidden="1" customHeight="1">
      <c r="A121" s="57">
        <v>115</v>
      </c>
      <c r="B121" s="18" t="s">
        <v>169</v>
      </c>
      <c r="C121" s="58">
        <v>7017</v>
      </c>
      <c r="D121" s="18">
        <v>7017</v>
      </c>
      <c r="E121" s="58" t="s">
        <v>151</v>
      </c>
      <c r="F121" s="59"/>
      <c r="G121" s="59"/>
      <c r="H121" s="59"/>
      <c r="I121" s="59"/>
      <c r="J121" s="59"/>
      <c r="K121" s="59"/>
      <c r="L121" s="59"/>
      <c r="M121" s="59"/>
      <c r="N121" s="18"/>
      <c r="O121" s="60"/>
      <c r="P121" s="175">
        <v>80</v>
      </c>
      <c r="Q121" s="18"/>
      <c r="R121" s="18"/>
      <c r="S121" s="18"/>
      <c r="T121" s="18"/>
      <c r="U121" s="61" t="s">
        <v>661</v>
      </c>
      <c r="V121" s="18" t="s">
        <v>661</v>
      </c>
      <c r="W121" s="18" t="s">
        <v>661</v>
      </c>
      <c r="X121" s="62" t="s">
        <v>661</v>
      </c>
      <c r="Y121" s="18" t="s">
        <v>661</v>
      </c>
      <c r="Z121" s="18" t="s">
        <v>661</v>
      </c>
      <c r="AA121" s="18" t="s">
        <v>661</v>
      </c>
      <c r="AB121" s="18" t="s">
        <v>661</v>
      </c>
      <c r="AC121" s="18" t="s">
        <v>661</v>
      </c>
      <c r="AD121" s="18"/>
      <c r="AE121" s="18"/>
      <c r="AF121" s="18"/>
      <c r="AG121" s="18"/>
      <c r="AH121" s="30" t="s">
        <v>661</v>
      </c>
      <c r="AI121" s="18" t="s">
        <v>661</v>
      </c>
      <c r="AJ121" s="18" t="s">
        <v>661</v>
      </c>
      <c r="AK121" s="18" t="s">
        <v>661</v>
      </c>
      <c r="AL121" s="18" t="s">
        <v>661</v>
      </c>
      <c r="AM121" s="18" t="s">
        <v>661</v>
      </c>
      <c r="AN121" s="18" t="s">
        <v>661</v>
      </c>
      <c r="AO121" s="18" t="s">
        <v>661</v>
      </c>
      <c r="AP121" s="18" t="s">
        <v>661</v>
      </c>
      <c r="AS121" s="63" t="s">
        <v>661</v>
      </c>
      <c r="AT121" s="23" t="s">
        <v>1242</v>
      </c>
      <c r="AU121" s="23" t="s">
        <v>1243</v>
      </c>
      <c r="AV121" s="23" t="s">
        <v>661</v>
      </c>
      <c r="AW121" s="23" t="s">
        <v>661</v>
      </c>
    </row>
    <row r="122" spans="1:49" ht="15.75" hidden="1" customHeight="1">
      <c r="A122" s="57">
        <v>116</v>
      </c>
      <c r="B122" s="18" t="s">
        <v>170</v>
      </c>
      <c r="C122" s="58">
        <v>7018</v>
      </c>
      <c r="D122" s="18">
        <v>7018</v>
      </c>
      <c r="E122" s="58" t="s">
        <v>151</v>
      </c>
      <c r="F122" s="59"/>
      <c r="G122" s="59"/>
      <c r="H122" s="59"/>
      <c r="I122" s="59"/>
      <c r="J122" s="59"/>
      <c r="K122" s="59"/>
      <c r="L122" s="59"/>
      <c r="M122" s="59"/>
      <c r="N122" s="18"/>
      <c r="O122" s="60"/>
      <c r="P122" s="175">
        <v>80</v>
      </c>
      <c r="Q122" s="18"/>
      <c r="R122" s="18"/>
      <c r="S122" s="18"/>
      <c r="T122" s="18"/>
      <c r="U122" s="61" t="s">
        <v>661</v>
      </c>
      <c r="V122" s="18" t="s">
        <v>661</v>
      </c>
      <c r="W122" s="18" t="s">
        <v>661</v>
      </c>
      <c r="X122" s="62" t="s">
        <v>661</v>
      </c>
      <c r="Y122" s="18" t="s">
        <v>661</v>
      </c>
      <c r="Z122" s="18" t="s">
        <v>661</v>
      </c>
      <c r="AA122" s="18" t="s">
        <v>661</v>
      </c>
      <c r="AB122" s="18" t="s">
        <v>661</v>
      </c>
      <c r="AC122" s="18" t="s">
        <v>661</v>
      </c>
      <c r="AD122" s="18"/>
      <c r="AE122" s="18"/>
      <c r="AF122" s="18"/>
      <c r="AG122" s="18"/>
      <c r="AH122" s="30" t="s">
        <v>661</v>
      </c>
      <c r="AI122" s="18" t="s">
        <v>661</v>
      </c>
      <c r="AJ122" s="18" t="s">
        <v>661</v>
      </c>
      <c r="AK122" s="18" t="s">
        <v>661</v>
      </c>
      <c r="AL122" s="18" t="s">
        <v>661</v>
      </c>
      <c r="AM122" s="18" t="s">
        <v>661</v>
      </c>
      <c r="AN122" s="18" t="s">
        <v>661</v>
      </c>
      <c r="AO122" s="18" t="s">
        <v>661</v>
      </c>
      <c r="AP122" s="18" t="s">
        <v>661</v>
      </c>
      <c r="AS122" s="63" t="s">
        <v>661</v>
      </c>
      <c r="AT122" s="23" t="s">
        <v>1242</v>
      </c>
      <c r="AU122" s="23" t="s">
        <v>1243</v>
      </c>
      <c r="AV122" s="23" t="s">
        <v>661</v>
      </c>
      <c r="AW122" s="23" t="s">
        <v>661</v>
      </c>
    </row>
    <row r="123" spans="1:49" ht="15.75" hidden="1" customHeight="1">
      <c r="A123" s="57">
        <v>117</v>
      </c>
      <c r="B123" s="18" t="s">
        <v>171</v>
      </c>
      <c r="C123" s="58">
        <v>7019</v>
      </c>
      <c r="D123" s="18">
        <v>7019</v>
      </c>
      <c r="E123" s="58" t="s">
        <v>151</v>
      </c>
      <c r="F123" s="59"/>
      <c r="G123" s="59"/>
      <c r="H123" s="59"/>
      <c r="I123" s="59"/>
      <c r="J123" s="59"/>
      <c r="K123" s="59"/>
      <c r="L123" s="59"/>
      <c r="M123" s="59"/>
      <c r="N123" s="18"/>
      <c r="O123" s="60"/>
      <c r="P123" s="175">
        <v>80</v>
      </c>
      <c r="Q123" s="18"/>
      <c r="R123" s="18"/>
      <c r="S123" s="18"/>
      <c r="T123" s="18"/>
      <c r="U123" s="61" t="s">
        <v>661</v>
      </c>
      <c r="V123" s="18" t="s">
        <v>661</v>
      </c>
      <c r="W123" s="18" t="s">
        <v>661</v>
      </c>
      <c r="X123" s="62" t="s">
        <v>661</v>
      </c>
      <c r="Y123" s="18" t="s">
        <v>661</v>
      </c>
      <c r="Z123" s="18" t="s">
        <v>661</v>
      </c>
      <c r="AA123" s="18" t="s">
        <v>661</v>
      </c>
      <c r="AB123" s="18" t="s">
        <v>661</v>
      </c>
      <c r="AC123" s="18" t="s">
        <v>661</v>
      </c>
      <c r="AD123" s="18"/>
      <c r="AE123" s="18"/>
      <c r="AF123" s="18"/>
      <c r="AG123" s="18"/>
      <c r="AH123" s="30" t="s">
        <v>661</v>
      </c>
      <c r="AI123" s="18" t="s">
        <v>661</v>
      </c>
      <c r="AJ123" s="18" t="s">
        <v>661</v>
      </c>
      <c r="AK123" s="18" t="s">
        <v>661</v>
      </c>
      <c r="AL123" s="18" t="s">
        <v>661</v>
      </c>
      <c r="AM123" s="18" t="s">
        <v>661</v>
      </c>
      <c r="AN123" s="18" t="s">
        <v>661</v>
      </c>
      <c r="AO123" s="18" t="s">
        <v>661</v>
      </c>
      <c r="AP123" s="18" t="s">
        <v>661</v>
      </c>
      <c r="AS123" s="63" t="s">
        <v>661</v>
      </c>
      <c r="AT123" s="23" t="s">
        <v>1242</v>
      </c>
      <c r="AU123" s="23" t="s">
        <v>1243</v>
      </c>
      <c r="AV123" s="23" t="s">
        <v>661</v>
      </c>
      <c r="AW123" s="23" t="s">
        <v>661</v>
      </c>
    </row>
    <row r="124" spans="1:49" ht="15.75" hidden="1" customHeight="1">
      <c r="A124" s="57">
        <v>118</v>
      </c>
      <c r="B124" s="18" t="s">
        <v>172</v>
      </c>
      <c r="C124" s="58">
        <v>7020</v>
      </c>
      <c r="D124" s="18">
        <v>7020</v>
      </c>
      <c r="E124" s="58" t="s">
        <v>151</v>
      </c>
      <c r="F124" s="59"/>
      <c r="G124" s="59"/>
      <c r="H124" s="59"/>
      <c r="I124" s="59"/>
      <c r="J124" s="59"/>
      <c r="K124" s="59"/>
      <c r="L124" s="59"/>
      <c r="M124" s="59"/>
      <c r="N124" s="18"/>
      <c r="O124" s="60"/>
      <c r="P124" s="175">
        <v>80</v>
      </c>
      <c r="Q124" s="18"/>
      <c r="R124" s="18"/>
      <c r="S124" s="18"/>
      <c r="T124" s="18"/>
      <c r="U124" s="61" t="s">
        <v>661</v>
      </c>
      <c r="V124" s="18" t="s">
        <v>661</v>
      </c>
      <c r="W124" s="18" t="s">
        <v>661</v>
      </c>
      <c r="X124" s="62" t="s">
        <v>661</v>
      </c>
      <c r="Y124" s="18" t="s">
        <v>661</v>
      </c>
      <c r="Z124" s="18" t="s">
        <v>661</v>
      </c>
      <c r="AA124" s="18" t="s">
        <v>661</v>
      </c>
      <c r="AB124" s="18" t="s">
        <v>661</v>
      </c>
      <c r="AC124" s="18" t="s">
        <v>661</v>
      </c>
      <c r="AD124" s="18"/>
      <c r="AE124" s="18"/>
      <c r="AF124" s="18"/>
      <c r="AG124" s="18"/>
      <c r="AH124" s="30" t="s">
        <v>661</v>
      </c>
      <c r="AI124" s="18" t="s">
        <v>661</v>
      </c>
      <c r="AJ124" s="18" t="s">
        <v>661</v>
      </c>
      <c r="AK124" s="18" t="s">
        <v>661</v>
      </c>
      <c r="AL124" s="18" t="s">
        <v>661</v>
      </c>
      <c r="AM124" s="18" t="s">
        <v>661</v>
      </c>
      <c r="AN124" s="18" t="s">
        <v>661</v>
      </c>
      <c r="AO124" s="18" t="s">
        <v>661</v>
      </c>
      <c r="AP124" s="18" t="s">
        <v>661</v>
      </c>
      <c r="AS124" s="63" t="s">
        <v>661</v>
      </c>
      <c r="AT124" s="23" t="s">
        <v>1242</v>
      </c>
      <c r="AU124" s="23" t="s">
        <v>1243</v>
      </c>
      <c r="AV124" s="23" t="s">
        <v>661</v>
      </c>
      <c r="AW124" s="23" t="s">
        <v>661</v>
      </c>
    </row>
    <row r="125" spans="1:49" ht="15.75" hidden="1" customHeight="1">
      <c r="A125" s="57">
        <v>119</v>
      </c>
      <c r="B125" s="18" t="s">
        <v>173</v>
      </c>
      <c r="C125" s="58">
        <v>7021</v>
      </c>
      <c r="D125" s="18">
        <v>7021</v>
      </c>
      <c r="E125" s="58" t="s">
        <v>151</v>
      </c>
      <c r="F125" s="59"/>
      <c r="G125" s="59"/>
      <c r="H125" s="59"/>
      <c r="I125" s="59"/>
      <c r="J125" s="59"/>
      <c r="K125" s="59"/>
      <c r="L125" s="59"/>
      <c r="M125" s="59"/>
      <c r="N125" s="18"/>
      <c r="O125" s="60"/>
      <c r="P125" s="175">
        <v>80</v>
      </c>
      <c r="Q125" s="18"/>
      <c r="R125" s="18"/>
      <c r="S125" s="18"/>
      <c r="T125" s="18"/>
      <c r="U125" s="61" t="s">
        <v>661</v>
      </c>
      <c r="V125" s="18" t="s">
        <v>661</v>
      </c>
      <c r="W125" s="18" t="s">
        <v>661</v>
      </c>
      <c r="X125" s="62" t="s">
        <v>661</v>
      </c>
      <c r="Y125" s="18" t="s">
        <v>661</v>
      </c>
      <c r="Z125" s="18" t="s">
        <v>661</v>
      </c>
      <c r="AA125" s="18" t="s">
        <v>661</v>
      </c>
      <c r="AB125" s="18" t="s">
        <v>661</v>
      </c>
      <c r="AC125" s="18" t="s">
        <v>661</v>
      </c>
      <c r="AD125" s="18"/>
      <c r="AE125" s="18"/>
      <c r="AF125" s="18"/>
      <c r="AG125" s="18"/>
      <c r="AH125" s="30" t="s">
        <v>661</v>
      </c>
      <c r="AI125" s="18" t="s">
        <v>661</v>
      </c>
      <c r="AJ125" s="18" t="s">
        <v>661</v>
      </c>
      <c r="AK125" s="18" t="s">
        <v>661</v>
      </c>
      <c r="AL125" s="18" t="s">
        <v>661</v>
      </c>
      <c r="AM125" s="18" t="s">
        <v>661</v>
      </c>
      <c r="AN125" s="18" t="s">
        <v>661</v>
      </c>
      <c r="AO125" s="18" t="s">
        <v>661</v>
      </c>
      <c r="AP125" s="18" t="s">
        <v>661</v>
      </c>
      <c r="AS125" s="63" t="s">
        <v>661</v>
      </c>
      <c r="AT125" s="23" t="s">
        <v>1242</v>
      </c>
      <c r="AU125" s="23" t="s">
        <v>1243</v>
      </c>
      <c r="AV125" s="23" t="s">
        <v>661</v>
      </c>
      <c r="AW125" s="23" t="s">
        <v>661</v>
      </c>
    </row>
    <row r="126" spans="1:49" ht="15.75" hidden="1" customHeight="1">
      <c r="A126" s="57">
        <v>120</v>
      </c>
      <c r="B126" s="18" t="s">
        <v>174</v>
      </c>
      <c r="C126" s="58">
        <v>7022</v>
      </c>
      <c r="D126" s="18">
        <v>7022</v>
      </c>
      <c r="E126" s="58" t="s">
        <v>151</v>
      </c>
      <c r="F126" s="59"/>
      <c r="G126" s="59"/>
      <c r="H126" s="59"/>
      <c r="I126" s="59"/>
      <c r="J126" s="59"/>
      <c r="K126" s="59"/>
      <c r="L126" s="59"/>
      <c r="M126" s="59"/>
      <c r="N126" s="18"/>
      <c r="O126" s="60"/>
      <c r="P126" s="175">
        <v>80</v>
      </c>
      <c r="Q126" s="18"/>
      <c r="R126" s="18"/>
      <c r="S126" s="18"/>
      <c r="T126" s="18"/>
      <c r="U126" s="61" t="s">
        <v>661</v>
      </c>
      <c r="V126" s="18" t="s">
        <v>661</v>
      </c>
      <c r="W126" s="18" t="s">
        <v>661</v>
      </c>
      <c r="X126" s="62" t="s">
        <v>661</v>
      </c>
      <c r="Y126" s="18" t="s">
        <v>661</v>
      </c>
      <c r="Z126" s="18" t="s">
        <v>661</v>
      </c>
      <c r="AA126" s="18" t="s">
        <v>661</v>
      </c>
      <c r="AB126" s="18" t="s">
        <v>661</v>
      </c>
      <c r="AC126" s="18" t="s">
        <v>661</v>
      </c>
      <c r="AD126" s="18"/>
      <c r="AE126" s="18"/>
      <c r="AF126" s="18"/>
      <c r="AG126" s="18"/>
      <c r="AH126" s="30" t="s">
        <v>661</v>
      </c>
      <c r="AI126" s="18" t="s">
        <v>661</v>
      </c>
      <c r="AJ126" s="18" t="s">
        <v>661</v>
      </c>
      <c r="AK126" s="18" t="s">
        <v>661</v>
      </c>
      <c r="AL126" s="18" t="s">
        <v>661</v>
      </c>
      <c r="AM126" s="18" t="s">
        <v>661</v>
      </c>
      <c r="AN126" s="18" t="s">
        <v>661</v>
      </c>
      <c r="AO126" s="18" t="s">
        <v>661</v>
      </c>
      <c r="AP126" s="18" t="s">
        <v>661</v>
      </c>
      <c r="AS126" s="63" t="s">
        <v>661</v>
      </c>
      <c r="AT126" s="23" t="s">
        <v>1242</v>
      </c>
      <c r="AU126" s="23" t="s">
        <v>1243</v>
      </c>
      <c r="AV126" s="23" t="s">
        <v>661</v>
      </c>
      <c r="AW126" s="23" t="s">
        <v>661</v>
      </c>
    </row>
    <row r="127" spans="1:49" ht="15.75" hidden="1" customHeight="1">
      <c r="A127" s="57">
        <v>121</v>
      </c>
      <c r="B127" s="18" t="s">
        <v>175</v>
      </c>
      <c r="C127" s="58">
        <v>7023</v>
      </c>
      <c r="D127" s="18">
        <v>7023</v>
      </c>
      <c r="E127" s="58" t="s">
        <v>151</v>
      </c>
      <c r="F127" s="59"/>
      <c r="G127" s="59"/>
      <c r="H127" s="59"/>
      <c r="I127" s="59"/>
      <c r="J127" s="59"/>
      <c r="K127" s="59"/>
      <c r="L127" s="59"/>
      <c r="M127" s="59"/>
      <c r="N127" s="18"/>
      <c r="O127" s="60"/>
      <c r="P127" s="175">
        <v>80</v>
      </c>
      <c r="Q127" s="18"/>
      <c r="R127" s="18"/>
      <c r="S127" s="18"/>
      <c r="T127" s="18"/>
      <c r="U127" s="61" t="s">
        <v>661</v>
      </c>
      <c r="V127" s="18" t="s">
        <v>661</v>
      </c>
      <c r="W127" s="18" t="s">
        <v>661</v>
      </c>
      <c r="X127" s="62" t="s">
        <v>661</v>
      </c>
      <c r="Y127" s="18" t="s">
        <v>661</v>
      </c>
      <c r="Z127" s="18" t="s">
        <v>661</v>
      </c>
      <c r="AA127" s="18" t="s">
        <v>661</v>
      </c>
      <c r="AB127" s="18" t="s">
        <v>661</v>
      </c>
      <c r="AC127" s="18" t="s">
        <v>661</v>
      </c>
      <c r="AD127" s="18"/>
      <c r="AE127" s="18"/>
      <c r="AF127" s="18"/>
      <c r="AG127" s="18"/>
      <c r="AH127" s="30" t="s">
        <v>661</v>
      </c>
      <c r="AI127" s="18" t="s">
        <v>661</v>
      </c>
      <c r="AJ127" s="18" t="s">
        <v>661</v>
      </c>
      <c r="AK127" s="18" t="s">
        <v>661</v>
      </c>
      <c r="AL127" s="18" t="s">
        <v>661</v>
      </c>
      <c r="AM127" s="18" t="s">
        <v>661</v>
      </c>
      <c r="AN127" s="18" t="s">
        <v>661</v>
      </c>
      <c r="AO127" s="18" t="s">
        <v>661</v>
      </c>
      <c r="AP127" s="18" t="s">
        <v>661</v>
      </c>
      <c r="AS127" s="63" t="s">
        <v>661</v>
      </c>
      <c r="AT127" s="23" t="s">
        <v>1242</v>
      </c>
      <c r="AU127" s="23" t="s">
        <v>1243</v>
      </c>
      <c r="AV127" s="23" t="s">
        <v>661</v>
      </c>
      <c r="AW127" s="23" t="s">
        <v>661</v>
      </c>
    </row>
    <row r="128" spans="1:49" ht="15.75" hidden="1" customHeight="1">
      <c r="A128" s="57">
        <v>122</v>
      </c>
      <c r="B128" s="18" t="s">
        <v>176</v>
      </c>
      <c r="C128" s="58">
        <v>7024</v>
      </c>
      <c r="D128" s="18">
        <v>7024</v>
      </c>
      <c r="E128" s="58" t="s">
        <v>151</v>
      </c>
      <c r="F128" s="59"/>
      <c r="G128" s="59"/>
      <c r="H128" s="59"/>
      <c r="I128" s="59"/>
      <c r="J128" s="59"/>
      <c r="K128" s="59"/>
      <c r="L128" s="59"/>
      <c r="M128" s="59"/>
      <c r="N128" s="18"/>
      <c r="O128" s="60"/>
      <c r="P128" s="175">
        <v>80</v>
      </c>
      <c r="Q128" s="18"/>
      <c r="R128" s="18"/>
      <c r="S128" s="18"/>
      <c r="T128" s="18"/>
      <c r="U128" s="61" t="s">
        <v>661</v>
      </c>
      <c r="V128" s="18" t="s">
        <v>661</v>
      </c>
      <c r="W128" s="18" t="s">
        <v>661</v>
      </c>
      <c r="X128" s="62" t="s">
        <v>661</v>
      </c>
      <c r="Y128" s="18" t="s">
        <v>661</v>
      </c>
      <c r="Z128" s="18" t="s">
        <v>661</v>
      </c>
      <c r="AA128" s="18" t="s">
        <v>661</v>
      </c>
      <c r="AB128" s="18" t="s">
        <v>661</v>
      </c>
      <c r="AC128" s="18" t="s">
        <v>661</v>
      </c>
      <c r="AD128" s="18"/>
      <c r="AE128" s="18"/>
      <c r="AF128" s="18"/>
      <c r="AG128" s="18"/>
      <c r="AH128" s="30" t="s">
        <v>661</v>
      </c>
      <c r="AI128" s="18" t="s">
        <v>661</v>
      </c>
      <c r="AJ128" s="18" t="s">
        <v>661</v>
      </c>
      <c r="AK128" s="18" t="s">
        <v>661</v>
      </c>
      <c r="AL128" s="18" t="s">
        <v>661</v>
      </c>
      <c r="AM128" s="18" t="s">
        <v>661</v>
      </c>
      <c r="AN128" s="18" t="s">
        <v>661</v>
      </c>
      <c r="AO128" s="18" t="s">
        <v>661</v>
      </c>
      <c r="AP128" s="18" t="s">
        <v>661</v>
      </c>
      <c r="AS128" s="63" t="s">
        <v>661</v>
      </c>
      <c r="AT128" s="23" t="s">
        <v>1242</v>
      </c>
      <c r="AU128" s="23" t="s">
        <v>1243</v>
      </c>
      <c r="AV128" s="23" t="s">
        <v>661</v>
      </c>
      <c r="AW128" s="23" t="s">
        <v>661</v>
      </c>
    </row>
    <row r="129" spans="1:49" ht="15.75" hidden="1" customHeight="1">
      <c r="A129" s="57">
        <v>123</v>
      </c>
      <c r="B129" s="18" t="s">
        <v>177</v>
      </c>
      <c r="C129" s="58">
        <v>7025</v>
      </c>
      <c r="D129" s="18">
        <v>7025</v>
      </c>
      <c r="E129" s="58" t="s">
        <v>151</v>
      </c>
      <c r="F129" s="59"/>
      <c r="G129" s="59"/>
      <c r="H129" s="59"/>
      <c r="I129" s="59"/>
      <c r="J129" s="59"/>
      <c r="K129" s="59"/>
      <c r="L129" s="59"/>
      <c r="M129" s="59"/>
      <c r="N129" s="18"/>
      <c r="O129" s="60"/>
      <c r="P129" s="175">
        <v>80</v>
      </c>
      <c r="Q129" s="18"/>
      <c r="R129" s="18"/>
      <c r="S129" s="18"/>
      <c r="T129" s="18"/>
      <c r="U129" s="61" t="s">
        <v>661</v>
      </c>
      <c r="V129" s="18" t="s">
        <v>661</v>
      </c>
      <c r="W129" s="18" t="s">
        <v>661</v>
      </c>
      <c r="X129" s="62" t="s">
        <v>661</v>
      </c>
      <c r="Y129" s="18" t="s">
        <v>661</v>
      </c>
      <c r="Z129" s="18" t="s">
        <v>661</v>
      </c>
      <c r="AA129" s="18" t="s">
        <v>661</v>
      </c>
      <c r="AB129" s="18" t="s">
        <v>661</v>
      </c>
      <c r="AC129" s="18" t="s">
        <v>661</v>
      </c>
      <c r="AD129" s="18"/>
      <c r="AE129" s="18"/>
      <c r="AF129" s="18"/>
      <c r="AG129" s="18"/>
      <c r="AH129" s="30" t="s">
        <v>661</v>
      </c>
      <c r="AI129" s="18" t="s">
        <v>661</v>
      </c>
      <c r="AJ129" s="18" t="s">
        <v>661</v>
      </c>
      <c r="AK129" s="18" t="s">
        <v>661</v>
      </c>
      <c r="AL129" s="18" t="s">
        <v>661</v>
      </c>
      <c r="AM129" s="18" t="s">
        <v>661</v>
      </c>
      <c r="AN129" s="18" t="s">
        <v>661</v>
      </c>
      <c r="AO129" s="18" t="s">
        <v>661</v>
      </c>
      <c r="AP129" s="18" t="s">
        <v>661</v>
      </c>
      <c r="AS129" s="63" t="s">
        <v>661</v>
      </c>
      <c r="AT129" s="23" t="s">
        <v>1242</v>
      </c>
      <c r="AU129" s="23" t="s">
        <v>1243</v>
      </c>
      <c r="AV129" s="23" t="s">
        <v>661</v>
      </c>
      <c r="AW129" s="23" t="s">
        <v>661</v>
      </c>
    </row>
    <row r="130" spans="1:49" ht="15.75" hidden="1" customHeight="1">
      <c r="A130" s="57">
        <v>124</v>
      </c>
      <c r="B130" s="18" t="s">
        <v>178</v>
      </c>
      <c r="C130" s="58">
        <v>7026</v>
      </c>
      <c r="D130" s="18">
        <v>7026</v>
      </c>
      <c r="E130" s="58" t="s">
        <v>151</v>
      </c>
      <c r="F130" s="59"/>
      <c r="G130" s="59"/>
      <c r="H130" s="59"/>
      <c r="I130" s="59"/>
      <c r="J130" s="59"/>
      <c r="K130" s="59"/>
      <c r="L130" s="59"/>
      <c r="M130" s="59"/>
      <c r="N130" s="18"/>
      <c r="O130" s="60"/>
      <c r="P130" s="175">
        <v>80</v>
      </c>
      <c r="Q130" s="18"/>
      <c r="R130" s="18"/>
      <c r="S130" s="18"/>
      <c r="T130" s="18"/>
      <c r="U130" s="61" t="s">
        <v>661</v>
      </c>
      <c r="V130" s="18" t="s">
        <v>661</v>
      </c>
      <c r="W130" s="18" t="s">
        <v>661</v>
      </c>
      <c r="X130" s="62" t="s">
        <v>661</v>
      </c>
      <c r="Y130" s="18" t="s">
        <v>661</v>
      </c>
      <c r="Z130" s="18" t="s">
        <v>661</v>
      </c>
      <c r="AA130" s="18" t="s">
        <v>661</v>
      </c>
      <c r="AB130" s="18" t="s">
        <v>661</v>
      </c>
      <c r="AC130" s="18" t="s">
        <v>661</v>
      </c>
      <c r="AD130" s="18"/>
      <c r="AE130" s="18"/>
      <c r="AF130" s="18"/>
      <c r="AG130" s="18"/>
      <c r="AH130" s="30" t="s">
        <v>661</v>
      </c>
      <c r="AI130" s="18" t="s">
        <v>661</v>
      </c>
      <c r="AJ130" s="18" t="s">
        <v>661</v>
      </c>
      <c r="AK130" s="18" t="s">
        <v>661</v>
      </c>
      <c r="AL130" s="18" t="s">
        <v>661</v>
      </c>
      <c r="AM130" s="18" t="s">
        <v>661</v>
      </c>
      <c r="AN130" s="18" t="s">
        <v>661</v>
      </c>
      <c r="AO130" s="18" t="s">
        <v>661</v>
      </c>
      <c r="AP130" s="18" t="s">
        <v>661</v>
      </c>
      <c r="AS130" s="63" t="s">
        <v>661</v>
      </c>
      <c r="AT130" s="23" t="s">
        <v>1242</v>
      </c>
      <c r="AU130" s="23" t="s">
        <v>1243</v>
      </c>
      <c r="AV130" s="23" t="s">
        <v>661</v>
      </c>
      <c r="AW130" s="23" t="s">
        <v>661</v>
      </c>
    </row>
    <row r="131" spans="1:49" ht="15.75" hidden="1" customHeight="1">
      <c r="A131" s="57">
        <v>125</v>
      </c>
      <c r="B131" s="18" t="s">
        <v>179</v>
      </c>
      <c r="C131" s="58">
        <v>7027</v>
      </c>
      <c r="D131" s="18">
        <v>7027</v>
      </c>
      <c r="E131" s="58" t="s">
        <v>151</v>
      </c>
      <c r="F131" s="59"/>
      <c r="G131" s="59"/>
      <c r="H131" s="59"/>
      <c r="I131" s="59"/>
      <c r="J131" s="59"/>
      <c r="K131" s="59"/>
      <c r="L131" s="59"/>
      <c r="M131" s="59"/>
      <c r="N131" s="18"/>
      <c r="O131" s="60"/>
      <c r="P131" s="175">
        <v>80</v>
      </c>
      <c r="Q131" s="18"/>
      <c r="R131" s="18"/>
      <c r="S131" s="18"/>
      <c r="T131" s="18"/>
      <c r="U131" s="61" t="s">
        <v>661</v>
      </c>
      <c r="V131" s="18" t="s">
        <v>661</v>
      </c>
      <c r="W131" s="18" t="s">
        <v>661</v>
      </c>
      <c r="X131" s="62" t="s">
        <v>661</v>
      </c>
      <c r="Y131" s="18" t="s">
        <v>661</v>
      </c>
      <c r="Z131" s="18" t="s">
        <v>661</v>
      </c>
      <c r="AA131" s="18" t="s">
        <v>661</v>
      </c>
      <c r="AB131" s="18" t="s">
        <v>661</v>
      </c>
      <c r="AC131" s="18" t="s">
        <v>661</v>
      </c>
      <c r="AD131" s="18"/>
      <c r="AE131" s="18"/>
      <c r="AF131" s="18"/>
      <c r="AG131" s="18"/>
      <c r="AH131" s="30" t="s">
        <v>661</v>
      </c>
      <c r="AI131" s="18" t="s">
        <v>661</v>
      </c>
      <c r="AJ131" s="18" t="s">
        <v>661</v>
      </c>
      <c r="AK131" s="18" t="s">
        <v>661</v>
      </c>
      <c r="AL131" s="18" t="s">
        <v>661</v>
      </c>
      <c r="AM131" s="18" t="s">
        <v>661</v>
      </c>
      <c r="AN131" s="18" t="s">
        <v>661</v>
      </c>
      <c r="AO131" s="18" t="s">
        <v>661</v>
      </c>
      <c r="AP131" s="18" t="s">
        <v>661</v>
      </c>
      <c r="AS131" s="63" t="s">
        <v>661</v>
      </c>
      <c r="AT131" s="23" t="s">
        <v>1242</v>
      </c>
      <c r="AU131" s="23" t="s">
        <v>1243</v>
      </c>
      <c r="AV131" s="23" t="s">
        <v>661</v>
      </c>
      <c r="AW131" s="23" t="s">
        <v>661</v>
      </c>
    </row>
    <row r="132" spans="1:49" ht="15.75" hidden="1" customHeight="1">
      <c r="A132" s="57">
        <v>126</v>
      </c>
      <c r="B132" s="18" t="s">
        <v>180</v>
      </c>
      <c r="C132" s="58">
        <v>7028</v>
      </c>
      <c r="D132" s="18">
        <v>7028</v>
      </c>
      <c r="E132" s="58" t="s">
        <v>151</v>
      </c>
      <c r="F132" s="59"/>
      <c r="G132" s="59"/>
      <c r="H132" s="59"/>
      <c r="I132" s="59"/>
      <c r="J132" s="59"/>
      <c r="K132" s="59"/>
      <c r="L132" s="59"/>
      <c r="M132" s="59"/>
      <c r="N132" s="18"/>
      <c r="O132" s="60"/>
      <c r="P132" s="175">
        <v>80</v>
      </c>
      <c r="Q132" s="18"/>
      <c r="R132" s="18"/>
      <c r="S132" s="18"/>
      <c r="T132" s="18"/>
      <c r="U132" s="61" t="s">
        <v>661</v>
      </c>
      <c r="V132" s="18" t="s">
        <v>661</v>
      </c>
      <c r="W132" s="18" t="s">
        <v>661</v>
      </c>
      <c r="X132" s="62" t="s">
        <v>661</v>
      </c>
      <c r="Y132" s="18" t="s">
        <v>661</v>
      </c>
      <c r="Z132" s="18" t="s">
        <v>661</v>
      </c>
      <c r="AA132" s="18" t="s">
        <v>661</v>
      </c>
      <c r="AB132" s="18" t="s">
        <v>661</v>
      </c>
      <c r="AC132" s="18" t="s">
        <v>661</v>
      </c>
      <c r="AD132" s="18"/>
      <c r="AE132" s="18"/>
      <c r="AF132" s="18"/>
      <c r="AG132" s="18"/>
      <c r="AH132" s="30" t="s">
        <v>661</v>
      </c>
      <c r="AI132" s="18" t="s">
        <v>661</v>
      </c>
      <c r="AJ132" s="18" t="s">
        <v>661</v>
      </c>
      <c r="AK132" s="18" t="s">
        <v>661</v>
      </c>
      <c r="AL132" s="18" t="s">
        <v>661</v>
      </c>
      <c r="AM132" s="18" t="s">
        <v>661</v>
      </c>
      <c r="AN132" s="18" t="s">
        <v>661</v>
      </c>
      <c r="AO132" s="18" t="s">
        <v>661</v>
      </c>
      <c r="AP132" s="18" t="s">
        <v>661</v>
      </c>
      <c r="AS132" s="63" t="s">
        <v>661</v>
      </c>
      <c r="AT132" s="23" t="s">
        <v>1242</v>
      </c>
      <c r="AU132" s="23" t="s">
        <v>1243</v>
      </c>
      <c r="AV132" s="23" t="s">
        <v>661</v>
      </c>
      <c r="AW132" s="23" t="s">
        <v>661</v>
      </c>
    </row>
    <row r="133" spans="1:49" ht="15.75" hidden="1" customHeight="1">
      <c r="A133" s="57">
        <v>127</v>
      </c>
      <c r="B133" s="18" t="s">
        <v>181</v>
      </c>
      <c r="C133" s="58">
        <v>7029</v>
      </c>
      <c r="D133" s="18">
        <v>7029</v>
      </c>
      <c r="E133" s="58" t="s">
        <v>151</v>
      </c>
      <c r="F133" s="59"/>
      <c r="G133" s="59"/>
      <c r="H133" s="59"/>
      <c r="I133" s="59"/>
      <c r="J133" s="59"/>
      <c r="K133" s="59"/>
      <c r="L133" s="59"/>
      <c r="M133" s="59"/>
      <c r="N133" s="18"/>
      <c r="O133" s="60"/>
      <c r="P133" s="175">
        <v>80</v>
      </c>
      <c r="Q133" s="18"/>
      <c r="R133" s="18"/>
      <c r="S133" s="18"/>
      <c r="T133" s="18"/>
      <c r="U133" s="61" t="s">
        <v>661</v>
      </c>
      <c r="V133" s="18" t="s">
        <v>661</v>
      </c>
      <c r="W133" s="18" t="s">
        <v>661</v>
      </c>
      <c r="X133" s="62" t="s">
        <v>661</v>
      </c>
      <c r="Y133" s="18" t="s">
        <v>661</v>
      </c>
      <c r="Z133" s="18" t="s">
        <v>661</v>
      </c>
      <c r="AA133" s="18" t="s">
        <v>661</v>
      </c>
      <c r="AB133" s="18" t="s">
        <v>661</v>
      </c>
      <c r="AC133" s="18" t="s">
        <v>661</v>
      </c>
      <c r="AD133" s="18"/>
      <c r="AE133" s="18"/>
      <c r="AF133" s="18"/>
      <c r="AG133" s="18"/>
      <c r="AH133" s="30" t="s">
        <v>661</v>
      </c>
      <c r="AI133" s="18" t="s">
        <v>661</v>
      </c>
      <c r="AJ133" s="18" t="s">
        <v>661</v>
      </c>
      <c r="AK133" s="18" t="s">
        <v>661</v>
      </c>
      <c r="AL133" s="18" t="s">
        <v>661</v>
      </c>
      <c r="AM133" s="18" t="s">
        <v>661</v>
      </c>
      <c r="AN133" s="18" t="s">
        <v>661</v>
      </c>
      <c r="AO133" s="18" t="s">
        <v>661</v>
      </c>
      <c r="AP133" s="18" t="s">
        <v>661</v>
      </c>
      <c r="AS133" s="63" t="s">
        <v>661</v>
      </c>
      <c r="AT133" s="23" t="s">
        <v>1242</v>
      </c>
      <c r="AU133" s="23" t="s">
        <v>1243</v>
      </c>
      <c r="AV133" s="23" t="s">
        <v>661</v>
      </c>
      <c r="AW133" s="23" t="s">
        <v>661</v>
      </c>
    </row>
    <row r="134" spans="1:49" ht="15.75" hidden="1" customHeight="1">
      <c r="A134" s="57">
        <v>128</v>
      </c>
      <c r="B134" s="18" t="s">
        <v>182</v>
      </c>
      <c r="C134" s="58">
        <v>7030</v>
      </c>
      <c r="D134" s="18">
        <v>7030</v>
      </c>
      <c r="E134" s="58" t="s">
        <v>151</v>
      </c>
      <c r="F134" s="59"/>
      <c r="G134" s="59"/>
      <c r="H134" s="59"/>
      <c r="I134" s="59"/>
      <c r="J134" s="59"/>
      <c r="K134" s="59"/>
      <c r="L134" s="59"/>
      <c r="M134" s="59"/>
      <c r="N134" s="18"/>
      <c r="O134" s="60"/>
      <c r="P134" s="175">
        <v>80</v>
      </c>
      <c r="Q134" s="18"/>
      <c r="R134" s="18"/>
      <c r="S134" s="18"/>
      <c r="T134" s="18"/>
      <c r="U134" s="61" t="s">
        <v>661</v>
      </c>
      <c r="V134" s="18" t="s">
        <v>661</v>
      </c>
      <c r="W134" s="18" t="s">
        <v>661</v>
      </c>
      <c r="X134" s="62" t="s">
        <v>661</v>
      </c>
      <c r="Y134" s="18" t="s">
        <v>661</v>
      </c>
      <c r="Z134" s="18" t="s">
        <v>661</v>
      </c>
      <c r="AA134" s="18" t="s">
        <v>661</v>
      </c>
      <c r="AB134" s="18" t="s">
        <v>661</v>
      </c>
      <c r="AC134" s="18" t="s">
        <v>661</v>
      </c>
      <c r="AD134" s="18"/>
      <c r="AE134" s="18"/>
      <c r="AF134" s="18"/>
      <c r="AG134" s="18"/>
      <c r="AH134" s="30" t="s">
        <v>661</v>
      </c>
      <c r="AI134" s="18" t="s">
        <v>661</v>
      </c>
      <c r="AJ134" s="18" t="s">
        <v>661</v>
      </c>
      <c r="AK134" s="18" t="s">
        <v>661</v>
      </c>
      <c r="AL134" s="18" t="s">
        <v>661</v>
      </c>
      <c r="AM134" s="18" t="s">
        <v>661</v>
      </c>
      <c r="AN134" s="18" t="s">
        <v>661</v>
      </c>
      <c r="AO134" s="18" t="s">
        <v>661</v>
      </c>
      <c r="AP134" s="18" t="s">
        <v>661</v>
      </c>
      <c r="AS134" s="63" t="s">
        <v>661</v>
      </c>
      <c r="AT134" s="23" t="s">
        <v>1242</v>
      </c>
      <c r="AU134" s="23" t="s">
        <v>1243</v>
      </c>
      <c r="AV134" s="23" t="s">
        <v>661</v>
      </c>
      <c r="AW134" s="23" t="s">
        <v>661</v>
      </c>
    </row>
    <row r="135" spans="1:49" ht="15.75" hidden="1" customHeight="1">
      <c r="A135" s="57">
        <v>129</v>
      </c>
      <c r="B135" s="18" t="s">
        <v>183</v>
      </c>
      <c r="C135" s="58">
        <v>7031</v>
      </c>
      <c r="D135" s="18">
        <v>7031</v>
      </c>
      <c r="E135" s="58" t="s">
        <v>184</v>
      </c>
      <c r="F135" s="59"/>
      <c r="G135" s="59"/>
      <c r="H135" s="59"/>
      <c r="I135" s="59"/>
      <c r="J135" s="59"/>
      <c r="K135" s="59"/>
      <c r="L135" s="59"/>
      <c r="M135" s="59"/>
      <c r="N135" s="18"/>
      <c r="O135" s="60"/>
      <c r="P135" s="175">
        <v>80</v>
      </c>
      <c r="Q135" s="18"/>
      <c r="R135" s="18"/>
      <c r="S135" s="18"/>
      <c r="T135" s="18"/>
      <c r="U135" s="61" t="s">
        <v>661</v>
      </c>
      <c r="V135" s="18" t="s">
        <v>661</v>
      </c>
      <c r="W135" s="18" t="s">
        <v>661</v>
      </c>
      <c r="X135" s="62" t="s">
        <v>661</v>
      </c>
      <c r="Y135" s="18" t="s">
        <v>661</v>
      </c>
      <c r="Z135" s="18" t="s">
        <v>661</v>
      </c>
      <c r="AA135" s="18" t="s">
        <v>661</v>
      </c>
      <c r="AB135" s="18" t="s">
        <v>661</v>
      </c>
      <c r="AC135" s="18" t="s">
        <v>661</v>
      </c>
      <c r="AD135" s="18"/>
      <c r="AE135" s="18"/>
      <c r="AF135" s="18"/>
      <c r="AG135" s="18"/>
      <c r="AH135" s="30" t="s">
        <v>661</v>
      </c>
      <c r="AI135" s="18" t="s">
        <v>661</v>
      </c>
      <c r="AJ135" s="18" t="s">
        <v>661</v>
      </c>
      <c r="AK135" s="18" t="s">
        <v>661</v>
      </c>
      <c r="AL135" s="18" t="s">
        <v>661</v>
      </c>
      <c r="AM135" s="18" t="s">
        <v>661</v>
      </c>
      <c r="AN135" s="18" t="s">
        <v>661</v>
      </c>
      <c r="AO135" s="18" t="s">
        <v>661</v>
      </c>
      <c r="AP135" s="18" t="s">
        <v>661</v>
      </c>
      <c r="AS135" s="63" t="s">
        <v>661</v>
      </c>
      <c r="AT135" s="23" t="s">
        <v>1242</v>
      </c>
      <c r="AU135" s="23" t="s">
        <v>1243</v>
      </c>
      <c r="AV135" s="23" t="s">
        <v>661</v>
      </c>
      <c r="AW135" s="23" t="s">
        <v>661</v>
      </c>
    </row>
    <row r="136" spans="1:49" ht="15.75" hidden="1" customHeight="1">
      <c r="A136" s="57">
        <v>130</v>
      </c>
      <c r="B136" s="18" t="s">
        <v>185</v>
      </c>
      <c r="C136" s="58">
        <v>7032</v>
      </c>
      <c r="D136" s="18">
        <v>7032</v>
      </c>
      <c r="E136" s="58" t="s">
        <v>184</v>
      </c>
      <c r="F136" s="59"/>
      <c r="G136" s="59"/>
      <c r="H136" s="59"/>
      <c r="I136" s="59"/>
      <c r="J136" s="59"/>
      <c r="K136" s="59"/>
      <c r="L136" s="59"/>
      <c r="M136" s="59"/>
      <c r="N136" s="18"/>
      <c r="O136" s="60"/>
      <c r="P136" s="175">
        <v>80</v>
      </c>
      <c r="Q136" s="18"/>
      <c r="R136" s="18"/>
      <c r="S136" s="18"/>
      <c r="T136" s="18"/>
      <c r="U136" s="61" t="s">
        <v>661</v>
      </c>
      <c r="V136" s="18" t="s">
        <v>661</v>
      </c>
      <c r="W136" s="18" t="s">
        <v>661</v>
      </c>
      <c r="X136" s="62" t="s">
        <v>661</v>
      </c>
      <c r="Y136" s="18" t="s">
        <v>661</v>
      </c>
      <c r="Z136" s="18" t="s">
        <v>661</v>
      </c>
      <c r="AA136" s="18" t="s">
        <v>661</v>
      </c>
      <c r="AB136" s="18" t="s">
        <v>661</v>
      </c>
      <c r="AC136" s="18" t="s">
        <v>661</v>
      </c>
      <c r="AD136" s="18"/>
      <c r="AE136" s="18"/>
      <c r="AF136" s="18"/>
      <c r="AG136" s="18"/>
      <c r="AH136" s="30" t="s">
        <v>661</v>
      </c>
      <c r="AI136" s="18" t="s">
        <v>661</v>
      </c>
      <c r="AJ136" s="18" t="s">
        <v>661</v>
      </c>
      <c r="AK136" s="18" t="s">
        <v>661</v>
      </c>
      <c r="AL136" s="18" t="s">
        <v>661</v>
      </c>
      <c r="AM136" s="18" t="s">
        <v>661</v>
      </c>
      <c r="AN136" s="18" t="s">
        <v>661</v>
      </c>
      <c r="AO136" s="18" t="s">
        <v>661</v>
      </c>
      <c r="AP136" s="18" t="s">
        <v>661</v>
      </c>
      <c r="AS136" s="63" t="s">
        <v>661</v>
      </c>
      <c r="AT136" s="23" t="s">
        <v>1242</v>
      </c>
      <c r="AU136" s="23" t="s">
        <v>1243</v>
      </c>
      <c r="AV136" s="23" t="s">
        <v>661</v>
      </c>
      <c r="AW136" s="23" t="s">
        <v>661</v>
      </c>
    </row>
    <row r="137" spans="1:49" ht="15.75" hidden="1" customHeight="1">
      <c r="A137" s="57">
        <v>131</v>
      </c>
      <c r="B137" s="18" t="s">
        <v>186</v>
      </c>
      <c r="C137" s="58">
        <v>7033</v>
      </c>
      <c r="D137" s="18">
        <v>7033</v>
      </c>
      <c r="E137" s="58" t="s">
        <v>184</v>
      </c>
      <c r="F137" s="59"/>
      <c r="G137" s="59"/>
      <c r="H137" s="59"/>
      <c r="I137" s="59"/>
      <c r="J137" s="59"/>
      <c r="K137" s="59"/>
      <c r="L137" s="59"/>
      <c r="M137" s="59"/>
      <c r="N137" s="18"/>
      <c r="O137" s="60"/>
      <c r="P137" s="175">
        <v>80</v>
      </c>
      <c r="Q137" s="18"/>
      <c r="R137" s="18"/>
      <c r="S137" s="18"/>
      <c r="T137" s="18"/>
      <c r="U137" s="61" t="s">
        <v>661</v>
      </c>
      <c r="V137" s="18" t="s">
        <v>661</v>
      </c>
      <c r="W137" s="18" t="s">
        <v>661</v>
      </c>
      <c r="X137" s="62" t="s">
        <v>661</v>
      </c>
      <c r="Y137" s="18" t="s">
        <v>661</v>
      </c>
      <c r="Z137" s="18" t="s">
        <v>661</v>
      </c>
      <c r="AA137" s="18" t="s">
        <v>661</v>
      </c>
      <c r="AB137" s="18" t="s">
        <v>661</v>
      </c>
      <c r="AC137" s="18" t="s">
        <v>661</v>
      </c>
      <c r="AD137" s="18"/>
      <c r="AE137" s="18"/>
      <c r="AF137" s="18"/>
      <c r="AG137" s="18"/>
      <c r="AH137" s="30" t="s">
        <v>661</v>
      </c>
      <c r="AI137" s="18" t="s">
        <v>661</v>
      </c>
      <c r="AJ137" s="18" t="s">
        <v>661</v>
      </c>
      <c r="AK137" s="18" t="s">
        <v>661</v>
      </c>
      <c r="AL137" s="18" t="s">
        <v>661</v>
      </c>
      <c r="AM137" s="18" t="s">
        <v>661</v>
      </c>
      <c r="AN137" s="18" t="s">
        <v>661</v>
      </c>
      <c r="AO137" s="18" t="s">
        <v>661</v>
      </c>
      <c r="AP137" s="18" t="s">
        <v>661</v>
      </c>
      <c r="AS137" s="63" t="s">
        <v>661</v>
      </c>
      <c r="AT137" s="23" t="s">
        <v>1242</v>
      </c>
      <c r="AU137" s="23" t="s">
        <v>1243</v>
      </c>
      <c r="AV137" s="23" t="s">
        <v>661</v>
      </c>
      <c r="AW137" s="23" t="s">
        <v>661</v>
      </c>
    </row>
    <row r="138" spans="1:49" ht="15.75" hidden="1" customHeight="1">
      <c r="A138" s="57">
        <v>132</v>
      </c>
      <c r="B138" s="18" t="s">
        <v>187</v>
      </c>
      <c r="C138" s="59">
        <v>7034</v>
      </c>
      <c r="D138" s="18">
        <v>7034</v>
      </c>
      <c r="E138" s="58" t="s">
        <v>184</v>
      </c>
      <c r="F138" s="59"/>
      <c r="G138" s="59"/>
      <c r="H138" s="59"/>
      <c r="I138" s="59"/>
      <c r="J138" s="59"/>
      <c r="K138" s="59"/>
      <c r="L138" s="59"/>
      <c r="M138" s="59"/>
      <c r="N138" s="18"/>
      <c r="O138" s="60"/>
      <c r="P138" s="175">
        <v>80</v>
      </c>
      <c r="Q138" s="18"/>
      <c r="R138" s="18"/>
      <c r="S138" s="18"/>
      <c r="T138" s="18"/>
      <c r="U138" s="61" t="s">
        <v>661</v>
      </c>
      <c r="V138" s="18" t="s">
        <v>661</v>
      </c>
      <c r="W138" s="18" t="s">
        <v>661</v>
      </c>
      <c r="X138" s="62" t="s">
        <v>661</v>
      </c>
      <c r="Y138" s="18" t="s">
        <v>661</v>
      </c>
      <c r="Z138" s="18" t="s">
        <v>661</v>
      </c>
      <c r="AA138" s="18" t="s">
        <v>661</v>
      </c>
      <c r="AB138" s="18" t="s">
        <v>661</v>
      </c>
      <c r="AC138" s="18" t="s">
        <v>661</v>
      </c>
      <c r="AD138" s="18"/>
      <c r="AE138" s="18"/>
      <c r="AF138" s="18"/>
      <c r="AG138" s="18"/>
      <c r="AH138" s="30" t="s">
        <v>661</v>
      </c>
      <c r="AI138" s="18" t="s">
        <v>661</v>
      </c>
      <c r="AJ138" s="18" t="s">
        <v>661</v>
      </c>
      <c r="AK138" s="18" t="s">
        <v>661</v>
      </c>
      <c r="AL138" s="18" t="s">
        <v>661</v>
      </c>
      <c r="AM138" s="18" t="s">
        <v>661</v>
      </c>
      <c r="AN138" s="18" t="s">
        <v>661</v>
      </c>
      <c r="AO138" s="18" t="s">
        <v>661</v>
      </c>
      <c r="AP138" s="18" t="s">
        <v>661</v>
      </c>
      <c r="AS138" s="63" t="s">
        <v>661</v>
      </c>
      <c r="AT138" s="23" t="s">
        <v>1242</v>
      </c>
      <c r="AU138" s="23" t="s">
        <v>1243</v>
      </c>
      <c r="AV138" s="23" t="s">
        <v>661</v>
      </c>
      <c r="AW138" s="23" t="s">
        <v>661</v>
      </c>
    </row>
    <row r="139" spans="1:49" ht="15.75" hidden="1" customHeight="1">
      <c r="A139" s="57">
        <v>133</v>
      </c>
      <c r="B139" s="18" t="s">
        <v>188</v>
      </c>
      <c r="C139" s="58">
        <v>7035</v>
      </c>
      <c r="D139" s="18">
        <v>7035</v>
      </c>
      <c r="E139" s="58" t="s">
        <v>184</v>
      </c>
      <c r="F139" s="59"/>
      <c r="G139" s="59"/>
      <c r="H139" s="59"/>
      <c r="I139" s="59"/>
      <c r="J139" s="59"/>
      <c r="K139" s="59"/>
      <c r="L139" s="59"/>
      <c r="M139" s="59"/>
      <c r="N139" s="18"/>
      <c r="O139" s="60"/>
      <c r="P139" s="175">
        <v>80</v>
      </c>
      <c r="Q139" s="18"/>
      <c r="R139" s="18"/>
      <c r="S139" s="18"/>
      <c r="T139" s="18"/>
      <c r="U139" s="61" t="s">
        <v>661</v>
      </c>
      <c r="V139" s="18" t="s">
        <v>661</v>
      </c>
      <c r="W139" s="18" t="s">
        <v>661</v>
      </c>
      <c r="X139" s="62" t="s">
        <v>661</v>
      </c>
      <c r="Y139" s="18" t="s">
        <v>661</v>
      </c>
      <c r="Z139" s="18" t="s">
        <v>661</v>
      </c>
      <c r="AA139" s="18" t="s">
        <v>661</v>
      </c>
      <c r="AB139" s="18" t="s">
        <v>661</v>
      </c>
      <c r="AC139" s="18" t="s">
        <v>661</v>
      </c>
      <c r="AD139" s="18"/>
      <c r="AE139" s="18"/>
      <c r="AF139" s="18"/>
      <c r="AG139" s="18"/>
      <c r="AH139" s="30" t="s">
        <v>661</v>
      </c>
      <c r="AI139" s="18" t="s">
        <v>661</v>
      </c>
      <c r="AJ139" s="18" t="s">
        <v>661</v>
      </c>
      <c r="AK139" s="18" t="s">
        <v>661</v>
      </c>
      <c r="AL139" s="18" t="s">
        <v>661</v>
      </c>
      <c r="AM139" s="18" t="s">
        <v>661</v>
      </c>
      <c r="AN139" s="18" t="s">
        <v>661</v>
      </c>
      <c r="AO139" s="18" t="s">
        <v>661</v>
      </c>
      <c r="AP139" s="18" t="s">
        <v>661</v>
      </c>
      <c r="AS139" s="63" t="s">
        <v>661</v>
      </c>
      <c r="AT139" s="23" t="s">
        <v>1242</v>
      </c>
      <c r="AU139" s="23" t="s">
        <v>1243</v>
      </c>
      <c r="AV139" s="23" t="s">
        <v>661</v>
      </c>
      <c r="AW139" s="23" t="s">
        <v>661</v>
      </c>
    </row>
    <row r="140" spans="1:49" ht="15.75" hidden="1" customHeight="1">
      <c r="A140" s="57">
        <v>134</v>
      </c>
      <c r="B140" s="18" t="s">
        <v>189</v>
      </c>
      <c r="C140" s="58">
        <v>7036</v>
      </c>
      <c r="D140" s="18">
        <v>7036</v>
      </c>
      <c r="E140" s="58" t="s">
        <v>184</v>
      </c>
      <c r="F140" s="59"/>
      <c r="G140" s="59"/>
      <c r="H140" s="59"/>
      <c r="I140" s="59"/>
      <c r="J140" s="59"/>
      <c r="K140" s="59"/>
      <c r="L140" s="59"/>
      <c r="M140" s="59"/>
      <c r="N140" s="18"/>
      <c r="O140" s="60"/>
      <c r="P140" s="175">
        <v>80</v>
      </c>
      <c r="Q140" s="18"/>
      <c r="R140" s="18"/>
      <c r="S140" s="18"/>
      <c r="T140" s="18"/>
      <c r="U140" s="61" t="s">
        <v>661</v>
      </c>
      <c r="V140" s="18" t="s">
        <v>661</v>
      </c>
      <c r="W140" s="18" t="s">
        <v>661</v>
      </c>
      <c r="X140" s="62" t="s">
        <v>661</v>
      </c>
      <c r="Y140" s="18" t="s">
        <v>661</v>
      </c>
      <c r="Z140" s="18" t="s">
        <v>661</v>
      </c>
      <c r="AA140" s="18" t="s">
        <v>661</v>
      </c>
      <c r="AB140" s="18" t="s">
        <v>661</v>
      </c>
      <c r="AC140" s="18" t="s">
        <v>661</v>
      </c>
      <c r="AD140" s="18"/>
      <c r="AE140" s="18"/>
      <c r="AF140" s="18"/>
      <c r="AG140" s="18"/>
      <c r="AH140" s="30" t="s">
        <v>661</v>
      </c>
      <c r="AI140" s="18" t="s">
        <v>661</v>
      </c>
      <c r="AJ140" s="18" t="s">
        <v>661</v>
      </c>
      <c r="AK140" s="18" t="s">
        <v>661</v>
      </c>
      <c r="AL140" s="18" t="s">
        <v>661</v>
      </c>
      <c r="AM140" s="18" t="s">
        <v>661</v>
      </c>
      <c r="AN140" s="18" t="s">
        <v>661</v>
      </c>
      <c r="AO140" s="18" t="s">
        <v>661</v>
      </c>
      <c r="AP140" s="18" t="s">
        <v>661</v>
      </c>
      <c r="AS140" s="63" t="s">
        <v>661</v>
      </c>
      <c r="AT140" s="23" t="s">
        <v>1242</v>
      </c>
      <c r="AU140" s="23" t="s">
        <v>1243</v>
      </c>
      <c r="AV140" s="23" t="s">
        <v>661</v>
      </c>
      <c r="AW140" s="23" t="s">
        <v>661</v>
      </c>
    </row>
    <row r="141" spans="1:49" ht="15.75" hidden="1" customHeight="1">
      <c r="A141" s="57">
        <v>135</v>
      </c>
      <c r="B141" s="18" t="s">
        <v>190</v>
      </c>
      <c r="C141" s="58">
        <v>7037</v>
      </c>
      <c r="D141" s="18">
        <v>7037</v>
      </c>
      <c r="E141" s="58" t="s">
        <v>184</v>
      </c>
      <c r="F141" s="59"/>
      <c r="G141" s="59"/>
      <c r="H141" s="59"/>
      <c r="I141" s="59"/>
      <c r="J141" s="59"/>
      <c r="K141" s="59"/>
      <c r="L141" s="59"/>
      <c r="M141" s="59"/>
      <c r="N141" s="18"/>
      <c r="O141" s="60"/>
      <c r="P141" s="175">
        <v>80</v>
      </c>
      <c r="Q141" s="18"/>
      <c r="R141" s="18"/>
      <c r="S141" s="18"/>
      <c r="T141" s="18"/>
      <c r="U141" s="61" t="s">
        <v>661</v>
      </c>
      <c r="V141" s="18" t="s">
        <v>661</v>
      </c>
      <c r="W141" s="18" t="s">
        <v>661</v>
      </c>
      <c r="X141" s="62" t="s">
        <v>661</v>
      </c>
      <c r="Y141" s="18" t="s">
        <v>661</v>
      </c>
      <c r="Z141" s="18" t="s">
        <v>661</v>
      </c>
      <c r="AA141" s="18" t="s">
        <v>661</v>
      </c>
      <c r="AB141" s="18" t="s">
        <v>661</v>
      </c>
      <c r="AC141" s="18" t="s">
        <v>661</v>
      </c>
      <c r="AD141" s="18"/>
      <c r="AE141" s="18"/>
      <c r="AF141" s="18"/>
      <c r="AG141" s="18"/>
      <c r="AH141" s="30" t="s">
        <v>661</v>
      </c>
      <c r="AI141" s="18" t="s">
        <v>661</v>
      </c>
      <c r="AJ141" s="18" t="s">
        <v>661</v>
      </c>
      <c r="AK141" s="18" t="s">
        <v>661</v>
      </c>
      <c r="AL141" s="18" t="s">
        <v>661</v>
      </c>
      <c r="AM141" s="18" t="s">
        <v>661</v>
      </c>
      <c r="AN141" s="18" t="s">
        <v>661</v>
      </c>
      <c r="AO141" s="18" t="s">
        <v>661</v>
      </c>
      <c r="AP141" s="18" t="s">
        <v>661</v>
      </c>
      <c r="AS141" s="63" t="s">
        <v>661</v>
      </c>
      <c r="AT141" s="23" t="s">
        <v>1242</v>
      </c>
      <c r="AU141" s="23" t="s">
        <v>1243</v>
      </c>
      <c r="AV141" s="23" t="s">
        <v>661</v>
      </c>
      <c r="AW141" s="23" t="s">
        <v>661</v>
      </c>
    </row>
    <row r="142" spans="1:49" ht="15.75" hidden="1" customHeight="1">
      <c r="A142" s="57">
        <v>136</v>
      </c>
      <c r="B142" s="18" t="s">
        <v>191</v>
      </c>
      <c r="C142" s="58">
        <v>7038</v>
      </c>
      <c r="D142" s="18">
        <v>7038</v>
      </c>
      <c r="E142" s="58" t="s">
        <v>184</v>
      </c>
      <c r="F142" s="59"/>
      <c r="G142" s="59"/>
      <c r="H142" s="59"/>
      <c r="I142" s="59"/>
      <c r="J142" s="59"/>
      <c r="K142" s="59"/>
      <c r="L142" s="59"/>
      <c r="M142" s="59"/>
      <c r="N142" s="18"/>
      <c r="O142" s="60"/>
      <c r="P142" s="175">
        <v>80</v>
      </c>
      <c r="Q142" s="18"/>
      <c r="R142" s="18"/>
      <c r="S142" s="18"/>
      <c r="T142" s="18"/>
      <c r="U142" s="61" t="s">
        <v>661</v>
      </c>
      <c r="V142" s="18" t="s">
        <v>661</v>
      </c>
      <c r="W142" s="18" t="s">
        <v>661</v>
      </c>
      <c r="X142" s="62" t="s">
        <v>661</v>
      </c>
      <c r="Y142" s="18" t="s">
        <v>661</v>
      </c>
      <c r="Z142" s="18" t="s">
        <v>661</v>
      </c>
      <c r="AA142" s="18" t="s">
        <v>661</v>
      </c>
      <c r="AB142" s="18" t="s">
        <v>661</v>
      </c>
      <c r="AC142" s="18" t="s">
        <v>661</v>
      </c>
      <c r="AD142" s="18"/>
      <c r="AE142" s="18"/>
      <c r="AF142" s="18"/>
      <c r="AG142" s="18"/>
      <c r="AH142" s="30" t="s">
        <v>661</v>
      </c>
      <c r="AI142" s="18" t="s">
        <v>661</v>
      </c>
      <c r="AJ142" s="18" t="s">
        <v>661</v>
      </c>
      <c r="AK142" s="18" t="s">
        <v>661</v>
      </c>
      <c r="AL142" s="18" t="s">
        <v>661</v>
      </c>
      <c r="AM142" s="18" t="s">
        <v>661</v>
      </c>
      <c r="AN142" s="18" t="s">
        <v>661</v>
      </c>
      <c r="AO142" s="18" t="s">
        <v>661</v>
      </c>
      <c r="AP142" s="18" t="s">
        <v>661</v>
      </c>
      <c r="AS142" s="63" t="s">
        <v>661</v>
      </c>
      <c r="AT142" s="23" t="s">
        <v>1242</v>
      </c>
      <c r="AU142" s="23" t="s">
        <v>1243</v>
      </c>
      <c r="AV142" s="23" t="s">
        <v>661</v>
      </c>
      <c r="AW142" s="23" t="s">
        <v>661</v>
      </c>
    </row>
    <row r="143" spans="1:49" ht="15.75" hidden="1" customHeight="1">
      <c r="A143" s="57">
        <v>137</v>
      </c>
      <c r="B143" s="18" t="s">
        <v>192</v>
      </c>
      <c r="C143" s="58">
        <v>7039</v>
      </c>
      <c r="D143" s="18">
        <v>7039</v>
      </c>
      <c r="E143" s="58" t="s">
        <v>184</v>
      </c>
      <c r="F143" s="59"/>
      <c r="G143" s="59"/>
      <c r="H143" s="59"/>
      <c r="I143" s="59"/>
      <c r="J143" s="59"/>
      <c r="K143" s="59"/>
      <c r="L143" s="59"/>
      <c r="M143" s="59"/>
      <c r="N143" s="18"/>
      <c r="O143" s="60"/>
      <c r="P143" s="175">
        <v>80</v>
      </c>
      <c r="Q143" s="18"/>
      <c r="R143" s="18"/>
      <c r="S143" s="18"/>
      <c r="T143" s="18"/>
      <c r="U143" s="61" t="s">
        <v>661</v>
      </c>
      <c r="V143" s="18" t="s">
        <v>661</v>
      </c>
      <c r="W143" s="18" t="s">
        <v>661</v>
      </c>
      <c r="X143" s="62" t="s">
        <v>661</v>
      </c>
      <c r="Y143" s="18" t="s">
        <v>661</v>
      </c>
      <c r="Z143" s="18" t="s">
        <v>661</v>
      </c>
      <c r="AA143" s="18" t="s">
        <v>661</v>
      </c>
      <c r="AB143" s="18" t="s">
        <v>661</v>
      </c>
      <c r="AC143" s="18" t="s">
        <v>661</v>
      </c>
      <c r="AD143" s="18"/>
      <c r="AE143" s="18"/>
      <c r="AF143" s="18"/>
      <c r="AG143" s="18"/>
      <c r="AH143" s="30" t="s">
        <v>661</v>
      </c>
      <c r="AI143" s="18" t="s">
        <v>661</v>
      </c>
      <c r="AJ143" s="18" t="s">
        <v>661</v>
      </c>
      <c r="AK143" s="18" t="s">
        <v>661</v>
      </c>
      <c r="AL143" s="18" t="s">
        <v>661</v>
      </c>
      <c r="AM143" s="18" t="s">
        <v>661</v>
      </c>
      <c r="AN143" s="18" t="s">
        <v>661</v>
      </c>
      <c r="AO143" s="18" t="s">
        <v>661</v>
      </c>
      <c r="AP143" s="18" t="s">
        <v>661</v>
      </c>
      <c r="AS143" s="63" t="s">
        <v>661</v>
      </c>
      <c r="AT143" s="23" t="s">
        <v>1242</v>
      </c>
      <c r="AU143" s="23" t="s">
        <v>1243</v>
      </c>
      <c r="AV143" s="23" t="s">
        <v>661</v>
      </c>
      <c r="AW143" s="23" t="s">
        <v>661</v>
      </c>
    </row>
    <row r="144" spans="1:49" ht="15.75" hidden="1" customHeight="1">
      <c r="A144" s="57">
        <v>138</v>
      </c>
      <c r="B144" s="18" t="s">
        <v>193</v>
      </c>
      <c r="C144" s="58">
        <v>7040</v>
      </c>
      <c r="D144" s="18">
        <v>7040</v>
      </c>
      <c r="E144" s="58" t="s">
        <v>184</v>
      </c>
      <c r="F144" s="59"/>
      <c r="G144" s="59"/>
      <c r="H144" s="59"/>
      <c r="I144" s="59"/>
      <c r="J144" s="59"/>
      <c r="K144" s="59"/>
      <c r="L144" s="59"/>
      <c r="M144" s="59"/>
      <c r="N144" s="18"/>
      <c r="O144" s="60"/>
      <c r="P144" s="175">
        <v>80</v>
      </c>
      <c r="Q144" s="18"/>
      <c r="R144" s="18"/>
      <c r="S144" s="18"/>
      <c r="T144" s="18"/>
      <c r="U144" s="61" t="s">
        <v>661</v>
      </c>
      <c r="V144" s="18" t="s">
        <v>661</v>
      </c>
      <c r="W144" s="18" t="s">
        <v>661</v>
      </c>
      <c r="X144" s="62" t="s">
        <v>661</v>
      </c>
      <c r="Y144" s="18" t="s">
        <v>661</v>
      </c>
      <c r="Z144" s="18" t="s">
        <v>661</v>
      </c>
      <c r="AA144" s="18" t="s">
        <v>661</v>
      </c>
      <c r="AB144" s="18" t="s">
        <v>661</v>
      </c>
      <c r="AC144" s="18" t="s">
        <v>661</v>
      </c>
      <c r="AD144" s="18"/>
      <c r="AE144" s="18"/>
      <c r="AF144" s="18"/>
      <c r="AG144" s="18"/>
      <c r="AH144" s="30" t="s">
        <v>661</v>
      </c>
      <c r="AI144" s="18" t="s">
        <v>661</v>
      </c>
      <c r="AJ144" s="18" t="s">
        <v>661</v>
      </c>
      <c r="AK144" s="18" t="s">
        <v>661</v>
      </c>
      <c r="AL144" s="18" t="s">
        <v>661</v>
      </c>
      <c r="AM144" s="18" t="s">
        <v>661</v>
      </c>
      <c r="AN144" s="18" t="s">
        <v>661</v>
      </c>
      <c r="AO144" s="18" t="s">
        <v>661</v>
      </c>
      <c r="AP144" s="18" t="s">
        <v>661</v>
      </c>
      <c r="AS144" s="63" t="s">
        <v>661</v>
      </c>
      <c r="AT144" s="23" t="s">
        <v>1242</v>
      </c>
      <c r="AU144" s="23" t="s">
        <v>1243</v>
      </c>
      <c r="AV144" s="23" t="s">
        <v>661</v>
      </c>
      <c r="AW144" s="23" t="s">
        <v>661</v>
      </c>
    </row>
    <row r="145" spans="1:49" ht="15.75" hidden="1" customHeight="1">
      <c r="A145" s="57">
        <v>139</v>
      </c>
      <c r="B145" s="18" t="s">
        <v>194</v>
      </c>
      <c r="C145" s="58">
        <v>7041</v>
      </c>
      <c r="D145" s="18">
        <v>7041</v>
      </c>
      <c r="E145" s="58" t="s">
        <v>184</v>
      </c>
      <c r="F145" s="59"/>
      <c r="G145" s="59"/>
      <c r="H145" s="59"/>
      <c r="I145" s="59"/>
      <c r="J145" s="59"/>
      <c r="K145" s="59"/>
      <c r="L145" s="59"/>
      <c r="M145" s="59"/>
      <c r="N145" s="18"/>
      <c r="O145" s="60"/>
      <c r="P145" s="175">
        <v>80</v>
      </c>
      <c r="Q145" s="18"/>
      <c r="R145" s="18"/>
      <c r="S145" s="18"/>
      <c r="T145" s="18"/>
      <c r="U145" s="61" t="s">
        <v>661</v>
      </c>
      <c r="V145" s="18" t="s">
        <v>661</v>
      </c>
      <c r="W145" s="18" t="s">
        <v>661</v>
      </c>
      <c r="X145" s="62" t="s">
        <v>661</v>
      </c>
      <c r="Y145" s="18" t="s">
        <v>661</v>
      </c>
      <c r="Z145" s="18" t="s">
        <v>661</v>
      </c>
      <c r="AA145" s="18" t="s">
        <v>661</v>
      </c>
      <c r="AB145" s="18" t="s">
        <v>661</v>
      </c>
      <c r="AC145" s="18" t="s">
        <v>661</v>
      </c>
      <c r="AD145" s="18"/>
      <c r="AE145" s="18"/>
      <c r="AF145" s="18"/>
      <c r="AG145" s="18"/>
      <c r="AH145" s="30" t="s">
        <v>661</v>
      </c>
      <c r="AI145" s="18" t="s">
        <v>661</v>
      </c>
      <c r="AJ145" s="18" t="s">
        <v>661</v>
      </c>
      <c r="AK145" s="18" t="s">
        <v>661</v>
      </c>
      <c r="AL145" s="18" t="s">
        <v>661</v>
      </c>
      <c r="AM145" s="18" t="s">
        <v>661</v>
      </c>
      <c r="AN145" s="18" t="s">
        <v>661</v>
      </c>
      <c r="AO145" s="18" t="s">
        <v>661</v>
      </c>
      <c r="AP145" s="18" t="s">
        <v>661</v>
      </c>
      <c r="AS145" s="63" t="s">
        <v>661</v>
      </c>
      <c r="AT145" s="23" t="s">
        <v>1242</v>
      </c>
      <c r="AU145" s="23" t="s">
        <v>1243</v>
      </c>
      <c r="AV145" s="23" t="s">
        <v>661</v>
      </c>
      <c r="AW145" s="23" t="s">
        <v>661</v>
      </c>
    </row>
    <row r="146" spans="1:49" ht="15.75" hidden="1" customHeight="1">
      <c r="A146" s="57">
        <v>140</v>
      </c>
      <c r="B146" s="18" t="s">
        <v>195</v>
      </c>
      <c r="C146" s="58">
        <v>7042</v>
      </c>
      <c r="D146" s="18">
        <v>7042</v>
      </c>
      <c r="E146" s="58" t="s">
        <v>184</v>
      </c>
      <c r="F146" s="59"/>
      <c r="G146" s="59"/>
      <c r="H146" s="59"/>
      <c r="I146" s="59"/>
      <c r="J146" s="59"/>
      <c r="K146" s="59"/>
      <c r="L146" s="59"/>
      <c r="M146" s="59"/>
      <c r="N146" s="18"/>
      <c r="O146" s="60"/>
      <c r="P146" s="175">
        <v>80</v>
      </c>
      <c r="Q146" s="18"/>
      <c r="R146" s="18"/>
      <c r="S146" s="18"/>
      <c r="T146" s="18"/>
      <c r="U146" s="61" t="s">
        <v>661</v>
      </c>
      <c r="V146" s="18" t="s">
        <v>661</v>
      </c>
      <c r="W146" s="18" t="s">
        <v>661</v>
      </c>
      <c r="X146" s="62" t="s">
        <v>661</v>
      </c>
      <c r="Y146" s="18" t="s">
        <v>661</v>
      </c>
      <c r="Z146" s="18" t="s">
        <v>661</v>
      </c>
      <c r="AA146" s="18" t="s">
        <v>661</v>
      </c>
      <c r="AB146" s="18" t="s">
        <v>661</v>
      </c>
      <c r="AC146" s="18" t="s">
        <v>661</v>
      </c>
      <c r="AD146" s="18"/>
      <c r="AE146" s="18"/>
      <c r="AF146" s="18"/>
      <c r="AG146" s="18"/>
      <c r="AH146" s="30" t="s">
        <v>661</v>
      </c>
      <c r="AI146" s="18" t="s">
        <v>661</v>
      </c>
      <c r="AJ146" s="18" t="s">
        <v>661</v>
      </c>
      <c r="AK146" s="18" t="s">
        <v>661</v>
      </c>
      <c r="AL146" s="18" t="s">
        <v>661</v>
      </c>
      <c r="AM146" s="18" t="s">
        <v>661</v>
      </c>
      <c r="AN146" s="18" t="s">
        <v>661</v>
      </c>
      <c r="AO146" s="18" t="s">
        <v>661</v>
      </c>
      <c r="AP146" s="18" t="s">
        <v>661</v>
      </c>
      <c r="AS146" s="63" t="s">
        <v>661</v>
      </c>
      <c r="AT146" s="23" t="s">
        <v>1242</v>
      </c>
      <c r="AU146" s="23" t="s">
        <v>1243</v>
      </c>
      <c r="AV146" s="23" t="s">
        <v>661</v>
      </c>
      <c r="AW146" s="23" t="s">
        <v>661</v>
      </c>
    </row>
    <row r="147" spans="1:49" ht="15.75" hidden="1" customHeight="1">
      <c r="A147" s="57">
        <v>141</v>
      </c>
      <c r="B147" s="18" t="s">
        <v>196</v>
      </c>
      <c r="C147" s="58">
        <v>7043</v>
      </c>
      <c r="D147" s="18">
        <v>7043</v>
      </c>
      <c r="E147" s="58" t="s">
        <v>184</v>
      </c>
      <c r="F147" s="59"/>
      <c r="G147" s="59"/>
      <c r="H147" s="59"/>
      <c r="I147" s="59"/>
      <c r="J147" s="59"/>
      <c r="K147" s="59"/>
      <c r="L147" s="59"/>
      <c r="M147" s="59"/>
      <c r="N147" s="18"/>
      <c r="O147" s="60"/>
      <c r="P147" s="175">
        <v>80</v>
      </c>
      <c r="Q147" s="18"/>
      <c r="R147" s="18"/>
      <c r="S147" s="18"/>
      <c r="T147" s="18"/>
      <c r="U147" s="61" t="s">
        <v>661</v>
      </c>
      <c r="V147" s="18" t="s">
        <v>661</v>
      </c>
      <c r="W147" s="18" t="s">
        <v>661</v>
      </c>
      <c r="X147" s="62" t="s">
        <v>661</v>
      </c>
      <c r="Y147" s="18" t="s">
        <v>661</v>
      </c>
      <c r="Z147" s="18" t="s">
        <v>661</v>
      </c>
      <c r="AA147" s="18" t="s">
        <v>661</v>
      </c>
      <c r="AB147" s="18" t="s">
        <v>661</v>
      </c>
      <c r="AC147" s="18" t="s">
        <v>661</v>
      </c>
      <c r="AD147" s="18"/>
      <c r="AE147" s="18"/>
      <c r="AF147" s="18"/>
      <c r="AG147" s="18"/>
      <c r="AH147" s="30" t="s">
        <v>661</v>
      </c>
      <c r="AI147" s="18" t="s">
        <v>661</v>
      </c>
      <c r="AJ147" s="18" t="s">
        <v>661</v>
      </c>
      <c r="AK147" s="18" t="s">
        <v>661</v>
      </c>
      <c r="AL147" s="18" t="s">
        <v>661</v>
      </c>
      <c r="AM147" s="18" t="s">
        <v>661</v>
      </c>
      <c r="AN147" s="18" t="s">
        <v>661</v>
      </c>
      <c r="AO147" s="18" t="s">
        <v>661</v>
      </c>
      <c r="AP147" s="18" t="s">
        <v>661</v>
      </c>
      <c r="AS147" s="63" t="s">
        <v>661</v>
      </c>
      <c r="AT147" s="23" t="s">
        <v>1242</v>
      </c>
      <c r="AU147" s="23" t="s">
        <v>1243</v>
      </c>
      <c r="AV147" s="23" t="s">
        <v>661</v>
      </c>
      <c r="AW147" s="23" t="s">
        <v>661</v>
      </c>
    </row>
    <row r="148" spans="1:49" ht="15.75" hidden="1" customHeight="1">
      <c r="A148" s="57">
        <v>142</v>
      </c>
      <c r="B148" s="18" t="s">
        <v>197</v>
      </c>
      <c r="C148" s="58">
        <v>7044</v>
      </c>
      <c r="D148" s="18">
        <v>7044</v>
      </c>
      <c r="E148" s="58" t="s">
        <v>184</v>
      </c>
      <c r="F148" s="59"/>
      <c r="G148" s="59"/>
      <c r="H148" s="59"/>
      <c r="I148" s="59"/>
      <c r="J148" s="59"/>
      <c r="K148" s="59"/>
      <c r="L148" s="59"/>
      <c r="M148" s="59"/>
      <c r="N148" s="18"/>
      <c r="O148" s="60"/>
      <c r="P148" s="175">
        <v>80</v>
      </c>
      <c r="Q148" s="18"/>
      <c r="R148" s="18"/>
      <c r="S148" s="18"/>
      <c r="T148" s="18"/>
      <c r="U148" s="61" t="s">
        <v>661</v>
      </c>
      <c r="V148" s="18" t="s">
        <v>661</v>
      </c>
      <c r="W148" s="18" t="s">
        <v>661</v>
      </c>
      <c r="X148" s="62" t="s">
        <v>661</v>
      </c>
      <c r="Y148" s="18" t="s">
        <v>661</v>
      </c>
      <c r="Z148" s="18" t="s">
        <v>661</v>
      </c>
      <c r="AA148" s="18" t="s">
        <v>661</v>
      </c>
      <c r="AB148" s="18" t="s">
        <v>661</v>
      </c>
      <c r="AC148" s="18" t="s">
        <v>661</v>
      </c>
      <c r="AD148" s="18"/>
      <c r="AE148" s="18"/>
      <c r="AF148" s="18"/>
      <c r="AG148" s="18"/>
      <c r="AH148" s="30" t="s">
        <v>661</v>
      </c>
      <c r="AI148" s="18" t="s">
        <v>661</v>
      </c>
      <c r="AJ148" s="18" t="s">
        <v>661</v>
      </c>
      <c r="AK148" s="18" t="s">
        <v>661</v>
      </c>
      <c r="AL148" s="18" t="s">
        <v>661</v>
      </c>
      <c r="AM148" s="18" t="s">
        <v>661</v>
      </c>
      <c r="AN148" s="18" t="s">
        <v>661</v>
      </c>
      <c r="AO148" s="18" t="s">
        <v>661</v>
      </c>
      <c r="AP148" s="18" t="s">
        <v>661</v>
      </c>
      <c r="AS148" s="63" t="s">
        <v>661</v>
      </c>
      <c r="AT148" s="23" t="s">
        <v>1242</v>
      </c>
      <c r="AU148" s="23" t="s">
        <v>1243</v>
      </c>
      <c r="AV148" s="23" t="s">
        <v>661</v>
      </c>
      <c r="AW148" s="23" t="s">
        <v>661</v>
      </c>
    </row>
    <row r="149" spans="1:49" ht="15.75" hidden="1" customHeight="1">
      <c r="A149" s="57">
        <v>143</v>
      </c>
      <c r="B149" s="18" t="s">
        <v>198</v>
      </c>
      <c r="C149" s="58">
        <v>7045</v>
      </c>
      <c r="D149" s="18">
        <v>7045</v>
      </c>
      <c r="E149" s="58" t="s">
        <v>184</v>
      </c>
      <c r="F149" s="59"/>
      <c r="G149" s="59"/>
      <c r="H149" s="59"/>
      <c r="I149" s="59"/>
      <c r="J149" s="59"/>
      <c r="K149" s="59"/>
      <c r="L149" s="59"/>
      <c r="M149" s="59"/>
      <c r="N149" s="18"/>
      <c r="O149" s="60"/>
      <c r="P149" s="175">
        <v>80</v>
      </c>
      <c r="Q149" s="18"/>
      <c r="R149" s="18"/>
      <c r="S149" s="18"/>
      <c r="T149" s="18"/>
      <c r="U149" s="61" t="s">
        <v>661</v>
      </c>
      <c r="V149" s="18" t="s">
        <v>661</v>
      </c>
      <c r="W149" s="18" t="s">
        <v>661</v>
      </c>
      <c r="X149" s="62" t="s">
        <v>661</v>
      </c>
      <c r="Y149" s="18" t="s">
        <v>661</v>
      </c>
      <c r="Z149" s="18" t="s">
        <v>661</v>
      </c>
      <c r="AA149" s="18" t="s">
        <v>661</v>
      </c>
      <c r="AB149" s="18" t="s">
        <v>661</v>
      </c>
      <c r="AC149" s="18" t="s">
        <v>661</v>
      </c>
      <c r="AD149" s="18"/>
      <c r="AE149" s="18"/>
      <c r="AF149" s="18"/>
      <c r="AG149" s="18"/>
      <c r="AH149" s="30" t="s">
        <v>661</v>
      </c>
      <c r="AI149" s="18" t="s">
        <v>661</v>
      </c>
      <c r="AJ149" s="18" t="s">
        <v>661</v>
      </c>
      <c r="AK149" s="18" t="s">
        <v>661</v>
      </c>
      <c r="AL149" s="18" t="s">
        <v>661</v>
      </c>
      <c r="AM149" s="18" t="s">
        <v>661</v>
      </c>
      <c r="AN149" s="18" t="s">
        <v>661</v>
      </c>
      <c r="AO149" s="18" t="s">
        <v>661</v>
      </c>
      <c r="AP149" s="18" t="s">
        <v>661</v>
      </c>
      <c r="AS149" s="63" t="s">
        <v>661</v>
      </c>
      <c r="AT149" s="23" t="s">
        <v>1242</v>
      </c>
      <c r="AU149" s="23" t="s">
        <v>1243</v>
      </c>
      <c r="AV149" s="23" t="s">
        <v>661</v>
      </c>
      <c r="AW149" s="23" t="s">
        <v>661</v>
      </c>
    </row>
    <row r="150" spans="1:49" ht="15.75" hidden="1" customHeight="1">
      <c r="A150" s="57">
        <v>144</v>
      </c>
      <c r="B150" s="18" t="s">
        <v>199</v>
      </c>
      <c r="C150" s="58">
        <v>7046</v>
      </c>
      <c r="D150" s="18">
        <v>7046</v>
      </c>
      <c r="E150" s="58" t="s">
        <v>184</v>
      </c>
      <c r="F150" s="59"/>
      <c r="G150" s="59"/>
      <c r="H150" s="59"/>
      <c r="I150" s="59"/>
      <c r="J150" s="59"/>
      <c r="K150" s="59"/>
      <c r="L150" s="59"/>
      <c r="M150" s="59"/>
      <c r="N150" s="18"/>
      <c r="O150" s="60"/>
      <c r="P150" s="175">
        <v>80</v>
      </c>
      <c r="Q150" s="18"/>
      <c r="R150" s="18"/>
      <c r="S150" s="18"/>
      <c r="T150" s="18"/>
      <c r="U150" s="61" t="s">
        <v>661</v>
      </c>
      <c r="V150" s="18" t="s">
        <v>661</v>
      </c>
      <c r="W150" s="18" t="s">
        <v>661</v>
      </c>
      <c r="X150" s="62" t="s">
        <v>661</v>
      </c>
      <c r="Y150" s="18" t="s">
        <v>661</v>
      </c>
      <c r="Z150" s="18" t="s">
        <v>661</v>
      </c>
      <c r="AA150" s="18" t="s">
        <v>661</v>
      </c>
      <c r="AB150" s="18" t="s">
        <v>661</v>
      </c>
      <c r="AC150" s="18" t="s">
        <v>661</v>
      </c>
      <c r="AD150" s="18"/>
      <c r="AE150" s="18"/>
      <c r="AF150" s="18"/>
      <c r="AG150" s="18"/>
      <c r="AH150" s="30" t="s">
        <v>661</v>
      </c>
      <c r="AI150" s="18" t="s">
        <v>661</v>
      </c>
      <c r="AJ150" s="18" t="s">
        <v>661</v>
      </c>
      <c r="AK150" s="18" t="s">
        <v>661</v>
      </c>
      <c r="AL150" s="18" t="s">
        <v>661</v>
      </c>
      <c r="AM150" s="18" t="s">
        <v>661</v>
      </c>
      <c r="AN150" s="18" t="s">
        <v>661</v>
      </c>
      <c r="AO150" s="18" t="s">
        <v>661</v>
      </c>
      <c r="AP150" s="18" t="s">
        <v>661</v>
      </c>
      <c r="AS150" s="63" t="s">
        <v>661</v>
      </c>
      <c r="AT150" s="23" t="s">
        <v>1242</v>
      </c>
      <c r="AU150" s="23" t="s">
        <v>1243</v>
      </c>
      <c r="AV150" s="23" t="s">
        <v>661</v>
      </c>
      <c r="AW150" s="23" t="s">
        <v>661</v>
      </c>
    </row>
    <row r="151" spans="1:49" ht="15.75" hidden="1" customHeight="1">
      <c r="A151" s="57">
        <v>145</v>
      </c>
      <c r="B151" s="18" t="s">
        <v>200</v>
      </c>
      <c r="C151" s="58">
        <v>7047</v>
      </c>
      <c r="D151" s="18">
        <v>7047</v>
      </c>
      <c r="E151" s="58" t="s">
        <v>184</v>
      </c>
      <c r="F151" s="59"/>
      <c r="G151" s="59"/>
      <c r="H151" s="59"/>
      <c r="I151" s="59"/>
      <c r="J151" s="59"/>
      <c r="K151" s="59"/>
      <c r="L151" s="59"/>
      <c r="M151" s="59"/>
      <c r="N151" s="18"/>
      <c r="O151" s="60"/>
      <c r="P151" s="175">
        <v>80</v>
      </c>
      <c r="Q151" s="18"/>
      <c r="R151" s="18"/>
      <c r="S151" s="18"/>
      <c r="T151" s="18"/>
      <c r="U151" s="61" t="s">
        <v>661</v>
      </c>
      <c r="V151" s="18" t="s">
        <v>661</v>
      </c>
      <c r="W151" s="18" t="s">
        <v>661</v>
      </c>
      <c r="X151" s="62" t="s">
        <v>661</v>
      </c>
      <c r="Y151" s="18" t="s">
        <v>661</v>
      </c>
      <c r="Z151" s="18" t="s">
        <v>661</v>
      </c>
      <c r="AA151" s="18" t="s">
        <v>661</v>
      </c>
      <c r="AB151" s="18" t="s">
        <v>661</v>
      </c>
      <c r="AC151" s="18" t="s">
        <v>661</v>
      </c>
      <c r="AD151" s="18"/>
      <c r="AE151" s="18"/>
      <c r="AF151" s="18"/>
      <c r="AG151" s="18"/>
      <c r="AH151" s="30" t="s">
        <v>661</v>
      </c>
      <c r="AI151" s="18" t="s">
        <v>661</v>
      </c>
      <c r="AJ151" s="18" t="s">
        <v>661</v>
      </c>
      <c r="AK151" s="18" t="s">
        <v>661</v>
      </c>
      <c r="AL151" s="18" t="s">
        <v>661</v>
      </c>
      <c r="AM151" s="18" t="s">
        <v>661</v>
      </c>
      <c r="AN151" s="18" t="s">
        <v>661</v>
      </c>
      <c r="AO151" s="18" t="s">
        <v>661</v>
      </c>
      <c r="AP151" s="18" t="s">
        <v>661</v>
      </c>
      <c r="AS151" s="63" t="s">
        <v>661</v>
      </c>
      <c r="AT151" s="23" t="s">
        <v>1242</v>
      </c>
      <c r="AU151" s="23" t="s">
        <v>1243</v>
      </c>
      <c r="AV151" s="23" t="s">
        <v>661</v>
      </c>
      <c r="AW151" s="23" t="s">
        <v>661</v>
      </c>
    </row>
    <row r="152" spans="1:49" ht="15.75" hidden="1" customHeight="1">
      <c r="A152" s="57">
        <v>146</v>
      </c>
      <c r="B152" s="18" t="s">
        <v>201</v>
      </c>
      <c r="C152" s="58">
        <v>7048</v>
      </c>
      <c r="D152" s="18">
        <v>7048</v>
      </c>
      <c r="E152" s="58" t="s">
        <v>184</v>
      </c>
      <c r="F152" s="59"/>
      <c r="G152" s="59"/>
      <c r="H152" s="59"/>
      <c r="I152" s="59"/>
      <c r="J152" s="59"/>
      <c r="K152" s="59"/>
      <c r="L152" s="59"/>
      <c r="M152" s="59"/>
      <c r="N152" s="18"/>
      <c r="O152" s="60"/>
      <c r="P152" s="175">
        <v>80</v>
      </c>
      <c r="Q152" s="18"/>
      <c r="R152" s="18"/>
      <c r="S152" s="18"/>
      <c r="T152" s="18"/>
      <c r="U152" s="61" t="s">
        <v>661</v>
      </c>
      <c r="V152" s="18" t="s">
        <v>661</v>
      </c>
      <c r="W152" s="18" t="s">
        <v>661</v>
      </c>
      <c r="X152" s="62" t="s">
        <v>661</v>
      </c>
      <c r="Y152" s="18" t="s">
        <v>661</v>
      </c>
      <c r="Z152" s="18" t="s">
        <v>661</v>
      </c>
      <c r="AA152" s="18" t="s">
        <v>661</v>
      </c>
      <c r="AB152" s="18" t="s">
        <v>661</v>
      </c>
      <c r="AC152" s="18" t="s">
        <v>661</v>
      </c>
      <c r="AD152" s="18"/>
      <c r="AE152" s="18"/>
      <c r="AF152" s="18"/>
      <c r="AG152" s="18"/>
      <c r="AH152" s="30" t="s">
        <v>661</v>
      </c>
      <c r="AI152" s="18" t="s">
        <v>661</v>
      </c>
      <c r="AJ152" s="18" t="s">
        <v>661</v>
      </c>
      <c r="AK152" s="18" t="s">
        <v>661</v>
      </c>
      <c r="AL152" s="18" t="s">
        <v>661</v>
      </c>
      <c r="AM152" s="18" t="s">
        <v>661</v>
      </c>
      <c r="AN152" s="18" t="s">
        <v>661</v>
      </c>
      <c r="AO152" s="18" t="s">
        <v>661</v>
      </c>
      <c r="AP152" s="18" t="s">
        <v>661</v>
      </c>
      <c r="AS152" s="63" t="s">
        <v>661</v>
      </c>
      <c r="AT152" s="23" t="s">
        <v>1242</v>
      </c>
      <c r="AU152" s="23" t="s">
        <v>1243</v>
      </c>
      <c r="AV152" s="23" t="s">
        <v>661</v>
      </c>
      <c r="AW152" s="23" t="s">
        <v>661</v>
      </c>
    </row>
    <row r="153" spans="1:49" ht="15.75" hidden="1" customHeight="1">
      <c r="A153" s="57">
        <v>147</v>
      </c>
      <c r="B153" s="18" t="s">
        <v>202</v>
      </c>
      <c r="C153" s="58">
        <v>7049</v>
      </c>
      <c r="D153" s="18">
        <v>7049</v>
      </c>
      <c r="E153" s="58" t="s">
        <v>184</v>
      </c>
      <c r="F153" s="59"/>
      <c r="G153" s="59"/>
      <c r="H153" s="59"/>
      <c r="I153" s="59"/>
      <c r="J153" s="59"/>
      <c r="K153" s="59"/>
      <c r="L153" s="59"/>
      <c r="M153" s="59"/>
      <c r="N153" s="18"/>
      <c r="O153" s="60"/>
      <c r="P153" s="175">
        <v>80</v>
      </c>
      <c r="Q153" s="18"/>
      <c r="R153" s="18"/>
      <c r="S153" s="18"/>
      <c r="T153" s="18"/>
      <c r="U153" s="61" t="s">
        <v>661</v>
      </c>
      <c r="V153" s="18" t="s">
        <v>661</v>
      </c>
      <c r="W153" s="18" t="s">
        <v>661</v>
      </c>
      <c r="X153" s="62" t="s">
        <v>661</v>
      </c>
      <c r="Y153" s="18" t="s">
        <v>661</v>
      </c>
      <c r="Z153" s="18" t="s">
        <v>661</v>
      </c>
      <c r="AA153" s="18" t="s">
        <v>661</v>
      </c>
      <c r="AB153" s="18" t="s">
        <v>661</v>
      </c>
      <c r="AC153" s="18" t="s">
        <v>661</v>
      </c>
      <c r="AD153" s="18"/>
      <c r="AE153" s="18"/>
      <c r="AF153" s="18"/>
      <c r="AG153" s="18"/>
      <c r="AH153" s="30" t="s">
        <v>661</v>
      </c>
      <c r="AI153" s="18" t="s">
        <v>661</v>
      </c>
      <c r="AJ153" s="18" t="s">
        <v>661</v>
      </c>
      <c r="AK153" s="18" t="s">
        <v>661</v>
      </c>
      <c r="AL153" s="18" t="s">
        <v>661</v>
      </c>
      <c r="AM153" s="18" t="s">
        <v>661</v>
      </c>
      <c r="AN153" s="18" t="s">
        <v>661</v>
      </c>
      <c r="AO153" s="18" t="s">
        <v>661</v>
      </c>
      <c r="AP153" s="18" t="s">
        <v>661</v>
      </c>
      <c r="AS153" s="63" t="s">
        <v>661</v>
      </c>
      <c r="AT153" s="23" t="s">
        <v>1242</v>
      </c>
      <c r="AU153" s="23" t="s">
        <v>1243</v>
      </c>
      <c r="AV153" s="23" t="s">
        <v>661</v>
      </c>
      <c r="AW153" s="23" t="s">
        <v>661</v>
      </c>
    </row>
    <row r="154" spans="1:49" ht="15.75" hidden="1" customHeight="1">
      <c r="A154" s="57">
        <v>148</v>
      </c>
      <c r="B154" s="18" t="s">
        <v>203</v>
      </c>
      <c r="C154" s="58">
        <v>7050</v>
      </c>
      <c r="D154" s="18">
        <v>7050</v>
      </c>
      <c r="E154" s="58" t="s">
        <v>184</v>
      </c>
      <c r="F154" s="59"/>
      <c r="G154" s="59"/>
      <c r="H154" s="59"/>
      <c r="I154" s="59"/>
      <c r="J154" s="59"/>
      <c r="K154" s="59"/>
      <c r="L154" s="59"/>
      <c r="M154" s="59"/>
      <c r="N154" s="18"/>
      <c r="O154" s="60"/>
      <c r="P154" s="175">
        <v>80</v>
      </c>
      <c r="Q154" s="18"/>
      <c r="R154" s="18"/>
      <c r="S154" s="18"/>
      <c r="T154" s="18"/>
      <c r="U154" s="61" t="s">
        <v>661</v>
      </c>
      <c r="V154" s="18" t="s">
        <v>661</v>
      </c>
      <c r="W154" s="18" t="s">
        <v>661</v>
      </c>
      <c r="X154" s="62" t="s">
        <v>661</v>
      </c>
      <c r="Y154" s="18" t="s">
        <v>661</v>
      </c>
      <c r="Z154" s="18" t="s">
        <v>661</v>
      </c>
      <c r="AA154" s="18" t="s">
        <v>661</v>
      </c>
      <c r="AB154" s="18" t="s">
        <v>661</v>
      </c>
      <c r="AC154" s="18" t="s">
        <v>661</v>
      </c>
      <c r="AD154" s="18"/>
      <c r="AE154" s="18"/>
      <c r="AF154" s="18"/>
      <c r="AG154" s="18"/>
      <c r="AH154" s="30" t="s">
        <v>661</v>
      </c>
      <c r="AI154" s="18" t="s">
        <v>661</v>
      </c>
      <c r="AJ154" s="18" t="s">
        <v>661</v>
      </c>
      <c r="AK154" s="18" t="s">
        <v>661</v>
      </c>
      <c r="AL154" s="18" t="s">
        <v>661</v>
      </c>
      <c r="AM154" s="18" t="s">
        <v>661</v>
      </c>
      <c r="AN154" s="18" t="s">
        <v>661</v>
      </c>
      <c r="AO154" s="18" t="s">
        <v>661</v>
      </c>
      <c r="AP154" s="18" t="s">
        <v>661</v>
      </c>
      <c r="AS154" s="63" t="s">
        <v>661</v>
      </c>
      <c r="AT154" s="23" t="s">
        <v>1242</v>
      </c>
      <c r="AU154" s="23" t="s">
        <v>1243</v>
      </c>
      <c r="AV154" s="23" t="s">
        <v>661</v>
      </c>
      <c r="AW154" s="23" t="s">
        <v>661</v>
      </c>
    </row>
    <row r="155" spans="1:49" ht="15.75" hidden="1" customHeight="1">
      <c r="A155" s="57">
        <v>149</v>
      </c>
      <c r="B155" s="18" t="s">
        <v>204</v>
      </c>
      <c r="C155" s="58">
        <v>7051</v>
      </c>
      <c r="D155" s="18">
        <v>7051</v>
      </c>
      <c r="E155" s="58" t="s">
        <v>184</v>
      </c>
      <c r="F155" s="59"/>
      <c r="G155" s="59"/>
      <c r="H155" s="59"/>
      <c r="I155" s="59"/>
      <c r="J155" s="59"/>
      <c r="K155" s="59"/>
      <c r="L155" s="59"/>
      <c r="M155" s="59"/>
      <c r="N155" s="18"/>
      <c r="O155" s="60"/>
      <c r="P155" s="175">
        <v>80</v>
      </c>
      <c r="Q155" s="18"/>
      <c r="R155" s="18"/>
      <c r="S155" s="18"/>
      <c r="T155" s="18"/>
      <c r="U155" s="61" t="s">
        <v>661</v>
      </c>
      <c r="V155" s="18" t="s">
        <v>661</v>
      </c>
      <c r="W155" s="18" t="s">
        <v>661</v>
      </c>
      <c r="X155" s="62" t="s">
        <v>661</v>
      </c>
      <c r="Y155" s="18" t="s">
        <v>661</v>
      </c>
      <c r="Z155" s="18" t="s">
        <v>661</v>
      </c>
      <c r="AA155" s="18" t="s">
        <v>661</v>
      </c>
      <c r="AB155" s="18" t="s">
        <v>661</v>
      </c>
      <c r="AC155" s="18" t="s">
        <v>661</v>
      </c>
      <c r="AD155" s="18"/>
      <c r="AE155" s="18"/>
      <c r="AF155" s="18"/>
      <c r="AG155" s="18"/>
      <c r="AH155" s="30" t="s">
        <v>661</v>
      </c>
      <c r="AI155" s="18" t="s">
        <v>661</v>
      </c>
      <c r="AJ155" s="18" t="s">
        <v>661</v>
      </c>
      <c r="AK155" s="18" t="s">
        <v>661</v>
      </c>
      <c r="AL155" s="18" t="s">
        <v>661</v>
      </c>
      <c r="AM155" s="18" t="s">
        <v>661</v>
      </c>
      <c r="AN155" s="18" t="s">
        <v>661</v>
      </c>
      <c r="AO155" s="18" t="s">
        <v>661</v>
      </c>
      <c r="AP155" s="18" t="s">
        <v>661</v>
      </c>
      <c r="AS155" s="63" t="s">
        <v>661</v>
      </c>
      <c r="AT155" s="23" t="s">
        <v>1242</v>
      </c>
      <c r="AU155" s="23" t="s">
        <v>1243</v>
      </c>
      <c r="AV155" s="23" t="s">
        <v>661</v>
      </c>
      <c r="AW155" s="23" t="s">
        <v>661</v>
      </c>
    </row>
    <row r="156" spans="1:49" ht="15.75" hidden="1" customHeight="1">
      <c r="A156" s="57">
        <v>150</v>
      </c>
      <c r="B156" s="18" t="s">
        <v>205</v>
      </c>
      <c r="C156" s="58">
        <v>7052</v>
      </c>
      <c r="D156" s="18">
        <v>7052</v>
      </c>
      <c r="E156" s="58" t="s">
        <v>184</v>
      </c>
      <c r="F156" s="59"/>
      <c r="G156" s="59"/>
      <c r="H156" s="59"/>
      <c r="I156" s="59"/>
      <c r="J156" s="59"/>
      <c r="K156" s="59"/>
      <c r="L156" s="59"/>
      <c r="M156" s="59"/>
      <c r="N156" s="18"/>
      <c r="O156" s="60"/>
      <c r="P156" s="175">
        <v>80</v>
      </c>
      <c r="Q156" s="18"/>
      <c r="R156" s="18"/>
      <c r="S156" s="18"/>
      <c r="T156" s="18"/>
      <c r="U156" s="61" t="s">
        <v>661</v>
      </c>
      <c r="V156" s="18" t="s">
        <v>661</v>
      </c>
      <c r="W156" s="18" t="s">
        <v>661</v>
      </c>
      <c r="X156" s="62" t="s">
        <v>661</v>
      </c>
      <c r="Y156" s="18" t="s">
        <v>661</v>
      </c>
      <c r="Z156" s="18" t="s">
        <v>661</v>
      </c>
      <c r="AA156" s="18" t="s">
        <v>661</v>
      </c>
      <c r="AB156" s="18" t="s">
        <v>661</v>
      </c>
      <c r="AC156" s="18" t="s">
        <v>661</v>
      </c>
      <c r="AD156" s="18"/>
      <c r="AE156" s="18"/>
      <c r="AF156" s="18"/>
      <c r="AG156" s="18"/>
      <c r="AH156" s="30" t="s">
        <v>661</v>
      </c>
      <c r="AI156" s="18" t="s">
        <v>661</v>
      </c>
      <c r="AJ156" s="18" t="s">
        <v>661</v>
      </c>
      <c r="AK156" s="18" t="s">
        <v>661</v>
      </c>
      <c r="AL156" s="18" t="s">
        <v>661</v>
      </c>
      <c r="AM156" s="18" t="s">
        <v>661</v>
      </c>
      <c r="AN156" s="18" t="s">
        <v>661</v>
      </c>
      <c r="AO156" s="18" t="s">
        <v>661</v>
      </c>
      <c r="AP156" s="18" t="s">
        <v>661</v>
      </c>
      <c r="AS156" s="63" t="s">
        <v>661</v>
      </c>
      <c r="AT156" s="23" t="s">
        <v>1242</v>
      </c>
      <c r="AU156" s="23" t="s">
        <v>1243</v>
      </c>
      <c r="AV156" s="23" t="s">
        <v>661</v>
      </c>
      <c r="AW156" s="23" t="s">
        <v>661</v>
      </c>
    </row>
    <row r="157" spans="1:49" ht="15.75" hidden="1" customHeight="1">
      <c r="A157" s="57">
        <v>151</v>
      </c>
      <c r="B157" s="18" t="s">
        <v>206</v>
      </c>
      <c r="C157" s="58">
        <v>7053</v>
      </c>
      <c r="D157" s="18">
        <v>7053</v>
      </c>
      <c r="E157" s="58" t="s">
        <v>184</v>
      </c>
      <c r="F157" s="59"/>
      <c r="G157" s="59"/>
      <c r="H157" s="59"/>
      <c r="I157" s="59"/>
      <c r="J157" s="59"/>
      <c r="K157" s="59"/>
      <c r="L157" s="59"/>
      <c r="M157" s="59"/>
      <c r="N157" s="18"/>
      <c r="O157" s="60"/>
      <c r="P157" s="175">
        <v>80</v>
      </c>
      <c r="Q157" s="18"/>
      <c r="R157" s="18"/>
      <c r="S157" s="18"/>
      <c r="T157" s="18"/>
      <c r="U157" s="61" t="s">
        <v>661</v>
      </c>
      <c r="V157" s="18" t="s">
        <v>661</v>
      </c>
      <c r="W157" s="18" t="s">
        <v>661</v>
      </c>
      <c r="X157" s="62" t="s">
        <v>661</v>
      </c>
      <c r="Y157" s="18" t="s">
        <v>661</v>
      </c>
      <c r="Z157" s="18" t="s">
        <v>661</v>
      </c>
      <c r="AA157" s="18" t="s">
        <v>661</v>
      </c>
      <c r="AB157" s="18" t="s">
        <v>661</v>
      </c>
      <c r="AC157" s="18" t="s">
        <v>661</v>
      </c>
      <c r="AD157" s="18"/>
      <c r="AE157" s="18"/>
      <c r="AF157" s="18"/>
      <c r="AG157" s="18"/>
      <c r="AH157" s="30" t="s">
        <v>661</v>
      </c>
      <c r="AI157" s="18" t="s">
        <v>661</v>
      </c>
      <c r="AJ157" s="18" t="s">
        <v>661</v>
      </c>
      <c r="AK157" s="18" t="s">
        <v>661</v>
      </c>
      <c r="AL157" s="18" t="s">
        <v>661</v>
      </c>
      <c r="AM157" s="18" t="s">
        <v>661</v>
      </c>
      <c r="AN157" s="18" t="s">
        <v>661</v>
      </c>
      <c r="AO157" s="18" t="s">
        <v>661</v>
      </c>
      <c r="AP157" s="18" t="s">
        <v>661</v>
      </c>
      <c r="AS157" s="63" t="s">
        <v>661</v>
      </c>
      <c r="AT157" s="23" t="s">
        <v>1242</v>
      </c>
      <c r="AU157" s="23" t="s">
        <v>1243</v>
      </c>
      <c r="AV157" s="23" t="s">
        <v>661</v>
      </c>
      <c r="AW157" s="23" t="s">
        <v>661</v>
      </c>
    </row>
    <row r="158" spans="1:49" ht="15.75" hidden="1" customHeight="1">
      <c r="A158" s="57">
        <v>152</v>
      </c>
      <c r="B158" s="18" t="s">
        <v>207</v>
      </c>
      <c r="C158" s="58">
        <v>7054</v>
      </c>
      <c r="D158" s="18">
        <v>7054</v>
      </c>
      <c r="E158" s="58" t="s">
        <v>184</v>
      </c>
      <c r="F158" s="59"/>
      <c r="G158" s="59"/>
      <c r="H158" s="59"/>
      <c r="I158" s="59"/>
      <c r="J158" s="59"/>
      <c r="K158" s="59"/>
      <c r="L158" s="59"/>
      <c r="M158" s="59"/>
      <c r="N158" s="18"/>
      <c r="O158" s="60"/>
      <c r="P158" s="175">
        <v>80</v>
      </c>
      <c r="Q158" s="18"/>
      <c r="R158" s="18"/>
      <c r="S158" s="18"/>
      <c r="T158" s="18"/>
      <c r="U158" s="61" t="s">
        <v>661</v>
      </c>
      <c r="V158" s="18" t="s">
        <v>661</v>
      </c>
      <c r="W158" s="18" t="s">
        <v>661</v>
      </c>
      <c r="X158" s="62" t="s">
        <v>661</v>
      </c>
      <c r="Y158" s="18" t="s">
        <v>661</v>
      </c>
      <c r="Z158" s="18" t="s">
        <v>661</v>
      </c>
      <c r="AA158" s="18" t="s">
        <v>661</v>
      </c>
      <c r="AB158" s="18" t="s">
        <v>661</v>
      </c>
      <c r="AC158" s="18" t="s">
        <v>661</v>
      </c>
      <c r="AD158" s="18"/>
      <c r="AE158" s="18"/>
      <c r="AF158" s="18"/>
      <c r="AG158" s="18"/>
      <c r="AH158" s="30" t="s">
        <v>661</v>
      </c>
      <c r="AI158" s="18" t="s">
        <v>661</v>
      </c>
      <c r="AJ158" s="18" t="s">
        <v>661</v>
      </c>
      <c r="AK158" s="18" t="s">
        <v>661</v>
      </c>
      <c r="AL158" s="18" t="s">
        <v>661</v>
      </c>
      <c r="AM158" s="18" t="s">
        <v>661</v>
      </c>
      <c r="AN158" s="18" t="s">
        <v>661</v>
      </c>
      <c r="AO158" s="18" t="s">
        <v>661</v>
      </c>
      <c r="AP158" s="18" t="s">
        <v>661</v>
      </c>
      <c r="AS158" s="63" t="s">
        <v>661</v>
      </c>
      <c r="AT158" s="23" t="s">
        <v>1242</v>
      </c>
      <c r="AU158" s="23" t="s">
        <v>1243</v>
      </c>
      <c r="AV158" s="23" t="s">
        <v>661</v>
      </c>
      <c r="AW158" s="23" t="s">
        <v>661</v>
      </c>
    </row>
    <row r="159" spans="1:49" ht="15.75" hidden="1" customHeight="1">
      <c r="A159" s="57">
        <v>153</v>
      </c>
      <c r="B159" s="18" t="s">
        <v>208</v>
      </c>
      <c r="C159" s="58">
        <v>7055</v>
      </c>
      <c r="D159" s="18">
        <v>7055</v>
      </c>
      <c r="E159" s="58" t="s">
        <v>184</v>
      </c>
      <c r="F159" s="59"/>
      <c r="G159" s="59"/>
      <c r="H159" s="59"/>
      <c r="I159" s="59"/>
      <c r="J159" s="59"/>
      <c r="K159" s="59"/>
      <c r="L159" s="59"/>
      <c r="M159" s="59"/>
      <c r="N159" s="18"/>
      <c r="O159" s="60"/>
      <c r="P159" s="175">
        <v>80</v>
      </c>
      <c r="Q159" s="18"/>
      <c r="R159" s="18"/>
      <c r="S159" s="18"/>
      <c r="T159" s="18"/>
      <c r="U159" s="61" t="s">
        <v>661</v>
      </c>
      <c r="V159" s="18" t="s">
        <v>661</v>
      </c>
      <c r="W159" s="18" t="s">
        <v>661</v>
      </c>
      <c r="X159" s="62" t="s">
        <v>661</v>
      </c>
      <c r="Y159" s="18" t="s">
        <v>661</v>
      </c>
      <c r="Z159" s="18" t="s">
        <v>661</v>
      </c>
      <c r="AA159" s="18" t="s">
        <v>661</v>
      </c>
      <c r="AB159" s="18" t="s">
        <v>661</v>
      </c>
      <c r="AC159" s="18" t="s">
        <v>661</v>
      </c>
      <c r="AD159" s="18"/>
      <c r="AE159" s="18"/>
      <c r="AF159" s="18"/>
      <c r="AG159" s="18"/>
      <c r="AH159" s="30" t="s">
        <v>661</v>
      </c>
      <c r="AI159" s="18" t="s">
        <v>661</v>
      </c>
      <c r="AJ159" s="18" t="s">
        <v>661</v>
      </c>
      <c r="AK159" s="18" t="s">
        <v>661</v>
      </c>
      <c r="AL159" s="18" t="s">
        <v>661</v>
      </c>
      <c r="AM159" s="18" t="s">
        <v>661</v>
      </c>
      <c r="AN159" s="18" t="s">
        <v>661</v>
      </c>
      <c r="AO159" s="18" t="s">
        <v>661</v>
      </c>
      <c r="AP159" s="18" t="s">
        <v>661</v>
      </c>
      <c r="AS159" s="63" t="s">
        <v>661</v>
      </c>
      <c r="AT159" s="23" t="s">
        <v>1242</v>
      </c>
      <c r="AU159" s="23" t="s">
        <v>1243</v>
      </c>
      <c r="AV159" s="23" t="s">
        <v>661</v>
      </c>
      <c r="AW159" s="23" t="s">
        <v>661</v>
      </c>
    </row>
    <row r="160" spans="1:49" ht="15.75" hidden="1" customHeight="1">
      <c r="A160" s="57">
        <v>154</v>
      </c>
      <c r="B160" s="18" t="s">
        <v>209</v>
      </c>
      <c r="C160" s="58">
        <v>7056</v>
      </c>
      <c r="D160" s="18">
        <v>7056</v>
      </c>
      <c r="E160" s="58" t="s">
        <v>184</v>
      </c>
      <c r="F160" s="59"/>
      <c r="G160" s="59"/>
      <c r="H160" s="59"/>
      <c r="I160" s="59"/>
      <c r="J160" s="59"/>
      <c r="K160" s="59"/>
      <c r="L160" s="59"/>
      <c r="M160" s="59"/>
      <c r="N160" s="18"/>
      <c r="O160" s="60"/>
      <c r="P160" s="175">
        <v>80</v>
      </c>
      <c r="Q160" s="18"/>
      <c r="R160" s="18"/>
      <c r="S160" s="18"/>
      <c r="T160" s="18"/>
      <c r="U160" s="61" t="s">
        <v>661</v>
      </c>
      <c r="V160" s="18" t="s">
        <v>661</v>
      </c>
      <c r="W160" s="18" t="s">
        <v>661</v>
      </c>
      <c r="X160" s="62" t="s">
        <v>661</v>
      </c>
      <c r="Y160" s="18" t="s">
        <v>661</v>
      </c>
      <c r="Z160" s="18" t="s">
        <v>661</v>
      </c>
      <c r="AA160" s="18" t="s">
        <v>661</v>
      </c>
      <c r="AB160" s="18" t="s">
        <v>661</v>
      </c>
      <c r="AC160" s="18" t="s">
        <v>661</v>
      </c>
      <c r="AD160" s="18"/>
      <c r="AE160" s="18"/>
      <c r="AF160" s="18"/>
      <c r="AG160" s="18"/>
      <c r="AH160" s="30" t="s">
        <v>661</v>
      </c>
      <c r="AI160" s="18" t="s">
        <v>661</v>
      </c>
      <c r="AJ160" s="18" t="s">
        <v>661</v>
      </c>
      <c r="AK160" s="18" t="s">
        <v>661</v>
      </c>
      <c r="AL160" s="18" t="s">
        <v>661</v>
      </c>
      <c r="AM160" s="18" t="s">
        <v>661</v>
      </c>
      <c r="AN160" s="18" t="s">
        <v>661</v>
      </c>
      <c r="AO160" s="18" t="s">
        <v>661</v>
      </c>
      <c r="AP160" s="18" t="s">
        <v>661</v>
      </c>
      <c r="AS160" s="63" t="s">
        <v>661</v>
      </c>
      <c r="AT160" s="23" t="s">
        <v>1242</v>
      </c>
      <c r="AU160" s="23" t="s">
        <v>1243</v>
      </c>
      <c r="AV160" s="23" t="s">
        <v>661</v>
      </c>
      <c r="AW160" s="23" t="s">
        <v>661</v>
      </c>
    </row>
    <row r="161" spans="1:49" ht="15.75" hidden="1" customHeight="1">
      <c r="A161" s="57">
        <v>155</v>
      </c>
      <c r="B161" s="18" t="s">
        <v>210</v>
      </c>
      <c r="C161" s="58">
        <v>7057</v>
      </c>
      <c r="D161" s="18">
        <v>7057</v>
      </c>
      <c r="E161" s="58" t="s">
        <v>184</v>
      </c>
      <c r="F161" s="59"/>
      <c r="G161" s="59"/>
      <c r="H161" s="59"/>
      <c r="I161" s="59"/>
      <c r="J161" s="59"/>
      <c r="K161" s="59"/>
      <c r="L161" s="59"/>
      <c r="M161" s="59"/>
      <c r="N161" s="18"/>
      <c r="O161" s="60"/>
      <c r="P161" s="175">
        <v>80</v>
      </c>
      <c r="Q161" s="18"/>
      <c r="R161" s="18"/>
      <c r="S161" s="18"/>
      <c r="T161" s="18"/>
      <c r="U161" s="61" t="s">
        <v>661</v>
      </c>
      <c r="V161" s="18" t="s">
        <v>661</v>
      </c>
      <c r="W161" s="18" t="s">
        <v>661</v>
      </c>
      <c r="X161" s="62" t="s">
        <v>661</v>
      </c>
      <c r="Y161" s="18" t="s">
        <v>661</v>
      </c>
      <c r="Z161" s="18" t="s">
        <v>661</v>
      </c>
      <c r="AA161" s="18" t="s">
        <v>661</v>
      </c>
      <c r="AB161" s="18" t="s">
        <v>661</v>
      </c>
      <c r="AC161" s="18" t="s">
        <v>661</v>
      </c>
      <c r="AD161" s="18"/>
      <c r="AE161" s="18"/>
      <c r="AF161" s="18"/>
      <c r="AG161" s="18"/>
      <c r="AH161" s="30" t="s">
        <v>661</v>
      </c>
      <c r="AI161" s="18" t="s">
        <v>661</v>
      </c>
      <c r="AJ161" s="18" t="s">
        <v>661</v>
      </c>
      <c r="AK161" s="18" t="s">
        <v>661</v>
      </c>
      <c r="AL161" s="18" t="s">
        <v>661</v>
      </c>
      <c r="AM161" s="18" t="s">
        <v>661</v>
      </c>
      <c r="AN161" s="18" t="s">
        <v>661</v>
      </c>
      <c r="AO161" s="18" t="s">
        <v>661</v>
      </c>
      <c r="AP161" s="18" t="s">
        <v>661</v>
      </c>
      <c r="AS161" s="63" t="s">
        <v>661</v>
      </c>
      <c r="AT161" s="23" t="s">
        <v>1242</v>
      </c>
      <c r="AU161" s="23" t="s">
        <v>1243</v>
      </c>
      <c r="AV161" s="23" t="s">
        <v>661</v>
      </c>
      <c r="AW161" s="23" t="s">
        <v>661</v>
      </c>
    </row>
    <row r="162" spans="1:49" ht="15.75" hidden="1" customHeight="1">
      <c r="A162" s="57">
        <v>156</v>
      </c>
      <c r="B162" s="18" t="s">
        <v>211</v>
      </c>
      <c r="C162" s="58">
        <v>7058</v>
      </c>
      <c r="D162" s="18">
        <v>7058</v>
      </c>
      <c r="E162" s="58" t="s">
        <v>184</v>
      </c>
      <c r="F162" s="59"/>
      <c r="G162" s="59"/>
      <c r="H162" s="59"/>
      <c r="I162" s="59"/>
      <c r="J162" s="59"/>
      <c r="K162" s="59"/>
      <c r="L162" s="59"/>
      <c r="M162" s="59"/>
      <c r="N162" s="18"/>
      <c r="O162" s="60"/>
      <c r="P162" s="175">
        <v>80</v>
      </c>
      <c r="Q162" s="18"/>
      <c r="R162" s="18"/>
      <c r="S162" s="18"/>
      <c r="T162" s="18"/>
      <c r="U162" s="61" t="s">
        <v>661</v>
      </c>
      <c r="V162" s="18" t="s">
        <v>661</v>
      </c>
      <c r="W162" s="18" t="s">
        <v>661</v>
      </c>
      <c r="X162" s="62" t="s">
        <v>661</v>
      </c>
      <c r="Y162" s="18" t="s">
        <v>661</v>
      </c>
      <c r="Z162" s="18" t="s">
        <v>661</v>
      </c>
      <c r="AA162" s="18" t="s">
        <v>661</v>
      </c>
      <c r="AB162" s="18" t="s">
        <v>661</v>
      </c>
      <c r="AC162" s="18" t="s">
        <v>661</v>
      </c>
      <c r="AD162" s="18"/>
      <c r="AE162" s="18"/>
      <c r="AF162" s="18"/>
      <c r="AG162" s="18"/>
      <c r="AH162" s="30" t="s">
        <v>661</v>
      </c>
      <c r="AI162" s="18" t="s">
        <v>661</v>
      </c>
      <c r="AJ162" s="18" t="s">
        <v>661</v>
      </c>
      <c r="AK162" s="18" t="s">
        <v>661</v>
      </c>
      <c r="AL162" s="18" t="s">
        <v>661</v>
      </c>
      <c r="AM162" s="18" t="s">
        <v>661</v>
      </c>
      <c r="AN162" s="18" t="s">
        <v>661</v>
      </c>
      <c r="AO162" s="18" t="s">
        <v>661</v>
      </c>
      <c r="AP162" s="18" t="s">
        <v>661</v>
      </c>
      <c r="AS162" s="63" t="s">
        <v>661</v>
      </c>
      <c r="AT162" s="23" t="s">
        <v>1242</v>
      </c>
      <c r="AU162" s="23" t="s">
        <v>1243</v>
      </c>
      <c r="AV162" s="23" t="s">
        <v>661</v>
      </c>
      <c r="AW162" s="23" t="s">
        <v>661</v>
      </c>
    </row>
    <row r="163" spans="1:49" ht="15.75" hidden="1" customHeight="1">
      <c r="A163" s="57">
        <v>157</v>
      </c>
      <c r="B163" s="18" t="s">
        <v>212</v>
      </c>
      <c r="C163" s="58">
        <v>7059</v>
      </c>
      <c r="D163" s="18">
        <v>7059</v>
      </c>
      <c r="E163" s="58" t="s">
        <v>184</v>
      </c>
      <c r="F163" s="59"/>
      <c r="G163" s="59"/>
      <c r="H163" s="59"/>
      <c r="I163" s="59"/>
      <c r="J163" s="59"/>
      <c r="K163" s="59"/>
      <c r="L163" s="59"/>
      <c r="M163" s="59"/>
      <c r="N163" s="18"/>
      <c r="O163" s="60"/>
      <c r="P163" s="175">
        <v>80</v>
      </c>
      <c r="Q163" s="18"/>
      <c r="R163" s="18"/>
      <c r="S163" s="18"/>
      <c r="T163" s="18"/>
      <c r="U163" s="61" t="s">
        <v>661</v>
      </c>
      <c r="V163" s="18" t="s">
        <v>661</v>
      </c>
      <c r="W163" s="18" t="s">
        <v>661</v>
      </c>
      <c r="X163" s="62" t="s">
        <v>661</v>
      </c>
      <c r="Y163" s="18" t="s">
        <v>661</v>
      </c>
      <c r="Z163" s="18" t="s">
        <v>661</v>
      </c>
      <c r="AA163" s="18" t="s">
        <v>661</v>
      </c>
      <c r="AB163" s="18" t="s">
        <v>661</v>
      </c>
      <c r="AC163" s="18" t="s">
        <v>661</v>
      </c>
      <c r="AD163" s="18"/>
      <c r="AE163" s="18"/>
      <c r="AF163" s="18"/>
      <c r="AG163" s="18"/>
      <c r="AH163" s="30" t="s">
        <v>661</v>
      </c>
      <c r="AI163" s="18" t="s">
        <v>661</v>
      </c>
      <c r="AJ163" s="18" t="s">
        <v>661</v>
      </c>
      <c r="AK163" s="18" t="s">
        <v>661</v>
      </c>
      <c r="AL163" s="18" t="s">
        <v>661</v>
      </c>
      <c r="AM163" s="18" t="s">
        <v>661</v>
      </c>
      <c r="AN163" s="18" t="s">
        <v>661</v>
      </c>
      <c r="AO163" s="18" t="s">
        <v>661</v>
      </c>
      <c r="AP163" s="18" t="s">
        <v>661</v>
      </c>
      <c r="AS163" s="63" t="s">
        <v>661</v>
      </c>
      <c r="AT163" s="23" t="s">
        <v>1242</v>
      </c>
      <c r="AU163" s="23" t="s">
        <v>1243</v>
      </c>
      <c r="AV163" s="23" t="s">
        <v>661</v>
      </c>
      <c r="AW163" s="23" t="s">
        <v>661</v>
      </c>
    </row>
    <row r="164" spans="1:49" ht="15.75" hidden="1" customHeight="1">
      <c r="A164" s="57">
        <v>158</v>
      </c>
      <c r="B164" s="18" t="s">
        <v>213</v>
      </c>
      <c r="C164" s="58">
        <v>7060</v>
      </c>
      <c r="D164" s="18">
        <v>7060</v>
      </c>
      <c r="E164" s="58" t="s">
        <v>184</v>
      </c>
      <c r="F164" s="59"/>
      <c r="G164" s="59"/>
      <c r="H164" s="59"/>
      <c r="I164" s="59"/>
      <c r="J164" s="59"/>
      <c r="K164" s="59"/>
      <c r="L164" s="59"/>
      <c r="M164" s="59"/>
      <c r="N164" s="18"/>
      <c r="O164" s="60"/>
      <c r="P164" s="175">
        <v>80</v>
      </c>
      <c r="Q164" s="18"/>
      <c r="R164" s="18"/>
      <c r="S164" s="18"/>
      <c r="T164" s="18"/>
      <c r="U164" s="61" t="s">
        <v>661</v>
      </c>
      <c r="V164" s="18" t="s">
        <v>661</v>
      </c>
      <c r="W164" s="18" t="s">
        <v>661</v>
      </c>
      <c r="X164" s="62" t="s">
        <v>661</v>
      </c>
      <c r="Y164" s="18" t="s">
        <v>661</v>
      </c>
      <c r="Z164" s="18" t="s">
        <v>661</v>
      </c>
      <c r="AA164" s="18" t="s">
        <v>661</v>
      </c>
      <c r="AB164" s="18" t="s">
        <v>661</v>
      </c>
      <c r="AC164" s="18" t="s">
        <v>661</v>
      </c>
      <c r="AD164" s="18"/>
      <c r="AE164" s="18"/>
      <c r="AF164" s="18"/>
      <c r="AG164" s="18"/>
      <c r="AH164" s="30" t="s">
        <v>661</v>
      </c>
      <c r="AI164" s="18" t="s">
        <v>661</v>
      </c>
      <c r="AJ164" s="18" t="s">
        <v>661</v>
      </c>
      <c r="AK164" s="18" t="s">
        <v>661</v>
      </c>
      <c r="AL164" s="18" t="s">
        <v>661</v>
      </c>
      <c r="AM164" s="18" t="s">
        <v>661</v>
      </c>
      <c r="AN164" s="18" t="s">
        <v>661</v>
      </c>
      <c r="AO164" s="18" t="s">
        <v>661</v>
      </c>
      <c r="AP164" s="18" t="s">
        <v>661</v>
      </c>
      <c r="AS164" s="63" t="s">
        <v>661</v>
      </c>
      <c r="AT164" s="23" t="s">
        <v>1242</v>
      </c>
      <c r="AU164" s="23" t="s">
        <v>1243</v>
      </c>
      <c r="AV164" s="23" t="s">
        <v>661</v>
      </c>
      <c r="AW164" s="23" t="s">
        <v>661</v>
      </c>
    </row>
    <row r="165" spans="1:49" ht="15.75" hidden="1" customHeight="1">
      <c r="A165" s="57">
        <v>159</v>
      </c>
      <c r="B165" s="18" t="s">
        <v>214</v>
      </c>
      <c r="C165" s="58">
        <v>7061</v>
      </c>
      <c r="D165" s="18">
        <v>7061</v>
      </c>
      <c r="E165" s="58" t="s">
        <v>184</v>
      </c>
      <c r="F165" s="59"/>
      <c r="G165" s="59"/>
      <c r="H165" s="59"/>
      <c r="I165" s="59"/>
      <c r="J165" s="59"/>
      <c r="K165" s="59"/>
      <c r="L165" s="59"/>
      <c r="M165" s="59"/>
      <c r="N165" s="18"/>
      <c r="O165" s="60"/>
      <c r="P165" s="175">
        <v>80</v>
      </c>
      <c r="Q165" s="18"/>
      <c r="R165" s="18"/>
      <c r="S165" s="18"/>
      <c r="T165" s="18"/>
      <c r="U165" s="61" t="s">
        <v>661</v>
      </c>
      <c r="V165" s="18" t="s">
        <v>661</v>
      </c>
      <c r="W165" s="18" t="s">
        <v>661</v>
      </c>
      <c r="X165" s="62" t="s">
        <v>661</v>
      </c>
      <c r="Y165" s="18" t="s">
        <v>661</v>
      </c>
      <c r="Z165" s="18" t="s">
        <v>661</v>
      </c>
      <c r="AA165" s="18" t="s">
        <v>661</v>
      </c>
      <c r="AB165" s="18" t="s">
        <v>661</v>
      </c>
      <c r="AC165" s="18" t="s">
        <v>661</v>
      </c>
      <c r="AD165" s="18"/>
      <c r="AE165" s="18"/>
      <c r="AF165" s="18"/>
      <c r="AG165" s="18"/>
      <c r="AH165" s="30" t="s">
        <v>661</v>
      </c>
      <c r="AI165" s="18" t="s">
        <v>661</v>
      </c>
      <c r="AJ165" s="18" t="s">
        <v>661</v>
      </c>
      <c r="AK165" s="18" t="s">
        <v>661</v>
      </c>
      <c r="AL165" s="18" t="s">
        <v>661</v>
      </c>
      <c r="AM165" s="18" t="s">
        <v>661</v>
      </c>
      <c r="AN165" s="18" t="s">
        <v>661</v>
      </c>
      <c r="AO165" s="18" t="s">
        <v>661</v>
      </c>
      <c r="AP165" s="18" t="s">
        <v>661</v>
      </c>
      <c r="AS165" s="63" t="s">
        <v>661</v>
      </c>
      <c r="AT165" s="23" t="s">
        <v>1242</v>
      </c>
      <c r="AU165" s="23" t="s">
        <v>1243</v>
      </c>
      <c r="AV165" s="23" t="s">
        <v>661</v>
      </c>
      <c r="AW165" s="23" t="s">
        <v>661</v>
      </c>
    </row>
    <row r="166" spans="1:49" ht="15.75" hidden="1" customHeight="1">
      <c r="A166" s="57">
        <v>160</v>
      </c>
      <c r="B166" s="18" t="s">
        <v>215</v>
      </c>
      <c r="C166" s="58">
        <v>7062</v>
      </c>
      <c r="D166" s="18">
        <v>7062</v>
      </c>
      <c r="E166" s="58" t="s">
        <v>184</v>
      </c>
      <c r="F166" s="59"/>
      <c r="G166" s="59"/>
      <c r="H166" s="59"/>
      <c r="I166" s="59"/>
      <c r="J166" s="59"/>
      <c r="K166" s="59"/>
      <c r="L166" s="59"/>
      <c r="M166" s="59"/>
      <c r="N166" s="18"/>
      <c r="O166" s="60"/>
      <c r="P166" s="175">
        <v>80</v>
      </c>
      <c r="Q166" s="18"/>
      <c r="R166" s="18"/>
      <c r="S166" s="18"/>
      <c r="T166" s="18"/>
      <c r="U166" s="61" t="s">
        <v>661</v>
      </c>
      <c r="V166" s="18" t="s">
        <v>661</v>
      </c>
      <c r="W166" s="18" t="s">
        <v>661</v>
      </c>
      <c r="X166" s="62" t="s">
        <v>661</v>
      </c>
      <c r="Y166" s="18" t="s">
        <v>661</v>
      </c>
      <c r="Z166" s="18" t="s">
        <v>661</v>
      </c>
      <c r="AA166" s="18" t="s">
        <v>661</v>
      </c>
      <c r="AB166" s="18" t="s">
        <v>661</v>
      </c>
      <c r="AC166" s="18" t="s">
        <v>661</v>
      </c>
      <c r="AD166" s="18"/>
      <c r="AE166" s="18"/>
      <c r="AF166" s="18"/>
      <c r="AG166" s="18"/>
      <c r="AH166" s="30" t="s">
        <v>661</v>
      </c>
      <c r="AI166" s="18" t="s">
        <v>661</v>
      </c>
      <c r="AJ166" s="18" t="s">
        <v>661</v>
      </c>
      <c r="AK166" s="18" t="s">
        <v>661</v>
      </c>
      <c r="AL166" s="18" t="s">
        <v>661</v>
      </c>
      <c r="AM166" s="18" t="s">
        <v>661</v>
      </c>
      <c r="AN166" s="18" t="s">
        <v>661</v>
      </c>
      <c r="AO166" s="18" t="s">
        <v>661</v>
      </c>
      <c r="AP166" s="18" t="s">
        <v>661</v>
      </c>
      <c r="AS166" s="63" t="s">
        <v>661</v>
      </c>
      <c r="AT166" s="23" t="s">
        <v>1242</v>
      </c>
      <c r="AU166" s="23" t="s">
        <v>1243</v>
      </c>
      <c r="AV166" s="23" t="s">
        <v>661</v>
      </c>
      <c r="AW166" s="23" t="s">
        <v>661</v>
      </c>
    </row>
    <row r="167" spans="1:49" ht="15.75" hidden="1" customHeight="1">
      <c r="A167" s="57">
        <v>161</v>
      </c>
      <c r="B167" s="18" t="s">
        <v>216</v>
      </c>
      <c r="C167" s="58">
        <v>7063</v>
      </c>
      <c r="D167" s="18">
        <v>7063</v>
      </c>
      <c r="E167" s="58" t="s">
        <v>217</v>
      </c>
      <c r="F167" s="59"/>
      <c r="G167" s="59"/>
      <c r="H167" s="59"/>
      <c r="I167" s="59"/>
      <c r="J167" s="59"/>
      <c r="K167" s="59"/>
      <c r="L167" s="59"/>
      <c r="M167" s="59"/>
      <c r="N167" s="18"/>
      <c r="O167" s="60"/>
      <c r="P167" s="175">
        <v>80</v>
      </c>
      <c r="Q167" s="18"/>
      <c r="R167" s="18"/>
      <c r="S167" s="18"/>
      <c r="T167" s="18"/>
      <c r="U167" s="61" t="s">
        <v>661</v>
      </c>
      <c r="V167" s="18" t="s">
        <v>661</v>
      </c>
      <c r="W167" s="18" t="s">
        <v>661</v>
      </c>
      <c r="X167" s="62" t="s">
        <v>661</v>
      </c>
      <c r="Y167" s="18" t="s">
        <v>661</v>
      </c>
      <c r="Z167" s="18" t="s">
        <v>661</v>
      </c>
      <c r="AA167" s="18" t="s">
        <v>661</v>
      </c>
      <c r="AB167" s="18" t="s">
        <v>661</v>
      </c>
      <c r="AC167" s="18" t="s">
        <v>661</v>
      </c>
      <c r="AD167" s="18"/>
      <c r="AE167" s="18"/>
      <c r="AF167" s="18"/>
      <c r="AG167" s="18"/>
      <c r="AH167" s="30" t="s">
        <v>661</v>
      </c>
      <c r="AI167" s="18" t="s">
        <v>661</v>
      </c>
      <c r="AJ167" s="18" t="s">
        <v>661</v>
      </c>
      <c r="AK167" s="18" t="s">
        <v>661</v>
      </c>
      <c r="AL167" s="18" t="s">
        <v>661</v>
      </c>
      <c r="AM167" s="18" t="s">
        <v>661</v>
      </c>
      <c r="AN167" s="18" t="s">
        <v>661</v>
      </c>
      <c r="AO167" s="18" t="s">
        <v>661</v>
      </c>
      <c r="AP167" s="18" t="s">
        <v>661</v>
      </c>
      <c r="AS167" s="63" t="s">
        <v>661</v>
      </c>
      <c r="AT167" s="23" t="s">
        <v>1242</v>
      </c>
      <c r="AU167" s="23" t="s">
        <v>1243</v>
      </c>
      <c r="AV167" s="23" t="s">
        <v>661</v>
      </c>
      <c r="AW167" s="23" t="s">
        <v>661</v>
      </c>
    </row>
    <row r="168" spans="1:49" ht="15.75" hidden="1" customHeight="1">
      <c r="A168" s="57">
        <v>162</v>
      </c>
      <c r="B168" s="18" t="s">
        <v>218</v>
      </c>
      <c r="C168" s="58">
        <v>7064</v>
      </c>
      <c r="D168" s="18">
        <v>7064</v>
      </c>
      <c r="E168" s="58" t="s">
        <v>217</v>
      </c>
      <c r="F168" s="59"/>
      <c r="G168" s="59"/>
      <c r="H168" s="59"/>
      <c r="I168" s="59"/>
      <c r="J168" s="59"/>
      <c r="K168" s="59"/>
      <c r="L168" s="59"/>
      <c r="M168" s="59"/>
      <c r="N168" s="18"/>
      <c r="O168" s="60"/>
      <c r="P168" s="175">
        <v>80</v>
      </c>
      <c r="Q168" s="18"/>
      <c r="R168" s="18"/>
      <c r="S168" s="18"/>
      <c r="T168" s="18"/>
      <c r="U168" s="61" t="s">
        <v>661</v>
      </c>
      <c r="V168" s="18" t="s">
        <v>661</v>
      </c>
      <c r="W168" s="18" t="s">
        <v>661</v>
      </c>
      <c r="X168" s="62" t="s">
        <v>661</v>
      </c>
      <c r="Y168" s="18" t="s">
        <v>661</v>
      </c>
      <c r="Z168" s="18" t="s">
        <v>661</v>
      </c>
      <c r="AA168" s="18" t="s">
        <v>661</v>
      </c>
      <c r="AB168" s="18" t="s">
        <v>661</v>
      </c>
      <c r="AC168" s="18" t="s">
        <v>661</v>
      </c>
      <c r="AD168" s="18"/>
      <c r="AE168" s="18"/>
      <c r="AF168" s="18"/>
      <c r="AG168" s="18"/>
      <c r="AH168" s="30" t="s">
        <v>661</v>
      </c>
      <c r="AI168" s="18" t="s">
        <v>661</v>
      </c>
      <c r="AJ168" s="18" t="s">
        <v>661</v>
      </c>
      <c r="AK168" s="18" t="s">
        <v>661</v>
      </c>
      <c r="AL168" s="18" t="s">
        <v>661</v>
      </c>
      <c r="AM168" s="18" t="s">
        <v>661</v>
      </c>
      <c r="AN168" s="18" t="s">
        <v>661</v>
      </c>
      <c r="AO168" s="18" t="s">
        <v>661</v>
      </c>
      <c r="AP168" s="18" t="s">
        <v>661</v>
      </c>
      <c r="AS168" s="63" t="s">
        <v>661</v>
      </c>
      <c r="AT168" s="23" t="s">
        <v>1242</v>
      </c>
      <c r="AU168" s="23" t="s">
        <v>1243</v>
      </c>
      <c r="AV168" s="23" t="s">
        <v>661</v>
      </c>
      <c r="AW168" s="23" t="s">
        <v>661</v>
      </c>
    </row>
    <row r="169" spans="1:49" ht="15.75" hidden="1" customHeight="1">
      <c r="A169" s="57">
        <v>163</v>
      </c>
      <c r="B169" s="18" t="s">
        <v>219</v>
      </c>
      <c r="C169" s="58">
        <v>7065</v>
      </c>
      <c r="D169" s="18">
        <v>7065</v>
      </c>
      <c r="E169" s="58" t="s">
        <v>217</v>
      </c>
      <c r="F169" s="59"/>
      <c r="G169" s="59"/>
      <c r="H169" s="59"/>
      <c r="I169" s="59"/>
      <c r="J169" s="59"/>
      <c r="K169" s="59"/>
      <c r="L169" s="59"/>
      <c r="M169" s="59"/>
      <c r="N169" s="18"/>
      <c r="O169" s="60"/>
      <c r="P169" s="175">
        <v>80</v>
      </c>
      <c r="Q169" s="18"/>
      <c r="R169" s="18"/>
      <c r="S169" s="18"/>
      <c r="T169" s="18"/>
      <c r="U169" s="61" t="s">
        <v>661</v>
      </c>
      <c r="V169" s="18" t="s">
        <v>661</v>
      </c>
      <c r="W169" s="18" t="s">
        <v>661</v>
      </c>
      <c r="X169" s="62" t="s">
        <v>661</v>
      </c>
      <c r="Y169" s="18" t="s">
        <v>661</v>
      </c>
      <c r="Z169" s="18" t="s">
        <v>661</v>
      </c>
      <c r="AA169" s="18" t="s">
        <v>661</v>
      </c>
      <c r="AB169" s="18" t="s">
        <v>661</v>
      </c>
      <c r="AC169" s="18" t="s">
        <v>661</v>
      </c>
      <c r="AD169" s="18"/>
      <c r="AE169" s="18"/>
      <c r="AF169" s="18"/>
      <c r="AG169" s="18"/>
      <c r="AH169" s="30" t="s">
        <v>661</v>
      </c>
      <c r="AI169" s="18" t="s">
        <v>661</v>
      </c>
      <c r="AJ169" s="18" t="s">
        <v>661</v>
      </c>
      <c r="AK169" s="18" t="s">
        <v>661</v>
      </c>
      <c r="AL169" s="18" t="s">
        <v>661</v>
      </c>
      <c r="AM169" s="18" t="s">
        <v>661</v>
      </c>
      <c r="AN169" s="18" t="s">
        <v>661</v>
      </c>
      <c r="AO169" s="18" t="s">
        <v>661</v>
      </c>
      <c r="AP169" s="18" t="s">
        <v>661</v>
      </c>
      <c r="AS169" s="63" t="s">
        <v>661</v>
      </c>
      <c r="AT169" s="23" t="s">
        <v>1242</v>
      </c>
      <c r="AU169" s="23" t="s">
        <v>1243</v>
      </c>
      <c r="AV169" s="23" t="s">
        <v>661</v>
      </c>
      <c r="AW169" s="23" t="s">
        <v>661</v>
      </c>
    </row>
    <row r="170" spans="1:49" ht="15.75" hidden="1" customHeight="1">
      <c r="A170" s="57">
        <v>164</v>
      </c>
      <c r="B170" s="18" t="s">
        <v>220</v>
      </c>
      <c r="C170" s="58">
        <v>7066</v>
      </c>
      <c r="D170" s="18">
        <v>7066</v>
      </c>
      <c r="E170" s="58" t="s">
        <v>217</v>
      </c>
      <c r="F170" s="59"/>
      <c r="G170" s="59"/>
      <c r="H170" s="59"/>
      <c r="I170" s="59"/>
      <c r="J170" s="59"/>
      <c r="K170" s="59"/>
      <c r="L170" s="59"/>
      <c r="M170" s="59"/>
      <c r="N170" s="18"/>
      <c r="O170" s="60"/>
      <c r="P170" s="175">
        <v>80</v>
      </c>
      <c r="Q170" s="18"/>
      <c r="R170" s="18"/>
      <c r="S170" s="18"/>
      <c r="T170" s="18"/>
      <c r="U170" s="61" t="s">
        <v>661</v>
      </c>
      <c r="V170" s="18" t="s">
        <v>661</v>
      </c>
      <c r="W170" s="18" t="s">
        <v>661</v>
      </c>
      <c r="X170" s="62" t="s">
        <v>661</v>
      </c>
      <c r="Y170" s="18" t="s">
        <v>661</v>
      </c>
      <c r="Z170" s="18" t="s">
        <v>661</v>
      </c>
      <c r="AA170" s="18" t="s">
        <v>661</v>
      </c>
      <c r="AB170" s="18" t="s">
        <v>661</v>
      </c>
      <c r="AC170" s="18" t="s">
        <v>661</v>
      </c>
      <c r="AD170" s="18"/>
      <c r="AE170" s="18"/>
      <c r="AF170" s="18"/>
      <c r="AG170" s="18"/>
      <c r="AH170" s="30" t="s">
        <v>661</v>
      </c>
      <c r="AI170" s="18" t="s">
        <v>661</v>
      </c>
      <c r="AJ170" s="18" t="s">
        <v>661</v>
      </c>
      <c r="AK170" s="18" t="s">
        <v>661</v>
      </c>
      <c r="AL170" s="18" t="s">
        <v>661</v>
      </c>
      <c r="AM170" s="18" t="s">
        <v>661</v>
      </c>
      <c r="AN170" s="18" t="s">
        <v>661</v>
      </c>
      <c r="AO170" s="18" t="s">
        <v>661</v>
      </c>
      <c r="AP170" s="18" t="s">
        <v>661</v>
      </c>
      <c r="AS170" s="63" t="s">
        <v>661</v>
      </c>
      <c r="AT170" s="23" t="s">
        <v>1242</v>
      </c>
      <c r="AU170" s="23" t="s">
        <v>1243</v>
      </c>
      <c r="AV170" s="23" t="s">
        <v>661</v>
      </c>
      <c r="AW170" s="23" t="s">
        <v>661</v>
      </c>
    </row>
    <row r="171" spans="1:49" ht="15.75" hidden="1" customHeight="1">
      <c r="A171" s="57">
        <v>165</v>
      </c>
      <c r="B171" s="18" t="s">
        <v>221</v>
      </c>
      <c r="C171" s="59">
        <v>7067</v>
      </c>
      <c r="D171" s="18">
        <v>7067</v>
      </c>
      <c r="E171" s="58" t="s">
        <v>217</v>
      </c>
      <c r="F171" s="59"/>
      <c r="G171" s="59"/>
      <c r="H171" s="59"/>
      <c r="I171" s="59"/>
      <c r="J171" s="59"/>
      <c r="K171" s="59"/>
      <c r="L171" s="59"/>
      <c r="M171" s="59"/>
      <c r="N171" s="18"/>
      <c r="O171" s="60"/>
      <c r="P171" s="175">
        <v>80</v>
      </c>
      <c r="Q171" s="18"/>
      <c r="R171" s="18"/>
      <c r="S171" s="18"/>
      <c r="T171" s="18"/>
      <c r="U171" s="61" t="s">
        <v>661</v>
      </c>
      <c r="V171" s="18" t="s">
        <v>661</v>
      </c>
      <c r="W171" s="18" t="s">
        <v>661</v>
      </c>
      <c r="X171" s="62" t="s">
        <v>661</v>
      </c>
      <c r="Y171" s="18" t="s">
        <v>661</v>
      </c>
      <c r="Z171" s="18" t="s">
        <v>661</v>
      </c>
      <c r="AA171" s="18" t="s">
        <v>661</v>
      </c>
      <c r="AB171" s="18" t="s">
        <v>661</v>
      </c>
      <c r="AC171" s="18" t="s">
        <v>661</v>
      </c>
      <c r="AD171" s="18"/>
      <c r="AE171" s="18"/>
      <c r="AF171" s="18"/>
      <c r="AG171" s="18"/>
      <c r="AH171" s="30" t="s">
        <v>661</v>
      </c>
      <c r="AI171" s="18" t="s">
        <v>661</v>
      </c>
      <c r="AJ171" s="18" t="s">
        <v>661</v>
      </c>
      <c r="AK171" s="18" t="s">
        <v>661</v>
      </c>
      <c r="AL171" s="18" t="s">
        <v>661</v>
      </c>
      <c r="AM171" s="18" t="s">
        <v>661</v>
      </c>
      <c r="AN171" s="18" t="s">
        <v>661</v>
      </c>
      <c r="AO171" s="18" t="s">
        <v>661</v>
      </c>
      <c r="AP171" s="18" t="s">
        <v>661</v>
      </c>
      <c r="AS171" s="63" t="s">
        <v>661</v>
      </c>
      <c r="AT171" s="23" t="s">
        <v>1242</v>
      </c>
      <c r="AU171" s="23" t="s">
        <v>1243</v>
      </c>
      <c r="AV171" s="23" t="s">
        <v>661</v>
      </c>
      <c r="AW171" s="23" t="s">
        <v>661</v>
      </c>
    </row>
    <row r="172" spans="1:49" ht="15.75" hidden="1" customHeight="1">
      <c r="A172" s="57">
        <v>166</v>
      </c>
      <c r="B172" s="18" t="s">
        <v>222</v>
      </c>
      <c r="C172" s="58">
        <v>7068</v>
      </c>
      <c r="D172" s="18">
        <v>7068</v>
      </c>
      <c r="E172" s="58" t="s">
        <v>217</v>
      </c>
      <c r="F172" s="59"/>
      <c r="G172" s="59"/>
      <c r="H172" s="59"/>
      <c r="I172" s="59"/>
      <c r="J172" s="59"/>
      <c r="K172" s="59"/>
      <c r="L172" s="59"/>
      <c r="M172" s="59"/>
      <c r="N172" s="18"/>
      <c r="O172" s="60"/>
      <c r="P172" s="175">
        <v>80</v>
      </c>
      <c r="Q172" s="18"/>
      <c r="R172" s="18"/>
      <c r="S172" s="18"/>
      <c r="T172" s="18"/>
      <c r="U172" s="61" t="s">
        <v>661</v>
      </c>
      <c r="V172" s="18" t="s">
        <v>661</v>
      </c>
      <c r="W172" s="18" t="s">
        <v>661</v>
      </c>
      <c r="X172" s="62" t="s">
        <v>661</v>
      </c>
      <c r="Y172" s="18" t="s">
        <v>661</v>
      </c>
      <c r="Z172" s="18" t="s">
        <v>661</v>
      </c>
      <c r="AA172" s="18" t="s">
        <v>661</v>
      </c>
      <c r="AB172" s="18" t="s">
        <v>661</v>
      </c>
      <c r="AC172" s="18" t="s">
        <v>661</v>
      </c>
      <c r="AD172" s="18"/>
      <c r="AE172" s="18"/>
      <c r="AF172" s="18"/>
      <c r="AG172" s="18"/>
      <c r="AH172" s="30" t="s">
        <v>661</v>
      </c>
      <c r="AI172" s="18" t="s">
        <v>661</v>
      </c>
      <c r="AJ172" s="18" t="s">
        <v>661</v>
      </c>
      <c r="AK172" s="18" t="s">
        <v>661</v>
      </c>
      <c r="AL172" s="18" t="s">
        <v>661</v>
      </c>
      <c r="AM172" s="18" t="s">
        <v>661</v>
      </c>
      <c r="AN172" s="18" t="s">
        <v>661</v>
      </c>
      <c r="AO172" s="18" t="s">
        <v>661</v>
      </c>
      <c r="AP172" s="18" t="s">
        <v>661</v>
      </c>
      <c r="AS172" s="63" t="s">
        <v>661</v>
      </c>
      <c r="AT172" s="23" t="s">
        <v>1242</v>
      </c>
      <c r="AU172" s="23" t="s">
        <v>1243</v>
      </c>
      <c r="AV172" s="23" t="s">
        <v>661</v>
      </c>
      <c r="AW172" s="23" t="s">
        <v>661</v>
      </c>
    </row>
    <row r="173" spans="1:49" ht="15.75" hidden="1" customHeight="1">
      <c r="A173" s="57">
        <v>167</v>
      </c>
      <c r="B173" s="18" t="s">
        <v>223</v>
      </c>
      <c r="C173" s="58">
        <v>7069</v>
      </c>
      <c r="D173" s="18">
        <v>7069</v>
      </c>
      <c r="E173" s="58" t="s">
        <v>217</v>
      </c>
      <c r="F173" s="59"/>
      <c r="G173" s="59"/>
      <c r="H173" s="59"/>
      <c r="I173" s="59"/>
      <c r="J173" s="59"/>
      <c r="K173" s="59"/>
      <c r="L173" s="59"/>
      <c r="M173" s="59"/>
      <c r="N173" s="18"/>
      <c r="O173" s="60"/>
      <c r="P173" s="175">
        <v>80</v>
      </c>
      <c r="Q173" s="18"/>
      <c r="R173" s="18"/>
      <c r="S173" s="18"/>
      <c r="T173" s="18"/>
      <c r="U173" s="61" t="s">
        <v>661</v>
      </c>
      <c r="V173" s="18" t="s">
        <v>661</v>
      </c>
      <c r="W173" s="18" t="s">
        <v>661</v>
      </c>
      <c r="X173" s="62" t="s">
        <v>661</v>
      </c>
      <c r="Y173" s="18" t="s">
        <v>661</v>
      </c>
      <c r="Z173" s="18" t="s">
        <v>661</v>
      </c>
      <c r="AA173" s="18" t="s">
        <v>661</v>
      </c>
      <c r="AB173" s="18" t="s">
        <v>661</v>
      </c>
      <c r="AC173" s="18" t="s">
        <v>661</v>
      </c>
      <c r="AD173" s="18"/>
      <c r="AE173" s="18"/>
      <c r="AF173" s="18"/>
      <c r="AG173" s="18"/>
      <c r="AH173" s="30" t="s">
        <v>661</v>
      </c>
      <c r="AI173" s="18" t="s">
        <v>661</v>
      </c>
      <c r="AJ173" s="18" t="s">
        <v>661</v>
      </c>
      <c r="AK173" s="18" t="s">
        <v>661</v>
      </c>
      <c r="AL173" s="18" t="s">
        <v>661</v>
      </c>
      <c r="AM173" s="18" t="s">
        <v>661</v>
      </c>
      <c r="AN173" s="18" t="s">
        <v>661</v>
      </c>
      <c r="AO173" s="18" t="s">
        <v>661</v>
      </c>
      <c r="AP173" s="18" t="s">
        <v>661</v>
      </c>
      <c r="AS173" s="63" t="s">
        <v>661</v>
      </c>
      <c r="AT173" s="23" t="s">
        <v>1242</v>
      </c>
      <c r="AU173" s="23" t="s">
        <v>1243</v>
      </c>
      <c r="AV173" s="23" t="s">
        <v>661</v>
      </c>
      <c r="AW173" s="23" t="s">
        <v>661</v>
      </c>
    </row>
    <row r="174" spans="1:49" ht="15.75" hidden="1" customHeight="1">
      <c r="A174" s="57">
        <v>168</v>
      </c>
      <c r="B174" s="18" t="s">
        <v>224</v>
      </c>
      <c r="C174" s="58">
        <v>7070</v>
      </c>
      <c r="D174" s="18">
        <v>7070</v>
      </c>
      <c r="E174" s="58" t="s">
        <v>217</v>
      </c>
      <c r="F174" s="59"/>
      <c r="G174" s="59"/>
      <c r="H174" s="59"/>
      <c r="I174" s="59"/>
      <c r="J174" s="59"/>
      <c r="K174" s="59"/>
      <c r="L174" s="59"/>
      <c r="M174" s="59"/>
      <c r="N174" s="18"/>
      <c r="O174" s="60"/>
      <c r="P174" s="175">
        <v>80</v>
      </c>
      <c r="Q174" s="18"/>
      <c r="R174" s="18"/>
      <c r="S174" s="18"/>
      <c r="T174" s="18"/>
      <c r="U174" s="61" t="s">
        <v>661</v>
      </c>
      <c r="V174" s="18" t="s">
        <v>661</v>
      </c>
      <c r="W174" s="18" t="s">
        <v>661</v>
      </c>
      <c r="X174" s="62" t="s">
        <v>661</v>
      </c>
      <c r="Y174" s="18" t="s">
        <v>661</v>
      </c>
      <c r="Z174" s="18" t="s">
        <v>661</v>
      </c>
      <c r="AA174" s="18" t="s">
        <v>661</v>
      </c>
      <c r="AB174" s="18" t="s">
        <v>661</v>
      </c>
      <c r="AC174" s="18" t="s">
        <v>661</v>
      </c>
      <c r="AD174" s="18"/>
      <c r="AE174" s="18"/>
      <c r="AF174" s="18"/>
      <c r="AG174" s="18"/>
      <c r="AH174" s="30" t="s">
        <v>661</v>
      </c>
      <c r="AI174" s="18" t="s">
        <v>661</v>
      </c>
      <c r="AJ174" s="18" t="s">
        <v>661</v>
      </c>
      <c r="AK174" s="18" t="s">
        <v>661</v>
      </c>
      <c r="AL174" s="18" t="s">
        <v>661</v>
      </c>
      <c r="AM174" s="18" t="s">
        <v>661</v>
      </c>
      <c r="AN174" s="18" t="s">
        <v>661</v>
      </c>
      <c r="AO174" s="18" t="s">
        <v>661</v>
      </c>
      <c r="AP174" s="18" t="s">
        <v>661</v>
      </c>
      <c r="AS174" s="63" t="s">
        <v>661</v>
      </c>
      <c r="AT174" s="23" t="s">
        <v>1242</v>
      </c>
      <c r="AU174" s="23" t="s">
        <v>1243</v>
      </c>
      <c r="AV174" s="23" t="s">
        <v>661</v>
      </c>
      <c r="AW174" s="23" t="s">
        <v>661</v>
      </c>
    </row>
    <row r="175" spans="1:49" ht="15.75" hidden="1" customHeight="1">
      <c r="A175" s="57">
        <v>169</v>
      </c>
      <c r="B175" s="18" t="s">
        <v>225</v>
      </c>
      <c r="C175" s="58">
        <v>7071</v>
      </c>
      <c r="D175" s="18">
        <v>7071</v>
      </c>
      <c r="E175" s="58" t="s">
        <v>217</v>
      </c>
      <c r="F175" s="59"/>
      <c r="G175" s="59"/>
      <c r="H175" s="59"/>
      <c r="I175" s="59"/>
      <c r="J175" s="59"/>
      <c r="K175" s="59"/>
      <c r="L175" s="59"/>
      <c r="M175" s="59"/>
      <c r="N175" s="18"/>
      <c r="O175" s="60"/>
      <c r="P175" s="175">
        <v>80</v>
      </c>
      <c r="Q175" s="18"/>
      <c r="R175" s="18"/>
      <c r="S175" s="18"/>
      <c r="T175" s="18"/>
      <c r="U175" s="61" t="s">
        <v>661</v>
      </c>
      <c r="V175" s="18" t="s">
        <v>661</v>
      </c>
      <c r="W175" s="18" t="s">
        <v>661</v>
      </c>
      <c r="X175" s="62" t="s">
        <v>661</v>
      </c>
      <c r="Y175" s="18" t="s">
        <v>661</v>
      </c>
      <c r="Z175" s="18" t="s">
        <v>661</v>
      </c>
      <c r="AA175" s="18" t="s">
        <v>661</v>
      </c>
      <c r="AB175" s="18" t="s">
        <v>661</v>
      </c>
      <c r="AC175" s="18" t="s">
        <v>661</v>
      </c>
      <c r="AD175" s="18"/>
      <c r="AE175" s="18"/>
      <c r="AF175" s="18"/>
      <c r="AG175" s="18"/>
      <c r="AH175" s="30" t="s">
        <v>661</v>
      </c>
      <c r="AI175" s="18" t="s">
        <v>661</v>
      </c>
      <c r="AJ175" s="18" t="s">
        <v>661</v>
      </c>
      <c r="AK175" s="18" t="s">
        <v>661</v>
      </c>
      <c r="AL175" s="18" t="s">
        <v>661</v>
      </c>
      <c r="AM175" s="18" t="s">
        <v>661</v>
      </c>
      <c r="AN175" s="18" t="s">
        <v>661</v>
      </c>
      <c r="AO175" s="18" t="s">
        <v>661</v>
      </c>
      <c r="AP175" s="18" t="s">
        <v>661</v>
      </c>
      <c r="AS175" s="63" t="s">
        <v>661</v>
      </c>
      <c r="AT175" s="23" t="s">
        <v>1242</v>
      </c>
      <c r="AU175" s="23" t="s">
        <v>1243</v>
      </c>
      <c r="AV175" s="23" t="s">
        <v>661</v>
      </c>
      <c r="AW175" s="23" t="s">
        <v>661</v>
      </c>
    </row>
    <row r="176" spans="1:49" ht="15.75" hidden="1" customHeight="1">
      <c r="A176" s="57">
        <v>170</v>
      </c>
      <c r="B176" s="18" t="s">
        <v>226</v>
      </c>
      <c r="C176" s="58">
        <v>7072</v>
      </c>
      <c r="D176" s="18">
        <v>7072</v>
      </c>
      <c r="E176" s="58" t="s">
        <v>217</v>
      </c>
      <c r="F176" s="59"/>
      <c r="G176" s="59"/>
      <c r="H176" s="59"/>
      <c r="I176" s="59"/>
      <c r="J176" s="59"/>
      <c r="K176" s="59"/>
      <c r="L176" s="59"/>
      <c r="M176" s="59"/>
      <c r="N176" s="18"/>
      <c r="O176" s="60"/>
      <c r="P176" s="175">
        <v>80</v>
      </c>
      <c r="Q176" s="18"/>
      <c r="R176" s="18"/>
      <c r="S176" s="18"/>
      <c r="T176" s="18"/>
      <c r="U176" s="61" t="s">
        <v>661</v>
      </c>
      <c r="V176" s="18" t="s">
        <v>661</v>
      </c>
      <c r="W176" s="18" t="s">
        <v>661</v>
      </c>
      <c r="X176" s="62" t="s">
        <v>661</v>
      </c>
      <c r="Y176" s="18" t="s">
        <v>661</v>
      </c>
      <c r="Z176" s="18" t="s">
        <v>661</v>
      </c>
      <c r="AA176" s="18" t="s">
        <v>661</v>
      </c>
      <c r="AB176" s="18" t="s">
        <v>661</v>
      </c>
      <c r="AC176" s="18" t="s">
        <v>661</v>
      </c>
      <c r="AD176" s="18"/>
      <c r="AE176" s="18"/>
      <c r="AF176" s="18"/>
      <c r="AG176" s="18"/>
      <c r="AH176" s="30" t="s">
        <v>661</v>
      </c>
      <c r="AI176" s="18" t="s">
        <v>661</v>
      </c>
      <c r="AJ176" s="18" t="s">
        <v>661</v>
      </c>
      <c r="AK176" s="18" t="s">
        <v>661</v>
      </c>
      <c r="AL176" s="18" t="s">
        <v>661</v>
      </c>
      <c r="AM176" s="18" t="s">
        <v>661</v>
      </c>
      <c r="AN176" s="18" t="s">
        <v>661</v>
      </c>
      <c r="AO176" s="18" t="s">
        <v>661</v>
      </c>
      <c r="AP176" s="18" t="s">
        <v>661</v>
      </c>
      <c r="AS176" s="63" t="s">
        <v>661</v>
      </c>
      <c r="AT176" s="23" t="s">
        <v>1242</v>
      </c>
      <c r="AU176" s="23" t="s">
        <v>1243</v>
      </c>
      <c r="AV176" s="23" t="s">
        <v>661</v>
      </c>
      <c r="AW176" s="23" t="s">
        <v>661</v>
      </c>
    </row>
    <row r="177" spans="1:49" ht="15.75" hidden="1" customHeight="1">
      <c r="A177" s="57">
        <v>171</v>
      </c>
      <c r="B177" s="18" t="s">
        <v>227</v>
      </c>
      <c r="C177" s="58">
        <v>7073</v>
      </c>
      <c r="D177" s="18">
        <v>7073</v>
      </c>
      <c r="E177" s="58" t="s">
        <v>217</v>
      </c>
      <c r="F177" s="59"/>
      <c r="G177" s="59"/>
      <c r="H177" s="59"/>
      <c r="I177" s="59"/>
      <c r="J177" s="59"/>
      <c r="K177" s="59"/>
      <c r="L177" s="59"/>
      <c r="M177" s="59"/>
      <c r="N177" s="18"/>
      <c r="O177" s="60"/>
      <c r="P177" s="175">
        <v>80</v>
      </c>
      <c r="Q177" s="18"/>
      <c r="R177" s="18"/>
      <c r="S177" s="18"/>
      <c r="T177" s="18"/>
      <c r="U177" s="61" t="s">
        <v>661</v>
      </c>
      <c r="V177" s="18" t="s">
        <v>661</v>
      </c>
      <c r="W177" s="18" t="s">
        <v>661</v>
      </c>
      <c r="X177" s="62" t="s">
        <v>661</v>
      </c>
      <c r="Y177" s="18" t="s">
        <v>661</v>
      </c>
      <c r="Z177" s="18" t="s">
        <v>661</v>
      </c>
      <c r="AA177" s="18" t="s">
        <v>661</v>
      </c>
      <c r="AB177" s="18" t="s">
        <v>661</v>
      </c>
      <c r="AC177" s="18" t="s">
        <v>661</v>
      </c>
      <c r="AD177" s="18"/>
      <c r="AE177" s="18"/>
      <c r="AF177" s="18"/>
      <c r="AG177" s="18"/>
      <c r="AH177" s="30" t="s">
        <v>661</v>
      </c>
      <c r="AI177" s="18" t="s">
        <v>661</v>
      </c>
      <c r="AJ177" s="18" t="s">
        <v>661</v>
      </c>
      <c r="AK177" s="18" t="s">
        <v>661</v>
      </c>
      <c r="AL177" s="18" t="s">
        <v>661</v>
      </c>
      <c r="AM177" s="18" t="s">
        <v>661</v>
      </c>
      <c r="AN177" s="18" t="s">
        <v>661</v>
      </c>
      <c r="AO177" s="18" t="s">
        <v>661</v>
      </c>
      <c r="AP177" s="18" t="s">
        <v>661</v>
      </c>
      <c r="AS177" s="63" t="s">
        <v>661</v>
      </c>
      <c r="AT177" s="23" t="s">
        <v>1242</v>
      </c>
      <c r="AU177" s="23" t="s">
        <v>1243</v>
      </c>
      <c r="AV177" s="23" t="s">
        <v>661</v>
      </c>
      <c r="AW177" s="23" t="s">
        <v>661</v>
      </c>
    </row>
    <row r="178" spans="1:49" ht="15.75" hidden="1" customHeight="1">
      <c r="A178" s="57">
        <v>172</v>
      </c>
      <c r="B178" s="18" t="s">
        <v>228</v>
      </c>
      <c r="C178" s="58">
        <v>7074</v>
      </c>
      <c r="D178" s="18">
        <v>7074</v>
      </c>
      <c r="E178" s="58" t="s">
        <v>217</v>
      </c>
      <c r="F178" s="59"/>
      <c r="G178" s="59"/>
      <c r="H178" s="59"/>
      <c r="I178" s="59"/>
      <c r="J178" s="59"/>
      <c r="K178" s="59"/>
      <c r="L178" s="59"/>
      <c r="M178" s="59"/>
      <c r="N178" s="18"/>
      <c r="O178" s="60"/>
      <c r="P178" s="175">
        <v>80</v>
      </c>
      <c r="Q178" s="18"/>
      <c r="R178" s="18"/>
      <c r="S178" s="18"/>
      <c r="T178" s="18"/>
      <c r="U178" s="61" t="s">
        <v>661</v>
      </c>
      <c r="V178" s="18" t="s">
        <v>661</v>
      </c>
      <c r="W178" s="18" t="s">
        <v>661</v>
      </c>
      <c r="X178" s="62" t="s">
        <v>661</v>
      </c>
      <c r="Y178" s="18" t="s">
        <v>661</v>
      </c>
      <c r="Z178" s="18" t="s">
        <v>661</v>
      </c>
      <c r="AA178" s="18" t="s">
        <v>661</v>
      </c>
      <c r="AB178" s="18" t="s">
        <v>661</v>
      </c>
      <c r="AC178" s="18" t="s">
        <v>661</v>
      </c>
      <c r="AD178" s="18"/>
      <c r="AE178" s="18"/>
      <c r="AF178" s="18"/>
      <c r="AG178" s="18"/>
      <c r="AH178" s="30" t="s">
        <v>661</v>
      </c>
      <c r="AI178" s="18" t="s">
        <v>661</v>
      </c>
      <c r="AJ178" s="18" t="s">
        <v>661</v>
      </c>
      <c r="AK178" s="18" t="s">
        <v>661</v>
      </c>
      <c r="AL178" s="18" t="s">
        <v>661</v>
      </c>
      <c r="AM178" s="18" t="s">
        <v>661</v>
      </c>
      <c r="AN178" s="18" t="s">
        <v>661</v>
      </c>
      <c r="AO178" s="18" t="s">
        <v>661</v>
      </c>
      <c r="AP178" s="18" t="s">
        <v>661</v>
      </c>
      <c r="AS178" s="63" t="s">
        <v>661</v>
      </c>
      <c r="AT178" s="23" t="s">
        <v>1242</v>
      </c>
      <c r="AU178" s="23" t="s">
        <v>1243</v>
      </c>
      <c r="AV178" s="23" t="s">
        <v>661</v>
      </c>
      <c r="AW178" s="23" t="s">
        <v>661</v>
      </c>
    </row>
    <row r="179" spans="1:49" ht="15.75" hidden="1" customHeight="1">
      <c r="A179" s="57">
        <v>173</v>
      </c>
      <c r="B179" s="18" t="s">
        <v>229</v>
      </c>
      <c r="C179" s="58">
        <v>7075</v>
      </c>
      <c r="D179" s="18">
        <v>7075</v>
      </c>
      <c r="E179" s="58" t="s">
        <v>217</v>
      </c>
      <c r="F179" s="59"/>
      <c r="G179" s="59"/>
      <c r="H179" s="59"/>
      <c r="I179" s="59"/>
      <c r="J179" s="59"/>
      <c r="K179" s="59"/>
      <c r="L179" s="59"/>
      <c r="M179" s="59"/>
      <c r="N179" s="18"/>
      <c r="O179" s="60"/>
      <c r="P179" s="175">
        <v>80</v>
      </c>
      <c r="Q179" s="18"/>
      <c r="R179" s="18"/>
      <c r="S179" s="18"/>
      <c r="T179" s="18"/>
      <c r="U179" s="61" t="s">
        <v>661</v>
      </c>
      <c r="V179" s="18" t="s">
        <v>661</v>
      </c>
      <c r="W179" s="18" t="s">
        <v>661</v>
      </c>
      <c r="X179" s="62" t="s">
        <v>661</v>
      </c>
      <c r="Y179" s="18" t="s">
        <v>661</v>
      </c>
      <c r="Z179" s="18" t="s">
        <v>661</v>
      </c>
      <c r="AA179" s="18" t="s">
        <v>661</v>
      </c>
      <c r="AB179" s="18" t="s">
        <v>661</v>
      </c>
      <c r="AC179" s="18" t="s">
        <v>661</v>
      </c>
      <c r="AD179" s="18"/>
      <c r="AE179" s="18"/>
      <c r="AF179" s="18"/>
      <c r="AG179" s="18"/>
      <c r="AH179" s="30" t="s">
        <v>661</v>
      </c>
      <c r="AI179" s="18" t="s">
        <v>661</v>
      </c>
      <c r="AJ179" s="18" t="s">
        <v>661</v>
      </c>
      <c r="AK179" s="18" t="s">
        <v>661</v>
      </c>
      <c r="AL179" s="18" t="s">
        <v>661</v>
      </c>
      <c r="AM179" s="18" t="s">
        <v>661</v>
      </c>
      <c r="AN179" s="18" t="s">
        <v>661</v>
      </c>
      <c r="AO179" s="18" t="s">
        <v>661</v>
      </c>
      <c r="AP179" s="18" t="s">
        <v>661</v>
      </c>
      <c r="AS179" s="63" t="s">
        <v>661</v>
      </c>
      <c r="AT179" s="23" t="s">
        <v>1242</v>
      </c>
      <c r="AU179" s="23" t="s">
        <v>1243</v>
      </c>
      <c r="AV179" s="23" t="s">
        <v>661</v>
      </c>
      <c r="AW179" s="23" t="s">
        <v>661</v>
      </c>
    </row>
    <row r="180" spans="1:49" ht="15.75" hidden="1" customHeight="1">
      <c r="A180" s="57">
        <v>174</v>
      </c>
      <c r="B180" s="18" t="s">
        <v>230</v>
      </c>
      <c r="C180" s="58">
        <v>7076</v>
      </c>
      <c r="D180" s="18">
        <v>7076</v>
      </c>
      <c r="E180" s="58" t="s">
        <v>217</v>
      </c>
      <c r="F180" s="59"/>
      <c r="G180" s="59"/>
      <c r="H180" s="59"/>
      <c r="I180" s="59"/>
      <c r="J180" s="59"/>
      <c r="K180" s="59"/>
      <c r="L180" s="59"/>
      <c r="M180" s="59"/>
      <c r="N180" s="18"/>
      <c r="O180" s="60"/>
      <c r="P180" s="175">
        <v>80</v>
      </c>
      <c r="Q180" s="18"/>
      <c r="R180" s="18"/>
      <c r="S180" s="18"/>
      <c r="T180" s="18"/>
      <c r="U180" s="61" t="s">
        <v>661</v>
      </c>
      <c r="V180" s="18" t="s">
        <v>661</v>
      </c>
      <c r="W180" s="18" t="s">
        <v>661</v>
      </c>
      <c r="X180" s="62" t="s">
        <v>661</v>
      </c>
      <c r="Y180" s="18" t="s">
        <v>661</v>
      </c>
      <c r="Z180" s="18" t="s">
        <v>661</v>
      </c>
      <c r="AA180" s="18" t="s">
        <v>661</v>
      </c>
      <c r="AB180" s="18" t="s">
        <v>661</v>
      </c>
      <c r="AC180" s="18" t="s">
        <v>661</v>
      </c>
      <c r="AD180" s="18"/>
      <c r="AE180" s="18"/>
      <c r="AF180" s="18"/>
      <c r="AG180" s="18"/>
      <c r="AH180" s="30" t="s">
        <v>661</v>
      </c>
      <c r="AI180" s="18" t="s">
        <v>661</v>
      </c>
      <c r="AJ180" s="18" t="s">
        <v>661</v>
      </c>
      <c r="AK180" s="18" t="s">
        <v>661</v>
      </c>
      <c r="AL180" s="18" t="s">
        <v>661</v>
      </c>
      <c r="AM180" s="18" t="s">
        <v>661</v>
      </c>
      <c r="AN180" s="18" t="s">
        <v>661</v>
      </c>
      <c r="AO180" s="18" t="s">
        <v>661</v>
      </c>
      <c r="AP180" s="18" t="s">
        <v>661</v>
      </c>
      <c r="AS180" s="63" t="s">
        <v>661</v>
      </c>
      <c r="AT180" s="23" t="s">
        <v>1242</v>
      </c>
      <c r="AU180" s="23" t="s">
        <v>1243</v>
      </c>
      <c r="AV180" s="23" t="s">
        <v>661</v>
      </c>
      <c r="AW180" s="23" t="s">
        <v>661</v>
      </c>
    </row>
    <row r="181" spans="1:49" ht="15.75" hidden="1" customHeight="1">
      <c r="A181" s="57">
        <v>175</v>
      </c>
      <c r="B181" s="18" t="s">
        <v>231</v>
      </c>
      <c r="C181" s="58">
        <v>7077</v>
      </c>
      <c r="D181" s="18">
        <v>7077</v>
      </c>
      <c r="E181" s="58" t="s">
        <v>217</v>
      </c>
      <c r="F181" s="59"/>
      <c r="G181" s="59"/>
      <c r="H181" s="59"/>
      <c r="I181" s="59"/>
      <c r="J181" s="59"/>
      <c r="K181" s="59"/>
      <c r="L181" s="59"/>
      <c r="M181" s="59"/>
      <c r="N181" s="18"/>
      <c r="O181" s="60"/>
      <c r="P181" s="175">
        <v>80</v>
      </c>
      <c r="Q181" s="18"/>
      <c r="R181" s="18"/>
      <c r="S181" s="18"/>
      <c r="T181" s="18"/>
      <c r="U181" s="61" t="s">
        <v>661</v>
      </c>
      <c r="V181" s="18" t="s">
        <v>661</v>
      </c>
      <c r="W181" s="18" t="s">
        <v>661</v>
      </c>
      <c r="X181" s="62" t="s">
        <v>661</v>
      </c>
      <c r="Y181" s="18" t="s">
        <v>661</v>
      </c>
      <c r="Z181" s="18" t="s">
        <v>661</v>
      </c>
      <c r="AA181" s="18" t="s">
        <v>661</v>
      </c>
      <c r="AB181" s="18" t="s">
        <v>661</v>
      </c>
      <c r="AC181" s="18" t="s">
        <v>661</v>
      </c>
      <c r="AD181" s="18"/>
      <c r="AE181" s="18"/>
      <c r="AF181" s="18"/>
      <c r="AG181" s="18"/>
      <c r="AH181" s="30" t="s">
        <v>661</v>
      </c>
      <c r="AI181" s="18" t="s">
        <v>661</v>
      </c>
      <c r="AJ181" s="18" t="s">
        <v>661</v>
      </c>
      <c r="AK181" s="18" t="s">
        <v>661</v>
      </c>
      <c r="AL181" s="18" t="s">
        <v>661</v>
      </c>
      <c r="AM181" s="18" t="s">
        <v>661</v>
      </c>
      <c r="AN181" s="18" t="s">
        <v>661</v>
      </c>
      <c r="AO181" s="18" t="s">
        <v>661</v>
      </c>
      <c r="AP181" s="18" t="s">
        <v>661</v>
      </c>
      <c r="AS181" s="63" t="s">
        <v>661</v>
      </c>
      <c r="AT181" s="23" t="s">
        <v>1242</v>
      </c>
      <c r="AU181" s="23" t="s">
        <v>1243</v>
      </c>
      <c r="AV181" s="23" t="s">
        <v>661</v>
      </c>
      <c r="AW181" s="23" t="s">
        <v>661</v>
      </c>
    </row>
    <row r="182" spans="1:49" ht="15.75" hidden="1" customHeight="1">
      <c r="A182" s="57">
        <v>176</v>
      </c>
      <c r="B182" s="18" t="s">
        <v>232</v>
      </c>
      <c r="C182" s="58">
        <v>7078</v>
      </c>
      <c r="D182" s="18">
        <v>7078</v>
      </c>
      <c r="E182" s="58" t="s">
        <v>217</v>
      </c>
      <c r="F182" s="59"/>
      <c r="G182" s="59"/>
      <c r="H182" s="59"/>
      <c r="I182" s="59"/>
      <c r="J182" s="59"/>
      <c r="K182" s="59"/>
      <c r="L182" s="59"/>
      <c r="M182" s="59"/>
      <c r="N182" s="18"/>
      <c r="O182" s="60"/>
      <c r="P182" s="175">
        <v>80</v>
      </c>
      <c r="Q182" s="18"/>
      <c r="R182" s="18"/>
      <c r="S182" s="18"/>
      <c r="T182" s="18"/>
      <c r="U182" s="61" t="s">
        <v>661</v>
      </c>
      <c r="V182" s="18" t="s">
        <v>661</v>
      </c>
      <c r="W182" s="18" t="s">
        <v>661</v>
      </c>
      <c r="X182" s="62" t="s">
        <v>661</v>
      </c>
      <c r="Y182" s="18" t="s">
        <v>661</v>
      </c>
      <c r="Z182" s="18" t="s">
        <v>661</v>
      </c>
      <c r="AA182" s="18" t="s">
        <v>661</v>
      </c>
      <c r="AB182" s="18" t="s">
        <v>661</v>
      </c>
      <c r="AC182" s="18" t="s">
        <v>661</v>
      </c>
      <c r="AD182" s="18"/>
      <c r="AE182" s="18"/>
      <c r="AF182" s="18"/>
      <c r="AG182" s="18"/>
      <c r="AH182" s="30" t="s">
        <v>661</v>
      </c>
      <c r="AI182" s="18" t="s">
        <v>661</v>
      </c>
      <c r="AJ182" s="18" t="s">
        <v>661</v>
      </c>
      <c r="AK182" s="18" t="s">
        <v>661</v>
      </c>
      <c r="AL182" s="18" t="s">
        <v>661</v>
      </c>
      <c r="AM182" s="18" t="s">
        <v>661</v>
      </c>
      <c r="AN182" s="18" t="s">
        <v>661</v>
      </c>
      <c r="AO182" s="18" t="s">
        <v>661</v>
      </c>
      <c r="AP182" s="18" t="s">
        <v>661</v>
      </c>
      <c r="AS182" s="63" t="s">
        <v>661</v>
      </c>
      <c r="AT182" s="23" t="s">
        <v>1242</v>
      </c>
      <c r="AU182" s="23" t="s">
        <v>1243</v>
      </c>
      <c r="AV182" s="23" t="s">
        <v>661</v>
      </c>
      <c r="AW182" s="23" t="s">
        <v>661</v>
      </c>
    </row>
    <row r="183" spans="1:49" ht="15.75" hidden="1" customHeight="1">
      <c r="A183" s="57">
        <v>177</v>
      </c>
      <c r="B183" s="18" t="s">
        <v>233</v>
      </c>
      <c r="C183" s="58">
        <v>7079</v>
      </c>
      <c r="D183" s="18">
        <v>7079</v>
      </c>
      <c r="E183" s="58" t="s">
        <v>217</v>
      </c>
      <c r="F183" s="59"/>
      <c r="G183" s="59"/>
      <c r="H183" s="59"/>
      <c r="I183" s="59"/>
      <c r="J183" s="59"/>
      <c r="K183" s="59"/>
      <c r="L183" s="59"/>
      <c r="M183" s="59"/>
      <c r="N183" s="18"/>
      <c r="O183" s="60"/>
      <c r="P183" s="175">
        <v>80</v>
      </c>
      <c r="Q183" s="18"/>
      <c r="R183" s="18"/>
      <c r="S183" s="18"/>
      <c r="T183" s="18"/>
      <c r="U183" s="61" t="s">
        <v>661</v>
      </c>
      <c r="V183" s="18" t="s">
        <v>661</v>
      </c>
      <c r="W183" s="18" t="s">
        <v>661</v>
      </c>
      <c r="X183" s="62" t="s">
        <v>661</v>
      </c>
      <c r="Y183" s="18" t="s">
        <v>661</v>
      </c>
      <c r="Z183" s="18" t="s">
        <v>661</v>
      </c>
      <c r="AA183" s="18" t="s">
        <v>661</v>
      </c>
      <c r="AB183" s="18" t="s">
        <v>661</v>
      </c>
      <c r="AC183" s="18" t="s">
        <v>661</v>
      </c>
      <c r="AD183" s="18"/>
      <c r="AE183" s="18"/>
      <c r="AF183" s="18"/>
      <c r="AG183" s="18"/>
      <c r="AH183" s="30" t="s">
        <v>661</v>
      </c>
      <c r="AI183" s="18" t="s">
        <v>661</v>
      </c>
      <c r="AJ183" s="18" t="s">
        <v>661</v>
      </c>
      <c r="AK183" s="18" t="s">
        <v>661</v>
      </c>
      <c r="AL183" s="18" t="s">
        <v>661</v>
      </c>
      <c r="AM183" s="18" t="s">
        <v>661</v>
      </c>
      <c r="AN183" s="18" t="s">
        <v>661</v>
      </c>
      <c r="AO183" s="18" t="s">
        <v>661</v>
      </c>
      <c r="AP183" s="18" t="s">
        <v>661</v>
      </c>
      <c r="AS183" s="63" t="s">
        <v>661</v>
      </c>
      <c r="AT183" s="23" t="s">
        <v>1242</v>
      </c>
      <c r="AU183" s="23" t="s">
        <v>1243</v>
      </c>
      <c r="AV183" s="23" t="s">
        <v>661</v>
      </c>
      <c r="AW183" s="23" t="s">
        <v>661</v>
      </c>
    </row>
    <row r="184" spans="1:49" ht="15.75" hidden="1" customHeight="1">
      <c r="A184" s="57">
        <v>178</v>
      </c>
      <c r="B184" s="18" t="s">
        <v>234</v>
      </c>
      <c r="C184" s="58">
        <v>7080</v>
      </c>
      <c r="D184" s="18">
        <v>7080</v>
      </c>
      <c r="E184" s="58" t="s">
        <v>217</v>
      </c>
      <c r="F184" s="59"/>
      <c r="G184" s="59"/>
      <c r="H184" s="59"/>
      <c r="I184" s="59"/>
      <c r="J184" s="59"/>
      <c r="K184" s="59"/>
      <c r="L184" s="59"/>
      <c r="M184" s="59"/>
      <c r="N184" s="18"/>
      <c r="O184" s="60"/>
      <c r="P184" s="175">
        <v>80</v>
      </c>
      <c r="Q184" s="18"/>
      <c r="R184" s="18"/>
      <c r="S184" s="18"/>
      <c r="T184" s="18"/>
      <c r="U184" s="61" t="s">
        <v>661</v>
      </c>
      <c r="V184" s="18" t="s">
        <v>661</v>
      </c>
      <c r="W184" s="18" t="s">
        <v>661</v>
      </c>
      <c r="X184" s="62" t="s">
        <v>661</v>
      </c>
      <c r="Y184" s="18" t="s">
        <v>661</v>
      </c>
      <c r="Z184" s="18" t="s">
        <v>661</v>
      </c>
      <c r="AA184" s="18" t="s">
        <v>661</v>
      </c>
      <c r="AB184" s="18" t="s">
        <v>661</v>
      </c>
      <c r="AC184" s="18" t="s">
        <v>661</v>
      </c>
      <c r="AD184" s="18"/>
      <c r="AE184" s="18"/>
      <c r="AF184" s="18"/>
      <c r="AG184" s="18"/>
      <c r="AH184" s="30" t="s">
        <v>661</v>
      </c>
      <c r="AI184" s="18" t="s">
        <v>661</v>
      </c>
      <c r="AJ184" s="18" t="s">
        <v>661</v>
      </c>
      <c r="AK184" s="18" t="s">
        <v>661</v>
      </c>
      <c r="AL184" s="18" t="s">
        <v>661</v>
      </c>
      <c r="AM184" s="18" t="s">
        <v>661</v>
      </c>
      <c r="AN184" s="18" t="s">
        <v>661</v>
      </c>
      <c r="AO184" s="18" t="s">
        <v>661</v>
      </c>
      <c r="AP184" s="18" t="s">
        <v>661</v>
      </c>
      <c r="AS184" s="63" t="s">
        <v>661</v>
      </c>
      <c r="AT184" s="23" t="s">
        <v>1242</v>
      </c>
      <c r="AU184" s="23" t="s">
        <v>1243</v>
      </c>
      <c r="AV184" s="23" t="s">
        <v>661</v>
      </c>
      <c r="AW184" s="23" t="s">
        <v>661</v>
      </c>
    </row>
    <row r="185" spans="1:49" ht="15.75" hidden="1" customHeight="1">
      <c r="A185" s="57">
        <v>179</v>
      </c>
      <c r="B185" s="18" t="s">
        <v>235</v>
      </c>
      <c r="C185" s="58">
        <v>7081</v>
      </c>
      <c r="D185" s="18">
        <v>7081</v>
      </c>
      <c r="E185" s="58" t="s">
        <v>217</v>
      </c>
      <c r="F185" s="59"/>
      <c r="G185" s="59"/>
      <c r="H185" s="59"/>
      <c r="I185" s="59"/>
      <c r="J185" s="59"/>
      <c r="K185" s="59"/>
      <c r="L185" s="59"/>
      <c r="M185" s="59"/>
      <c r="N185" s="18"/>
      <c r="O185" s="60"/>
      <c r="P185" s="175">
        <v>80</v>
      </c>
      <c r="Q185" s="18"/>
      <c r="R185" s="18"/>
      <c r="S185" s="18"/>
      <c r="T185" s="18"/>
      <c r="U185" s="61" t="s">
        <v>661</v>
      </c>
      <c r="V185" s="18" t="s">
        <v>661</v>
      </c>
      <c r="W185" s="18" t="s">
        <v>661</v>
      </c>
      <c r="X185" s="62" t="s">
        <v>661</v>
      </c>
      <c r="Y185" s="18" t="s">
        <v>661</v>
      </c>
      <c r="Z185" s="18" t="s">
        <v>661</v>
      </c>
      <c r="AA185" s="18" t="s">
        <v>661</v>
      </c>
      <c r="AB185" s="18" t="s">
        <v>661</v>
      </c>
      <c r="AC185" s="18" t="s">
        <v>661</v>
      </c>
      <c r="AD185" s="18"/>
      <c r="AE185" s="18"/>
      <c r="AF185" s="18"/>
      <c r="AG185" s="18"/>
      <c r="AH185" s="30" t="s">
        <v>661</v>
      </c>
      <c r="AI185" s="18" t="s">
        <v>661</v>
      </c>
      <c r="AJ185" s="18" t="s">
        <v>661</v>
      </c>
      <c r="AK185" s="18" t="s">
        <v>661</v>
      </c>
      <c r="AL185" s="18" t="s">
        <v>661</v>
      </c>
      <c r="AM185" s="18" t="s">
        <v>661</v>
      </c>
      <c r="AN185" s="18" t="s">
        <v>661</v>
      </c>
      <c r="AO185" s="18" t="s">
        <v>661</v>
      </c>
      <c r="AP185" s="18" t="s">
        <v>661</v>
      </c>
      <c r="AS185" s="63" t="s">
        <v>661</v>
      </c>
      <c r="AT185" s="23" t="s">
        <v>1242</v>
      </c>
      <c r="AU185" s="23" t="s">
        <v>1243</v>
      </c>
      <c r="AV185" s="23" t="s">
        <v>661</v>
      </c>
      <c r="AW185" s="23" t="s">
        <v>661</v>
      </c>
    </row>
    <row r="186" spans="1:49" ht="15.75" hidden="1" customHeight="1">
      <c r="A186" s="57">
        <v>180</v>
      </c>
      <c r="B186" s="18" t="s">
        <v>236</v>
      </c>
      <c r="C186" s="58">
        <v>7082</v>
      </c>
      <c r="D186" s="18">
        <v>7082</v>
      </c>
      <c r="E186" s="58" t="s">
        <v>217</v>
      </c>
      <c r="F186" s="59"/>
      <c r="G186" s="59"/>
      <c r="H186" s="59"/>
      <c r="I186" s="59"/>
      <c r="J186" s="59"/>
      <c r="K186" s="59"/>
      <c r="L186" s="59"/>
      <c r="M186" s="59"/>
      <c r="N186" s="18"/>
      <c r="O186" s="60"/>
      <c r="P186" s="175">
        <v>80</v>
      </c>
      <c r="Q186" s="18"/>
      <c r="R186" s="18"/>
      <c r="S186" s="18"/>
      <c r="T186" s="18"/>
      <c r="U186" s="61" t="s">
        <v>661</v>
      </c>
      <c r="V186" s="18" t="s">
        <v>661</v>
      </c>
      <c r="W186" s="18" t="s">
        <v>661</v>
      </c>
      <c r="X186" s="62" t="s">
        <v>661</v>
      </c>
      <c r="Y186" s="18" t="s">
        <v>661</v>
      </c>
      <c r="Z186" s="18" t="s">
        <v>661</v>
      </c>
      <c r="AA186" s="18" t="s">
        <v>661</v>
      </c>
      <c r="AB186" s="18" t="s">
        <v>661</v>
      </c>
      <c r="AC186" s="18" t="s">
        <v>661</v>
      </c>
      <c r="AD186" s="18"/>
      <c r="AE186" s="18"/>
      <c r="AF186" s="18"/>
      <c r="AG186" s="18"/>
      <c r="AH186" s="30" t="s">
        <v>661</v>
      </c>
      <c r="AI186" s="18" t="s">
        <v>661</v>
      </c>
      <c r="AJ186" s="18" t="s">
        <v>661</v>
      </c>
      <c r="AK186" s="18" t="s">
        <v>661</v>
      </c>
      <c r="AL186" s="18" t="s">
        <v>661</v>
      </c>
      <c r="AM186" s="18" t="s">
        <v>661</v>
      </c>
      <c r="AN186" s="18" t="s">
        <v>661</v>
      </c>
      <c r="AO186" s="18" t="s">
        <v>661</v>
      </c>
      <c r="AP186" s="18" t="s">
        <v>661</v>
      </c>
      <c r="AS186" s="63" t="s">
        <v>661</v>
      </c>
      <c r="AT186" s="23" t="s">
        <v>1242</v>
      </c>
      <c r="AU186" s="23" t="s">
        <v>1243</v>
      </c>
      <c r="AV186" s="23" t="s">
        <v>661</v>
      </c>
      <c r="AW186" s="23" t="s">
        <v>661</v>
      </c>
    </row>
    <row r="187" spans="1:49" ht="15.75" hidden="1" customHeight="1">
      <c r="A187" s="57">
        <v>181</v>
      </c>
      <c r="B187" s="18" t="s">
        <v>237</v>
      </c>
      <c r="C187" s="58">
        <v>6824</v>
      </c>
      <c r="D187" s="18">
        <v>6824</v>
      </c>
      <c r="E187" s="58" t="s">
        <v>217</v>
      </c>
      <c r="F187" s="59"/>
      <c r="G187" s="59"/>
      <c r="H187" s="59"/>
      <c r="I187" s="59"/>
      <c r="J187" s="59"/>
      <c r="K187" s="59"/>
      <c r="L187" s="59"/>
      <c r="M187" s="59"/>
      <c r="N187" s="18"/>
      <c r="O187" s="60"/>
      <c r="P187" s="175">
        <v>80</v>
      </c>
      <c r="Q187" s="18"/>
      <c r="R187" s="18"/>
      <c r="S187" s="18"/>
      <c r="T187" s="18"/>
      <c r="U187" s="61" t="s">
        <v>661</v>
      </c>
      <c r="V187" s="18" t="s">
        <v>661</v>
      </c>
      <c r="W187" s="18" t="s">
        <v>661</v>
      </c>
      <c r="X187" s="62" t="s">
        <v>661</v>
      </c>
      <c r="Y187" s="18" t="s">
        <v>661</v>
      </c>
      <c r="Z187" s="18" t="s">
        <v>661</v>
      </c>
      <c r="AA187" s="18" t="s">
        <v>661</v>
      </c>
      <c r="AB187" s="18" t="s">
        <v>661</v>
      </c>
      <c r="AC187" s="18" t="s">
        <v>661</v>
      </c>
      <c r="AD187" s="18"/>
      <c r="AE187" s="18"/>
      <c r="AF187" s="18"/>
      <c r="AG187" s="18"/>
      <c r="AH187" s="30" t="s">
        <v>661</v>
      </c>
      <c r="AI187" s="18" t="s">
        <v>661</v>
      </c>
      <c r="AJ187" s="18" t="s">
        <v>661</v>
      </c>
      <c r="AK187" s="18" t="s">
        <v>661</v>
      </c>
      <c r="AL187" s="18" t="s">
        <v>661</v>
      </c>
      <c r="AM187" s="18" t="s">
        <v>661</v>
      </c>
      <c r="AN187" s="18" t="s">
        <v>661</v>
      </c>
      <c r="AO187" s="18" t="s">
        <v>661</v>
      </c>
      <c r="AP187" s="18" t="s">
        <v>661</v>
      </c>
      <c r="AS187" s="63" t="s">
        <v>661</v>
      </c>
      <c r="AT187" s="23" t="s">
        <v>1242</v>
      </c>
      <c r="AU187" s="23" t="s">
        <v>1243</v>
      </c>
      <c r="AV187" s="23" t="s">
        <v>661</v>
      </c>
      <c r="AW187" s="23" t="s">
        <v>661</v>
      </c>
    </row>
    <row r="188" spans="1:49" ht="15.75" hidden="1" customHeight="1">
      <c r="A188" s="57">
        <v>182</v>
      </c>
      <c r="B188" s="18" t="s">
        <v>238</v>
      </c>
      <c r="C188" s="58">
        <v>7083</v>
      </c>
      <c r="D188" s="18">
        <v>7083</v>
      </c>
      <c r="E188" s="58" t="s">
        <v>217</v>
      </c>
      <c r="F188" s="59"/>
      <c r="G188" s="59"/>
      <c r="H188" s="59"/>
      <c r="I188" s="59"/>
      <c r="J188" s="59"/>
      <c r="K188" s="59"/>
      <c r="L188" s="59"/>
      <c r="M188" s="59"/>
      <c r="N188" s="18"/>
      <c r="O188" s="60"/>
      <c r="P188" s="175">
        <v>80</v>
      </c>
      <c r="Q188" s="18"/>
      <c r="R188" s="18"/>
      <c r="S188" s="18"/>
      <c r="T188" s="18"/>
      <c r="U188" s="61" t="s">
        <v>661</v>
      </c>
      <c r="V188" s="18" t="s">
        <v>661</v>
      </c>
      <c r="W188" s="18" t="s">
        <v>661</v>
      </c>
      <c r="X188" s="62" t="s">
        <v>661</v>
      </c>
      <c r="Y188" s="18" t="s">
        <v>661</v>
      </c>
      <c r="Z188" s="18" t="s">
        <v>661</v>
      </c>
      <c r="AA188" s="18" t="s">
        <v>661</v>
      </c>
      <c r="AB188" s="18" t="s">
        <v>661</v>
      </c>
      <c r="AC188" s="18" t="s">
        <v>661</v>
      </c>
      <c r="AD188" s="18"/>
      <c r="AE188" s="18"/>
      <c r="AF188" s="18"/>
      <c r="AG188" s="18"/>
      <c r="AH188" s="30" t="s">
        <v>661</v>
      </c>
      <c r="AI188" s="18" t="s">
        <v>661</v>
      </c>
      <c r="AJ188" s="18" t="s">
        <v>661</v>
      </c>
      <c r="AK188" s="18" t="s">
        <v>661</v>
      </c>
      <c r="AL188" s="18" t="s">
        <v>661</v>
      </c>
      <c r="AM188" s="18" t="s">
        <v>661</v>
      </c>
      <c r="AN188" s="18" t="s">
        <v>661</v>
      </c>
      <c r="AO188" s="18" t="s">
        <v>661</v>
      </c>
      <c r="AP188" s="18" t="s">
        <v>661</v>
      </c>
      <c r="AS188" s="63" t="s">
        <v>661</v>
      </c>
      <c r="AT188" s="23" t="s">
        <v>1242</v>
      </c>
      <c r="AU188" s="23" t="s">
        <v>1243</v>
      </c>
      <c r="AV188" s="23" t="s">
        <v>661</v>
      </c>
      <c r="AW188" s="23" t="s">
        <v>661</v>
      </c>
    </row>
    <row r="189" spans="1:49" ht="15.75" hidden="1" customHeight="1">
      <c r="A189" s="57">
        <v>183</v>
      </c>
      <c r="B189" s="18" t="s">
        <v>239</v>
      </c>
      <c r="C189" s="58">
        <v>7084</v>
      </c>
      <c r="D189" s="18">
        <v>7084</v>
      </c>
      <c r="E189" s="58" t="s">
        <v>217</v>
      </c>
      <c r="F189" s="59"/>
      <c r="G189" s="59"/>
      <c r="H189" s="59"/>
      <c r="I189" s="59"/>
      <c r="J189" s="59"/>
      <c r="K189" s="59"/>
      <c r="L189" s="59"/>
      <c r="M189" s="59"/>
      <c r="N189" s="18"/>
      <c r="O189" s="60"/>
      <c r="P189" s="175">
        <v>80</v>
      </c>
      <c r="Q189" s="18"/>
      <c r="R189" s="18"/>
      <c r="S189" s="18"/>
      <c r="T189" s="18"/>
      <c r="U189" s="61" t="s">
        <v>661</v>
      </c>
      <c r="V189" s="18" t="s">
        <v>661</v>
      </c>
      <c r="W189" s="18" t="s">
        <v>661</v>
      </c>
      <c r="X189" s="62" t="s">
        <v>661</v>
      </c>
      <c r="Y189" s="18" t="s">
        <v>661</v>
      </c>
      <c r="Z189" s="18" t="s">
        <v>661</v>
      </c>
      <c r="AA189" s="18" t="s">
        <v>661</v>
      </c>
      <c r="AB189" s="18" t="s">
        <v>661</v>
      </c>
      <c r="AC189" s="18" t="s">
        <v>661</v>
      </c>
      <c r="AD189" s="18"/>
      <c r="AE189" s="18"/>
      <c r="AF189" s="18"/>
      <c r="AG189" s="18"/>
      <c r="AH189" s="30" t="s">
        <v>661</v>
      </c>
      <c r="AI189" s="18" t="s">
        <v>661</v>
      </c>
      <c r="AJ189" s="18" t="s">
        <v>661</v>
      </c>
      <c r="AK189" s="18" t="s">
        <v>661</v>
      </c>
      <c r="AL189" s="18" t="s">
        <v>661</v>
      </c>
      <c r="AM189" s="18" t="s">
        <v>661</v>
      </c>
      <c r="AN189" s="18" t="s">
        <v>661</v>
      </c>
      <c r="AO189" s="18" t="s">
        <v>661</v>
      </c>
      <c r="AP189" s="18" t="s">
        <v>661</v>
      </c>
      <c r="AS189" s="63" t="s">
        <v>661</v>
      </c>
      <c r="AT189" s="23" t="s">
        <v>1242</v>
      </c>
      <c r="AU189" s="23" t="s">
        <v>1243</v>
      </c>
      <c r="AV189" s="23" t="s">
        <v>661</v>
      </c>
      <c r="AW189" s="23" t="s">
        <v>661</v>
      </c>
    </row>
    <row r="190" spans="1:49" ht="15.75" hidden="1" customHeight="1">
      <c r="A190" s="57">
        <v>184</v>
      </c>
      <c r="B190" s="18" t="s">
        <v>240</v>
      </c>
      <c r="C190" s="58">
        <v>7085</v>
      </c>
      <c r="D190" s="18">
        <v>7085</v>
      </c>
      <c r="E190" s="58" t="s">
        <v>217</v>
      </c>
      <c r="F190" s="59"/>
      <c r="G190" s="59"/>
      <c r="H190" s="59"/>
      <c r="I190" s="59"/>
      <c r="J190" s="59"/>
      <c r="K190" s="59"/>
      <c r="L190" s="59"/>
      <c r="M190" s="59"/>
      <c r="N190" s="18"/>
      <c r="O190" s="60"/>
      <c r="P190" s="175">
        <v>80</v>
      </c>
      <c r="Q190" s="18"/>
      <c r="R190" s="18"/>
      <c r="S190" s="18"/>
      <c r="T190" s="18"/>
      <c r="U190" s="61" t="s">
        <v>661</v>
      </c>
      <c r="V190" s="18" t="s">
        <v>661</v>
      </c>
      <c r="W190" s="18" t="s">
        <v>661</v>
      </c>
      <c r="X190" s="62" t="s">
        <v>661</v>
      </c>
      <c r="Y190" s="18" t="s">
        <v>661</v>
      </c>
      <c r="Z190" s="18" t="s">
        <v>661</v>
      </c>
      <c r="AA190" s="18" t="s">
        <v>661</v>
      </c>
      <c r="AB190" s="18" t="s">
        <v>661</v>
      </c>
      <c r="AC190" s="18" t="s">
        <v>661</v>
      </c>
      <c r="AD190" s="18"/>
      <c r="AE190" s="18"/>
      <c r="AF190" s="18"/>
      <c r="AG190" s="18"/>
      <c r="AH190" s="30" t="s">
        <v>661</v>
      </c>
      <c r="AI190" s="18" t="s">
        <v>661</v>
      </c>
      <c r="AJ190" s="18" t="s">
        <v>661</v>
      </c>
      <c r="AK190" s="18" t="s">
        <v>661</v>
      </c>
      <c r="AL190" s="18" t="s">
        <v>661</v>
      </c>
      <c r="AM190" s="18" t="s">
        <v>661</v>
      </c>
      <c r="AN190" s="18" t="s">
        <v>661</v>
      </c>
      <c r="AO190" s="18" t="s">
        <v>661</v>
      </c>
      <c r="AP190" s="18" t="s">
        <v>661</v>
      </c>
      <c r="AS190" s="63" t="s">
        <v>661</v>
      </c>
      <c r="AT190" s="23" t="s">
        <v>1242</v>
      </c>
      <c r="AU190" s="23" t="s">
        <v>1243</v>
      </c>
      <c r="AV190" s="23" t="s">
        <v>661</v>
      </c>
      <c r="AW190" s="23" t="s">
        <v>661</v>
      </c>
    </row>
    <row r="191" spans="1:49" ht="15.75" hidden="1" customHeight="1">
      <c r="A191" s="57">
        <v>185</v>
      </c>
      <c r="B191" s="18" t="s">
        <v>241</v>
      </c>
      <c r="C191" s="58">
        <v>7086</v>
      </c>
      <c r="D191" s="18">
        <v>7086</v>
      </c>
      <c r="E191" s="58" t="s">
        <v>217</v>
      </c>
      <c r="F191" s="59"/>
      <c r="G191" s="59"/>
      <c r="H191" s="59"/>
      <c r="I191" s="59"/>
      <c r="J191" s="59"/>
      <c r="K191" s="59"/>
      <c r="L191" s="59"/>
      <c r="M191" s="59"/>
      <c r="N191" s="18"/>
      <c r="O191" s="60"/>
      <c r="P191" s="175">
        <v>80</v>
      </c>
      <c r="Q191" s="18"/>
      <c r="R191" s="18"/>
      <c r="S191" s="18"/>
      <c r="T191" s="18"/>
      <c r="U191" s="61" t="s">
        <v>661</v>
      </c>
      <c r="V191" s="18" t="s">
        <v>661</v>
      </c>
      <c r="W191" s="18" t="s">
        <v>661</v>
      </c>
      <c r="X191" s="62" t="s">
        <v>661</v>
      </c>
      <c r="Y191" s="18" t="s">
        <v>661</v>
      </c>
      <c r="Z191" s="18" t="s">
        <v>661</v>
      </c>
      <c r="AA191" s="18" t="s">
        <v>661</v>
      </c>
      <c r="AB191" s="18" t="s">
        <v>661</v>
      </c>
      <c r="AC191" s="18" t="s">
        <v>661</v>
      </c>
      <c r="AD191" s="18"/>
      <c r="AE191" s="18"/>
      <c r="AF191" s="18"/>
      <c r="AG191" s="18"/>
      <c r="AH191" s="30" t="s">
        <v>661</v>
      </c>
      <c r="AI191" s="18" t="s">
        <v>661</v>
      </c>
      <c r="AJ191" s="18" t="s">
        <v>661</v>
      </c>
      <c r="AK191" s="18" t="s">
        <v>661</v>
      </c>
      <c r="AL191" s="18" t="s">
        <v>661</v>
      </c>
      <c r="AM191" s="18" t="s">
        <v>661</v>
      </c>
      <c r="AN191" s="18" t="s">
        <v>661</v>
      </c>
      <c r="AO191" s="18" t="s">
        <v>661</v>
      </c>
      <c r="AP191" s="18" t="s">
        <v>661</v>
      </c>
      <c r="AS191" s="63" t="s">
        <v>661</v>
      </c>
      <c r="AT191" s="23" t="s">
        <v>1242</v>
      </c>
      <c r="AU191" s="23" t="s">
        <v>1243</v>
      </c>
      <c r="AV191" s="23" t="s">
        <v>661</v>
      </c>
      <c r="AW191" s="23" t="s">
        <v>661</v>
      </c>
    </row>
    <row r="192" spans="1:49" ht="15.75" hidden="1" customHeight="1">
      <c r="A192" s="57">
        <v>186</v>
      </c>
      <c r="B192" s="18" t="s">
        <v>242</v>
      </c>
      <c r="C192" s="58">
        <v>7087</v>
      </c>
      <c r="D192" s="18">
        <v>7087</v>
      </c>
      <c r="E192" s="58" t="s">
        <v>217</v>
      </c>
      <c r="F192" s="59"/>
      <c r="G192" s="59"/>
      <c r="H192" s="59"/>
      <c r="I192" s="59"/>
      <c r="J192" s="59"/>
      <c r="K192" s="59"/>
      <c r="L192" s="59"/>
      <c r="M192" s="59"/>
      <c r="N192" s="18"/>
      <c r="O192" s="60"/>
      <c r="P192" s="175">
        <v>80</v>
      </c>
      <c r="Q192" s="18"/>
      <c r="R192" s="18"/>
      <c r="S192" s="18"/>
      <c r="T192" s="18"/>
      <c r="U192" s="61" t="s">
        <v>661</v>
      </c>
      <c r="V192" s="18" t="s">
        <v>661</v>
      </c>
      <c r="W192" s="18" t="s">
        <v>661</v>
      </c>
      <c r="X192" s="62" t="s">
        <v>661</v>
      </c>
      <c r="Y192" s="18" t="s">
        <v>661</v>
      </c>
      <c r="Z192" s="18" t="s">
        <v>661</v>
      </c>
      <c r="AA192" s="18" t="s">
        <v>661</v>
      </c>
      <c r="AB192" s="18" t="s">
        <v>661</v>
      </c>
      <c r="AC192" s="18" t="s">
        <v>661</v>
      </c>
      <c r="AD192" s="18"/>
      <c r="AE192" s="18"/>
      <c r="AF192" s="18"/>
      <c r="AG192" s="18"/>
      <c r="AH192" s="30" t="s">
        <v>661</v>
      </c>
      <c r="AI192" s="18" t="s">
        <v>661</v>
      </c>
      <c r="AJ192" s="18" t="s">
        <v>661</v>
      </c>
      <c r="AK192" s="18" t="s">
        <v>661</v>
      </c>
      <c r="AL192" s="18" t="s">
        <v>661</v>
      </c>
      <c r="AM192" s="18" t="s">
        <v>661</v>
      </c>
      <c r="AN192" s="18" t="s">
        <v>661</v>
      </c>
      <c r="AO192" s="18" t="s">
        <v>661</v>
      </c>
      <c r="AP192" s="18" t="s">
        <v>661</v>
      </c>
      <c r="AS192" s="63" t="s">
        <v>661</v>
      </c>
      <c r="AT192" s="23" t="s">
        <v>1242</v>
      </c>
      <c r="AU192" s="23" t="s">
        <v>1243</v>
      </c>
      <c r="AV192" s="23" t="s">
        <v>661</v>
      </c>
      <c r="AW192" s="23" t="s">
        <v>661</v>
      </c>
    </row>
    <row r="193" spans="1:49" ht="15.75" hidden="1" customHeight="1">
      <c r="A193" s="57">
        <v>187</v>
      </c>
      <c r="B193" s="18" t="s">
        <v>243</v>
      </c>
      <c r="C193" s="58">
        <v>7088</v>
      </c>
      <c r="D193" s="18">
        <v>7088</v>
      </c>
      <c r="E193" s="58" t="s">
        <v>217</v>
      </c>
      <c r="F193" s="59"/>
      <c r="G193" s="59"/>
      <c r="H193" s="59"/>
      <c r="I193" s="59"/>
      <c r="J193" s="59"/>
      <c r="K193" s="59"/>
      <c r="L193" s="59"/>
      <c r="M193" s="59"/>
      <c r="N193" s="18"/>
      <c r="O193" s="60"/>
      <c r="P193" s="175">
        <v>80</v>
      </c>
      <c r="Q193" s="18"/>
      <c r="R193" s="18"/>
      <c r="S193" s="18"/>
      <c r="T193" s="18"/>
      <c r="U193" s="61" t="s">
        <v>661</v>
      </c>
      <c r="V193" s="18" t="s">
        <v>661</v>
      </c>
      <c r="W193" s="18" t="s">
        <v>661</v>
      </c>
      <c r="X193" s="62" t="s">
        <v>661</v>
      </c>
      <c r="Y193" s="18" t="s">
        <v>661</v>
      </c>
      <c r="Z193" s="18" t="s">
        <v>661</v>
      </c>
      <c r="AA193" s="18" t="s">
        <v>661</v>
      </c>
      <c r="AB193" s="18" t="s">
        <v>661</v>
      </c>
      <c r="AC193" s="18" t="s">
        <v>661</v>
      </c>
      <c r="AD193" s="18"/>
      <c r="AE193" s="18"/>
      <c r="AF193" s="18"/>
      <c r="AG193" s="18"/>
      <c r="AH193" s="30" t="s">
        <v>661</v>
      </c>
      <c r="AI193" s="18" t="s">
        <v>661</v>
      </c>
      <c r="AJ193" s="18" t="s">
        <v>661</v>
      </c>
      <c r="AK193" s="18" t="s">
        <v>661</v>
      </c>
      <c r="AL193" s="18" t="s">
        <v>661</v>
      </c>
      <c r="AM193" s="18" t="s">
        <v>661</v>
      </c>
      <c r="AN193" s="18" t="s">
        <v>661</v>
      </c>
      <c r="AO193" s="18" t="s">
        <v>661</v>
      </c>
      <c r="AP193" s="18" t="s">
        <v>661</v>
      </c>
      <c r="AS193" s="63" t="s">
        <v>661</v>
      </c>
      <c r="AT193" s="23" t="s">
        <v>1242</v>
      </c>
      <c r="AU193" s="23" t="s">
        <v>1243</v>
      </c>
      <c r="AV193" s="23" t="s">
        <v>661</v>
      </c>
      <c r="AW193" s="23" t="s">
        <v>661</v>
      </c>
    </row>
    <row r="194" spans="1:49" ht="15.75" hidden="1" customHeight="1">
      <c r="A194" s="57">
        <v>188</v>
      </c>
      <c r="B194" s="18" t="s">
        <v>244</v>
      </c>
      <c r="C194" s="58">
        <v>7089</v>
      </c>
      <c r="D194" s="18">
        <v>7089</v>
      </c>
      <c r="E194" s="58" t="s">
        <v>217</v>
      </c>
      <c r="F194" s="59"/>
      <c r="G194" s="59"/>
      <c r="H194" s="59"/>
      <c r="I194" s="59"/>
      <c r="J194" s="59"/>
      <c r="K194" s="59"/>
      <c r="L194" s="59"/>
      <c r="M194" s="59"/>
      <c r="N194" s="18"/>
      <c r="O194" s="60"/>
      <c r="P194" s="175">
        <v>80</v>
      </c>
      <c r="Q194" s="18"/>
      <c r="R194" s="18"/>
      <c r="S194" s="18"/>
      <c r="T194" s="18"/>
      <c r="U194" s="61" t="s">
        <v>661</v>
      </c>
      <c r="V194" s="18" t="s">
        <v>661</v>
      </c>
      <c r="W194" s="18" t="s">
        <v>661</v>
      </c>
      <c r="X194" s="62" t="s">
        <v>661</v>
      </c>
      <c r="Y194" s="18" t="s">
        <v>661</v>
      </c>
      <c r="Z194" s="18" t="s">
        <v>661</v>
      </c>
      <c r="AA194" s="18" t="s">
        <v>661</v>
      </c>
      <c r="AB194" s="18" t="s">
        <v>661</v>
      </c>
      <c r="AC194" s="18" t="s">
        <v>661</v>
      </c>
      <c r="AD194" s="18"/>
      <c r="AE194" s="18"/>
      <c r="AF194" s="18"/>
      <c r="AG194" s="18"/>
      <c r="AH194" s="30" t="s">
        <v>661</v>
      </c>
      <c r="AI194" s="18" t="s">
        <v>661</v>
      </c>
      <c r="AJ194" s="18" t="s">
        <v>661</v>
      </c>
      <c r="AK194" s="18" t="s">
        <v>661</v>
      </c>
      <c r="AL194" s="18" t="s">
        <v>661</v>
      </c>
      <c r="AM194" s="18" t="s">
        <v>661</v>
      </c>
      <c r="AN194" s="18" t="s">
        <v>661</v>
      </c>
      <c r="AO194" s="18" t="s">
        <v>661</v>
      </c>
      <c r="AP194" s="18" t="s">
        <v>661</v>
      </c>
      <c r="AS194" s="63" t="s">
        <v>661</v>
      </c>
      <c r="AT194" s="23" t="s">
        <v>1242</v>
      </c>
      <c r="AU194" s="23" t="s">
        <v>1243</v>
      </c>
      <c r="AV194" s="23" t="s">
        <v>661</v>
      </c>
      <c r="AW194" s="23" t="s">
        <v>661</v>
      </c>
    </row>
    <row r="195" spans="1:49" ht="15.75" hidden="1" customHeight="1">
      <c r="A195" s="57">
        <v>189</v>
      </c>
      <c r="B195" s="18" t="s">
        <v>245</v>
      </c>
      <c r="C195" s="65">
        <v>7090</v>
      </c>
      <c r="D195" s="18">
        <v>7090</v>
      </c>
      <c r="E195" s="65" t="s">
        <v>217</v>
      </c>
      <c r="F195" s="59"/>
      <c r="G195" s="59"/>
      <c r="H195" s="59"/>
      <c r="I195" s="59"/>
      <c r="J195" s="59"/>
      <c r="K195" s="59"/>
      <c r="L195" s="59"/>
      <c r="M195" s="59"/>
      <c r="N195" s="18"/>
      <c r="O195" s="60"/>
      <c r="P195" s="175">
        <v>80</v>
      </c>
      <c r="Q195" s="18"/>
      <c r="R195" s="18"/>
      <c r="S195" s="18"/>
      <c r="T195" s="18"/>
      <c r="U195" s="61" t="s">
        <v>661</v>
      </c>
      <c r="V195" s="18" t="s">
        <v>661</v>
      </c>
      <c r="W195" s="18" t="s">
        <v>661</v>
      </c>
      <c r="X195" s="62" t="s">
        <v>661</v>
      </c>
      <c r="Y195" s="18" t="s">
        <v>661</v>
      </c>
      <c r="Z195" s="18" t="s">
        <v>661</v>
      </c>
      <c r="AA195" s="18" t="s">
        <v>661</v>
      </c>
      <c r="AB195" s="18" t="s">
        <v>661</v>
      </c>
      <c r="AC195" s="18" t="s">
        <v>661</v>
      </c>
      <c r="AD195" s="18"/>
      <c r="AE195" s="18"/>
      <c r="AF195" s="18"/>
      <c r="AG195" s="18"/>
      <c r="AH195" s="30" t="s">
        <v>661</v>
      </c>
      <c r="AI195" s="18" t="s">
        <v>661</v>
      </c>
      <c r="AJ195" s="18" t="s">
        <v>661</v>
      </c>
      <c r="AK195" s="18" t="s">
        <v>661</v>
      </c>
      <c r="AL195" s="18" t="s">
        <v>661</v>
      </c>
      <c r="AM195" s="18" t="s">
        <v>661</v>
      </c>
      <c r="AN195" s="18" t="s">
        <v>661</v>
      </c>
      <c r="AO195" s="18" t="s">
        <v>661</v>
      </c>
      <c r="AP195" s="18" t="s">
        <v>661</v>
      </c>
      <c r="AS195" s="63" t="s">
        <v>661</v>
      </c>
      <c r="AT195" s="23" t="s">
        <v>1242</v>
      </c>
      <c r="AU195" s="23" t="s">
        <v>1243</v>
      </c>
      <c r="AV195" s="23" t="s">
        <v>661</v>
      </c>
      <c r="AW195" s="23" t="s">
        <v>661</v>
      </c>
    </row>
    <row r="196" spans="1:49" ht="15.75" hidden="1" customHeight="1">
      <c r="A196" s="57">
        <v>190</v>
      </c>
      <c r="B196" s="18" t="s">
        <v>246</v>
      </c>
      <c r="C196" s="58">
        <v>7091</v>
      </c>
      <c r="D196" s="18">
        <v>7091</v>
      </c>
      <c r="E196" s="58" t="s">
        <v>217</v>
      </c>
      <c r="F196" s="59"/>
      <c r="G196" s="59"/>
      <c r="H196" s="59"/>
      <c r="I196" s="59"/>
      <c r="J196" s="59"/>
      <c r="K196" s="59"/>
      <c r="L196" s="59"/>
      <c r="M196" s="59"/>
      <c r="N196" s="18"/>
      <c r="O196" s="60"/>
      <c r="P196" s="175">
        <v>80</v>
      </c>
      <c r="Q196" s="18"/>
      <c r="R196" s="18"/>
      <c r="S196" s="18"/>
      <c r="T196" s="18"/>
      <c r="U196" s="61" t="s">
        <v>661</v>
      </c>
      <c r="V196" s="18" t="s">
        <v>661</v>
      </c>
      <c r="W196" s="18" t="s">
        <v>661</v>
      </c>
      <c r="X196" s="62" t="s">
        <v>661</v>
      </c>
      <c r="Y196" s="18" t="s">
        <v>661</v>
      </c>
      <c r="Z196" s="18" t="s">
        <v>661</v>
      </c>
      <c r="AA196" s="18" t="s">
        <v>661</v>
      </c>
      <c r="AB196" s="18" t="s">
        <v>661</v>
      </c>
      <c r="AC196" s="18" t="s">
        <v>661</v>
      </c>
      <c r="AD196" s="18"/>
      <c r="AE196" s="18"/>
      <c r="AF196" s="18"/>
      <c r="AG196" s="18"/>
      <c r="AH196" s="30" t="s">
        <v>661</v>
      </c>
      <c r="AI196" s="18" t="s">
        <v>661</v>
      </c>
      <c r="AJ196" s="18" t="s">
        <v>661</v>
      </c>
      <c r="AK196" s="18" t="s">
        <v>661</v>
      </c>
      <c r="AL196" s="18" t="s">
        <v>661</v>
      </c>
      <c r="AM196" s="18" t="s">
        <v>661</v>
      </c>
      <c r="AN196" s="18" t="s">
        <v>661</v>
      </c>
      <c r="AO196" s="18" t="s">
        <v>661</v>
      </c>
      <c r="AP196" s="18" t="s">
        <v>661</v>
      </c>
      <c r="AS196" s="63" t="s">
        <v>661</v>
      </c>
      <c r="AT196" s="23" t="s">
        <v>1242</v>
      </c>
      <c r="AU196" s="23" t="s">
        <v>1243</v>
      </c>
      <c r="AV196" s="23" t="s">
        <v>661</v>
      </c>
      <c r="AW196" s="23" t="s">
        <v>661</v>
      </c>
    </row>
    <row r="197" spans="1:49" ht="15.75" hidden="1" customHeight="1">
      <c r="A197" s="57">
        <v>191</v>
      </c>
      <c r="B197" s="18" t="s">
        <v>247</v>
      </c>
      <c r="C197" s="58">
        <v>7092</v>
      </c>
      <c r="D197" s="18">
        <v>7092</v>
      </c>
      <c r="E197" s="58" t="s">
        <v>217</v>
      </c>
      <c r="F197" s="59"/>
      <c r="G197" s="59"/>
      <c r="H197" s="59"/>
      <c r="I197" s="59"/>
      <c r="J197" s="59"/>
      <c r="K197" s="59"/>
      <c r="L197" s="59"/>
      <c r="M197" s="59"/>
      <c r="N197" s="18"/>
      <c r="O197" s="60"/>
      <c r="P197" s="175">
        <v>80</v>
      </c>
      <c r="Q197" s="18"/>
      <c r="R197" s="18"/>
      <c r="S197" s="18"/>
      <c r="T197" s="18"/>
      <c r="U197" s="61" t="s">
        <v>661</v>
      </c>
      <c r="V197" s="18" t="s">
        <v>661</v>
      </c>
      <c r="W197" s="18" t="s">
        <v>661</v>
      </c>
      <c r="X197" s="62" t="s">
        <v>661</v>
      </c>
      <c r="Y197" s="18" t="s">
        <v>661</v>
      </c>
      <c r="Z197" s="18" t="s">
        <v>661</v>
      </c>
      <c r="AA197" s="18" t="s">
        <v>661</v>
      </c>
      <c r="AB197" s="18" t="s">
        <v>661</v>
      </c>
      <c r="AC197" s="18" t="s">
        <v>661</v>
      </c>
      <c r="AD197" s="18"/>
      <c r="AE197" s="18"/>
      <c r="AF197" s="18"/>
      <c r="AG197" s="18"/>
      <c r="AH197" s="30" t="s">
        <v>661</v>
      </c>
      <c r="AI197" s="18" t="s">
        <v>661</v>
      </c>
      <c r="AJ197" s="18" t="s">
        <v>661</v>
      </c>
      <c r="AK197" s="18" t="s">
        <v>661</v>
      </c>
      <c r="AL197" s="18" t="s">
        <v>661</v>
      </c>
      <c r="AM197" s="18" t="s">
        <v>661</v>
      </c>
      <c r="AN197" s="18" t="s">
        <v>661</v>
      </c>
      <c r="AO197" s="18" t="s">
        <v>661</v>
      </c>
      <c r="AP197" s="18" t="s">
        <v>661</v>
      </c>
      <c r="AS197" s="63" t="s">
        <v>661</v>
      </c>
      <c r="AT197" s="23" t="s">
        <v>1242</v>
      </c>
      <c r="AU197" s="23" t="s">
        <v>1243</v>
      </c>
      <c r="AV197" s="23" t="s">
        <v>661</v>
      </c>
      <c r="AW197" s="23" t="s">
        <v>661</v>
      </c>
    </row>
    <row r="198" spans="1:49" ht="15.75" hidden="1" customHeight="1">
      <c r="A198" s="57">
        <v>192</v>
      </c>
      <c r="B198" s="18" t="s">
        <v>248</v>
      </c>
      <c r="C198" s="58">
        <v>7093</v>
      </c>
      <c r="D198" s="18">
        <v>7093</v>
      </c>
      <c r="E198" s="58" t="s">
        <v>217</v>
      </c>
      <c r="F198" s="59"/>
      <c r="G198" s="59"/>
      <c r="H198" s="59"/>
      <c r="I198" s="59"/>
      <c r="J198" s="59"/>
      <c r="K198" s="59"/>
      <c r="L198" s="59"/>
      <c r="M198" s="59"/>
      <c r="N198" s="18"/>
      <c r="O198" s="60"/>
      <c r="P198" s="175">
        <v>80</v>
      </c>
      <c r="Q198" s="18"/>
      <c r="R198" s="18"/>
      <c r="S198" s="18"/>
      <c r="T198" s="18"/>
      <c r="U198" s="61" t="s">
        <v>661</v>
      </c>
      <c r="V198" s="18" t="s">
        <v>661</v>
      </c>
      <c r="W198" s="18" t="s">
        <v>661</v>
      </c>
      <c r="X198" s="62" t="s">
        <v>661</v>
      </c>
      <c r="Y198" s="18" t="s">
        <v>661</v>
      </c>
      <c r="Z198" s="18" t="s">
        <v>661</v>
      </c>
      <c r="AA198" s="18" t="s">
        <v>661</v>
      </c>
      <c r="AB198" s="18" t="s">
        <v>661</v>
      </c>
      <c r="AC198" s="18" t="s">
        <v>661</v>
      </c>
      <c r="AD198" s="18"/>
      <c r="AE198" s="18"/>
      <c r="AF198" s="18"/>
      <c r="AG198" s="18"/>
      <c r="AH198" s="30" t="s">
        <v>661</v>
      </c>
      <c r="AI198" s="18" t="s">
        <v>661</v>
      </c>
      <c r="AJ198" s="18" t="s">
        <v>661</v>
      </c>
      <c r="AK198" s="18" t="s">
        <v>661</v>
      </c>
      <c r="AL198" s="18" t="s">
        <v>661</v>
      </c>
      <c r="AM198" s="18" t="s">
        <v>661</v>
      </c>
      <c r="AN198" s="18" t="s">
        <v>661</v>
      </c>
      <c r="AO198" s="18" t="s">
        <v>661</v>
      </c>
      <c r="AP198" s="18" t="s">
        <v>661</v>
      </c>
      <c r="AS198" s="63" t="s">
        <v>661</v>
      </c>
      <c r="AT198" s="23" t="s">
        <v>1242</v>
      </c>
      <c r="AU198" s="23" t="s">
        <v>1243</v>
      </c>
      <c r="AV198" s="23" t="s">
        <v>661</v>
      </c>
      <c r="AW198" s="23" t="s">
        <v>661</v>
      </c>
    </row>
    <row r="199" spans="1:49" ht="15.75" hidden="1" customHeight="1">
      <c r="A199" s="57">
        <v>193</v>
      </c>
      <c r="B199" s="18" t="s">
        <v>249</v>
      </c>
      <c r="C199" s="58">
        <v>7094</v>
      </c>
      <c r="D199" s="18">
        <v>7094</v>
      </c>
      <c r="E199" s="58" t="s">
        <v>250</v>
      </c>
      <c r="F199" s="59"/>
      <c r="G199" s="59"/>
      <c r="H199" s="59"/>
      <c r="I199" s="59"/>
      <c r="J199" s="59"/>
      <c r="K199" s="59"/>
      <c r="L199" s="59"/>
      <c r="M199" s="59"/>
      <c r="N199" s="18"/>
      <c r="O199" s="60"/>
      <c r="P199" s="175">
        <v>80</v>
      </c>
      <c r="Q199" s="18"/>
      <c r="R199" s="18"/>
      <c r="S199" s="18"/>
      <c r="T199" s="18"/>
      <c r="U199" s="61" t="s">
        <v>661</v>
      </c>
      <c r="V199" s="18" t="s">
        <v>661</v>
      </c>
      <c r="W199" s="18" t="s">
        <v>661</v>
      </c>
      <c r="X199" s="62" t="s">
        <v>661</v>
      </c>
      <c r="Y199" s="18" t="s">
        <v>661</v>
      </c>
      <c r="Z199" s="18" t="s">
        <v>661</v>
      </c>
      <c r="AA199" s="18" t="s">
        <v>661</v>
      </c>
      <c r="AB199" s="18" t="s">
        <v>661</v>
      </c>
      <c r="AC199" s="18" t="s">
        <v>661</v>
      </c>
      <c r="AD199" s="18"/>
      <c r="AE199" s="18"/>
      <c r="AF199" s="18"/>
      <c r="AG199" s="18"/>
      <c r="AH199" s="30" t="s">
        <v>661</v>
      </c>
      <c r="AI199" s="18" t="s">
        <v>661</v>
      </c>
      <c r="AJ199" s="18" t="s">
        <v>661</v>
      </c>
      <c r="AK199" s="18" t="s">
        <v>661</v>
      </c>
      <c r="AL199" s="18" t="s">
        <v>661</v>
      </c>
      <c r="AM199" s="18" t="s">
        <v>661</v>
      </c>
      <c r="AN199" s="18" t="s">
        <v>661</v>
      </c>
      <c r="AO199" s="18" t="s">
        <v>661</v>
      </c>
      <c r="AP199" s="18" t="s">
        <v>661</v>
      </c>
      <c r="AS199" s="63" t="s">
        <v>661</v>
      </c>
      <c r="AT199" s="23" t="s">
        <v>1242</v>
      </c>
      <c r="AU199" s="23" t="s">
        <v>1243</v>
      </c>
      <c r="AV199" s="23" t="s">
        <v>661</v>
      </c>
      <c r="AW199" s="23" t="s">
        <v>661</v>
      </c>
    </row>
    <row r="200" spans="1:49" ht="15.75" hidden="1" customHeight="1">
      <c r="A200" s="57">
        <v>194</v>
      </c>
      <c r="B200" s="18" t="s">
        <v>251</v>
      </c>
      <c r="C200" s="58">
        <v>7095</v>
      </c>
      <c r="D200" s="18">
        <v>7095</v>
      </c>
      <c r="E200" s="58" t="s">
        <v>250</v>
      </c>
      <c r="F200" s="59"/>
      <c r="G200" s="59"/>
      <c r="H200" s="59"/>
      <c r="I200" s="59"/>
      <c r="J200" s="59"/>
      <c r="K200" s="59"/>
      <c r="L200" s="59"/>
      <c r="M200" s="59"/>
      <c r="N200" s="18"/>
      <c r="O200" s="60"/>
      <c r="P200" s="175">
        <v>80</v>
      </c>
      <c r="Q200" s="18"/>
      <c r="R200" s="18"/>
      <c r="S200" s="18"/>
      <c r="T200" s="18"/>
      <c r="U200" s="61" t="s">
        <v>661</v>
      </c>
      <c r="V200" s="18" t="s">
        <v>661</v>
      </c>
      <c r="W200" s="18" t="s">
        <v>661</v>
      </c>
      <c r="X200" s="62" t="s">
        <v>661</v>
      </c>
      <c r="Y200" s="18" t="s">
        <v>661</v>
      </c>
      <c r="Z200" s="18" t="s">
        <v>661</v>
      </c>
      <c r="AA200" s="18" t="s">
        <v>661</v>
      </c>
      <c r="AB200" s="18" t="s">
        <v>661</v>
      </c>
      <c r="AC200" s="18" t="s">
        <v>661</v>
      </c>
      <c r="AD200" s="18"/>
      <c r="AE200" s="18"/>
      <c r="AF200" s="18"/>
      <c r="AG200" s="18"/>
      <c r="AH200" s="30" t="s">
        <v>661</v>
      </c>
      <c r="AI200" s="18" t="s">
        <v>661</v>
      </c>
      <c r="AJ200" s="18" t="s">
        <v>661</v>
      </c>
      <c r="AK200" s="18" t="s">
        <v>661</v>
      </c>
      <c r="AL200" s="18" t="s">
        <v>661</v>
      </c>
      <c r="AM200" s="18" t="s">
        <v>661</v>
      </c>
      <c r="AN200" s="18" t="s">
        <v>661</v>
      </c>
      <c r="AO200" s="18" t="s">
        <v>661</v>
      </c>
      <c r="AP200" s="18" t="s">
        <v>661</v>
      </c>
      <c r="AS200" s="63" t="s">
        <v>661</v>
      </c>
      <c r="AT200" s="23" t="s">
        <v>1242</v>
      </c>
      <c r="AU200" s="23" t="s">
        <v>1243</v>
      </c>
      <c r="AV200" s="23" t="s">
        <v>661</v>
      </c>
      <c r="AW200" s="23" t="s">
        <v>661</v>
      </c>
    </row>
    <row r="201" spans="1:49" ht="15.75" hidden="1" customHeight="1">
      <c r="A201" s="57">
        <v>195</v>
      </c>
      <c r="B201" s="18" t="s">
        <v>252</v>
      </c>
      <c r="C201" s="58">
        <v>7096</v>
      </c>
      <c r="D201" s="18">
        <v>7096</v>
      </c>
      <c r="E201" s="58" t="s">
        <v>250</v>
      </c>
      <c r="F201" s="59"/>
      <c r="G201" s="59"/>
      <c r="H201" s="59"/>
      <c r="I201" s="59"/>
      <c r="J201" s="59"/>
      <c r="K201" s="59"/>
      <c r="L201" s="59"/>
      <c r="M201" s="59"/>
      <c r="N201" s="18"/>
      <c r="O201" s="60"/>
      <c r="P201" s="175">
        <v>80</v>
      </c>
      <c r="Q201" s="18"/>
      <c r="R201" s="18"/>
      <c r="S201" s="18"/>
      <c r="T201" s="18"/>
      <c r="U201" s="61" t="s">
        <v>661</v>
      </c>
      <c r="V201" s="18" t="s">
        <v>661</v>
      </c>
      <c r="W201" s="18" t="s">
        <v>661</v>
      </c>
      <c r="X201" s="62" t="s">
        <v>661</v>
      </c>
      <c r="Y201" s="18" t="s">
        <v>661</v>
      </c>
      <c r="Z201" s="18" t="s">
        <v>661</v>
      </c>
      <c r="AA201" s="18" t="s">
        <v>661</v>
      </c>
      <c r="AB201" s="18" t="s">
        <v>661</v>
      </c>
      <c r="AC201" s="18" t="s">
        <v>661</v>
      </c>
      <c r="AD201" s="18"/>
      <c r="AE201" s="18"/>
      <c r="AF201" s="18"/>
      <c r="AG201" s="18"/>
      <c r="AH201" s="30" t="s">
        <v>661</v>
      </c>
      <c r="AI201" s="18" t="s">
        <v>661</v>
      </c>
      <c r="AJ201" s="18" t="s">
        <v>661</v>
      </c>
      <c r="AK201" s="18" t="s">
        <v>661</v>
      </c>
      <c r="AL201" s="18" t="s">
        <v>661</v>
      </c>
      <c r="AM201" s="18" t="s">
        <v>661</v>
      </c>
      <c r="AN201" s="18" t="s">
        <v>661</v>
      </c>
      <c r="AO201" s="18" t="s">
        <v>661</v>
      </c>
      <c r="AP201" s="18" t="s">
        <v>661</v>
      </c>
      <c r="AS201" s="63" t="s">
        <v>661</v>
      </c>
      <c r="AT201" s="23" t="s">
        <v>1242</v>
      </c>
      <c r="AU201" s="23" t="s">
        <v>1243</v>
      </c>
      <c r="AV201" s="23" t="s">
        <v>661</v>
      </c>
      <c r="AW201" s="23" t="s">
        <v>661</v>
      </c>
    </row>
    <row r="202" spans="1:49" ht="15.75" hidden="1" customHeight="1">
      <c r="A202" s="57">
        <v>196</v>
      </c>
      <c r="B202" s="18" t="s">
        <v>253</v>
      </c>
      <c r="C202" s="58">
        <v>7097</v>
      </c>
      <c r="D202" s="18">
        <v>7097</v>
      </c>
      <c r="E202" s="58" t="s">
        <v>250</v>
      </c>
      <c r="F202" s="59"/>
      <c r="G202" s="59"/>
      <c r="H202" s="59"/>
      <c r="I202" s="59"/>
      <c r="J202" s="59"/>
      <c r="K202" s="59"/>
      <c r="L202" s="59"/>
      <c r="M202" s="59"/>
      <c r="N202" s="18"/>
      <c r="O202" s="60"/>
      <c r="P202" s="175">
        <v>80</v>
      </c>
      <c r="Q202" s="18"/>
      <c r="R202" s="18"/>
      <c r="S202" s="18"/>
      <c r="T202" s="18"/>
      <c r="U202" s="61" t="s">
        <v>661</v>
      </c>
      <c r="V202" s="18" t="s">
        <v>661</v>
      </c>
      <c r="W202" s="18" t="s">
        <v>661</v>
      </c>
      <c r="X202" s="62" t="s">
        <v>661</v>
      </c>
      <c r="Y202" s="18" t="s">
        <v>661</v>
      </c>
      <c r="Z202" s="18" t="s">
        <v>661</v>
      </c>
      <c r="AA202" s="18" t="s">
        <v>661</v>
      </c>
      <c r="AB202" s="18" t="s">
        <v>661</v>
      </c>
      <c r="AC202" s="18" t="s">
        <v>661</v>
      </c>
      <c r="AD202" s="18"/>
      <c r="AE202" s="18"/>
      <c r="AF202" s="18"/>
      <c r="AG202" s="18"/>
      <c r="AH202" s="30" t="s">
        <v>661</v>
      </c>
      <c r="AI202" s="18" t="s">
        <v>661</v>
      </c>
      <c r="AJ202" s="18" t="s">
        <v>661</v>
      </c>
      <c r="AK202" s="18" t="s">
        <v>661</v>
      </c>
      <c r="AL202" s="18" t="s">
        <v>661</v>
      </c>
      <c r="AM202" s="18" t="s">
        <v>661</v>
      </c>
      <c r="AN202" s="18" t="s">
        <v>661</v>
      </c>
      <c r="AO202" s="18" t="s">
        <v>661</v>
      </c>
      <c r="AP202" s="18" t="s">
        <v>661</v>
      </c>
      <c r="AS202" s="63" t="s">
        <v>661</v>
      </c>
      <c r="AT202" s="23" t="s">
        <v>1242</v>
      </c>
      <c r="AU202" s="23" t="s">
        <v>1243</v>
      </c>
      <c r="AV202" s="23" t="s">
        <v>661</v>
      </c>
      <c r="AW202" s="23" t="s">
        <v>661</v>
      </c>
    </row>
    <row r="203" spans="1:49" ht="15.75" hidden="1" customHeight="1">
      <c r="A203" s="57">
        <v>197</v>
      </c>
      <c r="B203" s="18" t="s">
        <v>254</v>
      </c>
      <c r="C203" s="58">
        <v>7098</v>
      </c>
      <c r="D203" s="18">
        <v>7098</v>
      </c>
      <c r="E203" s="58" t="s">
        <v>250</v>
      </c>
      <c r="F203" s="59"/>
      <c r="G203" s="59"/>
      <c r="H203" s="59"/>
      <c r="I203" s="59"/>
      <c r="J203" s="59"/>
      <c r="K203" s="59"/>
      <c r="L203" s="59"/>
      <c r="M203" s="59"/>
      <c r="N203" s="18"/>
      <c r="O203" s="60"/>
      <c r="P203" s="175">
        <v>80</v>
      </c>
      <c r="Q203" s="18"/>
      <c r="R203" s="18"/>
      <c r="S203" s="18"/>
      <c r="T203" s="18"/>
      <c r="U203" s="61" t="s">
        <v>661</v>
      </c>
      <c r="V203" s="18" t="s">
        <v>661</v>
      </c>
      <c r="W203" s="18" t="s">
        <v>661</v>
      </c>
      <c r="X203" s="62" t="s">
        <v>661</v>
      </c>
      <c r="Y203" s="18" t="s">
        <v>661</v>
      </c>
      <c r="Z203" s="18" t="s">
        <v>661</v>
      </c>
      <c r="AA203" s="18" t="s">
        <v>661</v>
      </c>
      <c r="AB203" s="18" t="s">
        <v>661</v>
      </c>
      <c r="AC203" s="18" t="s">
        <v>661</v>
      </c>
      <c r="AD203" s="18"/>
      <c r="AE203" s="18"/>
      <c r="AF203" s="18"/>
      <c r="AG203" s="18"/>
      <c r="AH203" s="30" t="s">
        <v>661</v>
      </c>
      <c r="AI203" s="18" t="s">
        <v>661</v>
      </c>
      <c r="AJ203" s="18" t="s">
        <v>661</v>
      </c>
      <c r="AK203" s="18" t="s">
        <v>661</v>
      </c>
      <c r="AL203" s="18" t="s">
        <v>661</v>
      </c>
      <c r="AM203" s="18" t="s">
        <v>661</v>
      </c>
      <c r="AN203" s="18" t="s">
        <v>661</v>
      </c>
      <c r="AO203" s="18" t="s">
        <v>661</v>
      </c>
      <c r="AP203" s="18" t="s">
        <v>661</v>
      </c>
      <c r="AS203" s="63" t="s">
        <v>661</v>
      </c>
      <c r="AT203" s="23" t="s">
        <v>1242</v>
      </c>
      <c r="AU203" s="23" t="s">
        <v>1243</v>
      </c>
      <c r="AV203" s="23" t="s">
        <v>661</v>
      </c>
      <c r="AW203" s="23" t="s">
        <v>661</v>
      </c>
    </row>
    <row r="204" spans="1:49" ht="15.75" hidden="1" customHeight="1">
      <c r="A204" s="57">
        <v>198</v>
      </c>
      <c r="B204" s="18" t="s">
        <v>255</v>
      </c>
      <c r="C204" s="59">
        <v>7099</v>
      </c>
      <c r="D204" s="18">
        <v>7099</v>
      </c>
      <c r="E204" s="59" t="s">
        <v>250</v>
      </c>
      <c r="F204" s="59"/>
      <c r="G204" s="59"/>
      <c r="H204" s="59"/>
      <c r="I204" s="59"/>
      <c r="J204" s="59"/>
      <c r="K204" s="59"/>
      <c r="L204" s="59"/>
      <c r="M204" s="59"/>
      <c r="N204" s="18"/>
      <c r="O204" s="60"/>
      <c r="P204" s="175">
        <v>80</v>
      </c>
      <c r="Q204" s="18"/>
      <c r="R204" s="18"/>
      <c r="S204" s="18"/>
      <c r="T204" s="18"/>
      <c r="U204" s="61" t="s">
        <v>661</v>
      </c>
      <c r="V204" s="18" t="s">
        <v>661</v>
      </c>
      <c r="W204" s="18" t="s">
        <v>661</v>
      </c>
      <c r="X204" s="62" t="s">
        <v>661</v>
      </c>
      <c r="Y204" s="18" t="s">
        <v>661</v>
      </c>
      <c r="Z204" s="18" t="s">
        <v>661</v>
      </c>
      <c r="AA204" s="18" t="s">
        <v>661</v>
      </c>
      <c r="AB204" s="18" t="s">
        <v>661</v>
      </c>
      <c r="AC204" s="18" t="s">
        <v>661</v>
      </c>
      <c r="AD204" s="18"/>
      <c r="AE204" s="18"/>
      <c r="AF204" s="18"/>
      <c r="AG204" s="18"/>
      <c r="AH204" s="30" t="s">
        <v>661</v>
      </c>
      <c r="AI204" s="18" t="s">
        <v>661</v>
      </c>
      <c r="AJ204" s="18" t="s">
        <v>661</v>
      </c>
      <c r="AK204" s="18" t="s">
        <v>661</v>
      </c>
      <c r="AL204" s="18" t="s">
        <v>661</v>
      </c>
      <c r="AM204" s="18" t="s">
        <v>661</v>
      </c>
      <c r="AN204" s="18" t="s">
        <v>661</v>
      </c>
      <c r="AO204" s="18" t="s">
        <v>661</v>
      </c>
      <c r="AP204" s="18" t="s">
        <v>661</v>
      </c>
      <c r="AS204" s="63" t="s">
        <v>661</v>
      </c>
      <c r="AT204" s="23" t="s">
        <v>1242</v>
      </c>
      <c r="AU204" s="23" t="s">
        <v>1243</v>
      </c>
      <c r="AV204" s="23" t="s">
        <v>661</v>
      </c>
      <c r="AW204" s="23" t="s">
        <v>661</v>
      </c>
    </row>
    <row r="205" spans="1:49" ht="15.75" hidden="1" customHeight="1">
      <c r="A205" s="57">
        <v>199</v>
      </c>
      <c r="B205" s="18" t="s">
        <v>256</v>
      </c>
      <c r="C205" s="59">
        <v>7100</v>
      </c>
      <c r="D205" s="18">
        <v>7100</v>
      </c>
      <c r="E205" s="59" t="s">
        <v>250</v>
      </c>
      <c r="F205" s="59"/>
      <c r="G205" s="59"/>
      <c r="H205" s="59"/>
      <c r="I205" s="59"/>
      <c r="J205" s="59"/>
      <c r="K205" s="59"/>
      <c r="L205" s="59"/>
      <c r="M205" s="59"/>
      <c r="N205" s="18"/>
      <c r="O205" s="60"/>
      <c r="P205" s="175">
        <v>80</v>
      </c>
      <c r="Q205" s="18"/>
      <c r="R205" s="18"/>
      <c r="S205" s="18"/>
      <c r="T205" s="18"/>
      <c r="U205" s="61" t="s">
        <v>661</v>
      </c>
      <c r="V205" s="18" t="s">
        <v>661</v>
      </c>
      <c r="W205" s="18" t="s">
        <v>661</v>
      </c>
      <c r="X205" s="62" t="s">
        <v>661</v>
      </c>
      <c r="Y205" s="18" t="s">
        <v>661</v>
      </c>
      <c r="Z205" s="18" t="s">
        <v>661</v>
      </c>
      <c r="AA205" s="18" t="s">
        <v>661</v>
      </c>
      <c r="AB205" s="18" t="s">
        <v>661</v>
      </c>
      <c r="AC205" s="18" t="s">
        <v>661</v>
      </c>
      <c r="AD205" s="18"/>
      <c r="AE205" s="18"/>
      <c r="AF205" s="18"/>
      <c r="AG205" s="18"/>
      <c r="AH205" s="30" t="s">
        <v>661</v>
      </c>
      <c r="AI205" s="18" t="s">
        <v>661</v>
      </c>
      <c r="AJ205" s="18" t="s">
        <v>661</v>
      </c>
      <c r="AK205" s="18" t="s">
        <v>661</v>
      </c>
      <c r="AL205" s="18" t="s">
        <v>661</v>
      </c>
      <c r="AM205" s="18" t="s">
        <v>661</v>
      </c>
      <c r="AN205" s="18" t="s">
        <v>661</v>
      </c>
      <c r="AO205" s="18" t="s">
        <v>661</v>
      </c>
      <c r="AP205" s="18" t="s">
        <v>661</v>
      </c>
      <c r="AS205" s="63" t="s">
        <v>661</v>
      </c>
      <c r="AT205" s="23" t="s">
        <v>1242</v>
      </c>
      <c r="AU205" s="23" t="s">
        <v>1243</v>
      </c>
      <c r="AV205" s="23" t="s">
        <v>661</v>
      </c>
      <c r="AW205" s="23" t="s">
        <v>661</v>
      </c>
    </row>
    <row r="206" spans="1:49" ht="15.75" hidden="1" customHeight="1">
      <c r="A206" s="57">
        <v>200</v>
      </c>
      <c r="B206" s="18" t="s">
        <v>257</v>
      </c>
      <c r="C206" s="59">
        <v>7101</v>
      </c>
      <c r="D206" s="18">
        <v>7101</v>
      </c>
      <c r="E206" s="59" t="s">
        <v>250</v>
      </c>
      <c r="F206" s="59"/>
      <c r="G206" s="59"/>
      <c r="H206" s="59"/>
      <c r="I206" s="59"/>
      <c r="J206" s="59"/>
      <c r="K206" s="59"/>
      <c r="L206" s="59"/>
      <c r="M206" s="59"/>
      <c r="N206" s="18"/>
      <c r="O206" s="60"/>
      <c r="P206" s="175">
        <v>80</v>
      </c>
      <c r="Q206" s="18"/>
      <c r="R206" s="18"/>
      <c r="S206" s="18"/>
      <c r="T206" s="18"/>
      <c r="U206" s="61" t="s">
        <v>661</v>
      </c>
      <c r="V206" s="18" t="s">
        <v>661</v>
      </c>
      <c r="W206" s="18" t="s">
        <v>661</v>
      </c>
      <c r="X206" s="62" t="s">
        <v>661</v>
      </c>
      <c r="Y206" s="18" t="s">
        <v>661</v>
      </c>
      <c r="Z206" s="18" t="s">
        <v>661</v>
      </c>
      <c r="AA206" s="18" t="s">
        <v>661</v>
      </c>
      <c r="AB206" s="18" t="s">
        <v>661</v>
      </c>
      <c r="AC206" s="18" t="s">
        <v>661</v>
      </c>
      <c r="AD206" s="18"/>
      <c r="AE206" s="18"/>
      <c r="AF206" s="18"/>
      <c r="AG206" s="18"/>
      <c r="AH206" s="30" t="s">
        <v>661</v>
      </c>
      <c r="AI206" s="18" t="s">
        <v>661</v>
      </c>
      <c r="AJ206" s="18" t="s">
        <v>661</v>
      </c>
      <c r="AK206" s="18" t="s">
        <v>661</v>
      </c>
      <c r="AL206" s="18" t="s">
        <v>661</v>
      </c>
      <c r="AM206" s="18" t="s">
        <v>661</v>
      </c>
      <c r="AN206" s="18" t="s">
        <v>661</v>
      </c>
      <c r="AO206" s="18" t="s">
        <v>661</v>
      </c>
      <c r="AP206" s="18" t="s">
        <v>661</v>
      </c>
      <c r="AS206" s="63" t="s">
        <v>661</v>
      </c>
      <c r="AT206" s="23" t="s">
        <v>1242</v>
      </c>
      <c r="AU206" s="23" t="s">
        <v>1243</v>
      </c>
      <c r="AV206" s="23" t="s">
        <v>661</v>
      </c>
      <c r="AW206" s="23" t="s">
        <v>661</v>
      </c>
    </row>
    <row r="207" spans="1:49" ht="15.75" hidden="1" customHeight="1">
      <c r="A207" s="57">
        <v>201</v>
      </c>
      <c r="B207" s="18" t="s">
        <v>258</v>
      </c>
      <c r="C207" s="59">
        <v>7102</v>
      </c>
      <c r="D207" s="18">
        <v>7102</v>
      </c>
      <c r="E207" s="59" t="s">
        <v>250</v>
      </c>
      <c r="F207" s="59"/>
      <c r="G207" s="59"/>
      <c r="H207" s="59"/>
      <c r="I207" s="59"/>
      <c r="J207" s="59"/>
      <c r="K207" s="59"/>
      <c r="L207" s="59"/>
      <c r="M207" s="59"/>
      <c r="N207" s="18"/>
      <c r="O207" s="60"/>
      <c r="P207" s="175">
        <v>80</v>
      </c>
      <c r="Q207" s="18"/>
      <c r="R207" s="18"/>
      <c r="S207" s="18"/>
      <c r="T207" s="18"/>
      <c r="U207" s="61" t="s">
        <v>661</v>
      </c>
      <c r="V207" s="18" t="s">
        <v>661</v>
      </c>
      <c r="W207" s="18" t="s">
        <v>661</v>
      </c>
      <c r="X207" s="62" t="s">
        <v>661</v>
      </c>
      <c r="Y207" s="18" t="s">
        <v>661</v>
      </c>
      <c r="Z207" s="18" t="s">
        <v>661</v>
      </c>
      <c r="AA207" s="18" t="s">
        <v>661</v>
      </c>
      <c r="AB207" s="18" t="s">
        <v>661</v>
      </c>
      <c r="AC207" s="18" t="s">
        <v>661</v>
      </c>
      <c r="AD207" s="18"/>
      <c r="AE207" s="18"/>
      <c r="AF207" s="18"/>
      <c r="AG207" s="18"/>
      <c r="AH207" s="30" t="s">
        <v>661</v>
      </c>
      <c r="AI207" s="18" t="s">
        <v>661</v>
      </c>
      <c r="AJ207" s="18" t="s">
        <v>661</v>
      </c>
      <c r="AK207" s="18" t="s">
        <v>661</v>
      </c>
      <c r="AL207" s="18" t="s">
        <v>661</v>
      </c>
      <c r="AM207" s="18" t="s">
        <v>661</v>
      </c>
      <c r="AN207" s="18" t="s">
        <v>661</v>
      </c>
      <c r="AO207" s="18" t="s">
        <v>661</v>
      </c>
      <c r="AP207" s="18" t="s">
        <v>661</v>
      </c>
      <c r="AS207" s="63" t="s">
        <v>661</v>
      </c>
      <c r="AT207" s="23" t="s">
        <v>1242</v>
      </c>
      <c r="AU207" s="23" t="s">
        <v>1243</v>
      </c>
      <c r="AV207" s="23" t="s">
        <v>661</v>
      </c>
      <c r="AW207" s="23" t="s">
        <v>661</v>
      </c>
    </row>
    <row r="208" spans="1:49" ht="15.75" hidden="1" customHeight="1">
      <c r="A208" s="57">
        <v>202</v>
      </c>
      <c r="B208" s="18" t="s">
        <v>259</v>
      </c>
      <c r="C208" s="59">
        <v>7103</v>
      </c>
      <c r="D208" s="18">
        <v>7103</v>
      </c>
      <c r="E208" s="59" t="s">
        <v>250</v>
      </c>
      <c r="F208" s="59"/>
      <c r="G208" s="59"/>
      <c r="H208" s="59"/>
      <c r="I208" s="59"/>
      <c r="J208" s="59"/>
      <c r="K208" s="59"/>
      <c r="L208" s="59"/>
      <c r="M208" s="59"/>
      <c r="N208" s="18"/>
      <c r="O208" s="60"/>
      <c r="P208" s="175">
        <v>80</v>
      </c>
      <c r="Q208" s="18"/>
      <c r="R208" s="18"/>
      <c r="S208" s="18"/>
      <c r="T208" s="18"/>
      <c r="U208" s="61" t="s">
        <v>661</v>
      </c>
      <c r="V208" s="18" t="s">
        <v>661</v>
      </c>
      <c r="W208" s="18" t="s">
        <v>661</v>
      </c>
      <c r="X208" s="62" t="s">
        <v>661</v>
      </c>
      <c r="Y208" s="18" t="s">
        <v>661</v>
      </c>
      <c r="Z208" s="18" t="s">
        <v>661</v>
      </c>
      <c r="AA208" s="18" t="s">
        <v>661</v>
      </c>
      <c r="AB208" s="18" t="s">
        <v>661</v>
      </c>
      <c r="AC208" s="18" t="s">
        <v>661</v>
      </c>
      <c r="AD208" s="18"/>
      <c r="AE208" s="18"/>
      <c r="AF208" s="18"/>
      <c r="AG208" s="18"/>
      <c r="AH208" s="30" t="s">
        <v>661</v>
      </c>
      <c r="AI208" s="18" t="s">
        <v>661</v>
      </c>
      <c r="AJ208" s="18" t="s">
        <v>661</v>
      </c>
      <c r="AK208" s="18" t="s">
        <v>661</v>
      </c>
      <c r="AL208" s="18" t="s">
        <v>661</v>
      </c>
      <c r="AM208" s="18" t="s">
        <v>661</v>
      </c>
      <c r="AN208" s="18" t="s">
        <v>661</v>
      </c>
      <c r="AO208" s="18" t="s">
        <v>661</v>
      </c>
      <c r="AP208" s="18" t="s">
        <v>661</v>
      </c>
      <c r="AS208" s="63" t="s">
        <v>661</v>
      </c>
      <c r="AT208" s="23" t="s">
        <v>1242</v>
      </c>
      <c r="AU208" s="23" t="s">
        <v>1243</v>
      </c>
      <c r="AV208" s="23" t="s">
        <v>661</v>
      </c>
      <c r="AW208" s="23" t="s">
        <v>661</v>
      </c>
    </row>
    <row r="209" spans="1:49" ht="15.75" hidden="1" customHeight="1">
      <c r="A209" s="57">
        <v>203</v>
      </c>
      <c r="B209" s="18" t="s">
        <v>260</v>
      </c>
      <c r="C209" s="59">
        <v>7104</v>
      </c>
      <c r="D209" s="18">
        <v>7104</v>
      </c>
      <c r="E209" s="59" t="s">
        <v>250</v>
      </c>
      <c r="F209" s="59"/>
      <c r="G209" s="59"/>
      <c r="H209" s="59"/>
      <c r="I209" s="59"/>
      <c r="J209" s="59"/>
      <c r="K209" s="59"/>
      <c r="L209" s="59"/>
      <c r="M209" s="59"/>
      <c r="N209" s="18"/>
      <c r="O209" s="60"/>
      <c r="P209" s="175">
        <v>80</v>
      </c>
      <c r="Q209" s="18"/>
      <c r="R209" s="18"/>
      <c r="S209" s="18"/>
      <c r="T209" s="18"/>
      <c r="U209" s="61" t="s">
        <v>661</v>
      </c>
      <c r="V209" s="18" t="s">
        <v>661</v>
      </c>
      <c r="W209" s="18" t="s">
        <v>661</v>
      </c>
      <c r="X209" s="62" t="s">
        <v>661</v>
      </c>
      <c r="Y209" s="18" t="s">
        <v>661</v>
      </c>
      <c r="Z209" s="18" t="s">
        <v>661</v>
      </c>
      <c r="AA209" s="18" t="s">
        <v>661</v>
      </c>
      <c r="AB209" s="18" t="s">
        <v>661</v>
      </c>
      <c r="AC209" s="18" t="s">
        <v>661</v>
      </c>
      <c r="AD209" s="18"/>
      <c r="AE209" s="18"/>
      <c r="AF209" s="18"/>
      <c r="AG209" s="18"/>
      <c r="AH209" s="30" t="s">
        <v>661</v>
      </c>
      <c r="AI209" s="18" t="s">
        <v>661</v>
      </c>
      <c r="AJ209" s="18" t="s">
        <v>661</v>
      </c>
      <c r="AK209" s="18" t="s">
        <v>661</v>
      </c>
      <c r="AL209" s="18" t="s">
        <v>661</v>
      </c>
      <c r="AM209" s="18" t="s">
        <v>661</v>
      </c>
      <c r="AN209" s="18" t="s">
        <v>661</v>
      </c>
      <c r="AO209" s="18" t="s">
        <v>661</v>
      </c>
      <c r="AP209" s="18" t="s">
        <v>661</v>
      </c>
      <c r="AS209" s="63" t="s">
        <v>661</v>
      </c>
      <c r="AT209" s="23" t="s">
        <v>1242</v>
      </c>
      <c r="AU209" s="23" t="s">
        <v>1243</v>
      </c>
      <c r="AV209" s="23" t="s">
        <v>661</v>
      </c>
      <c r="AW209" s="23" t="s">
        <v>661</v>
      </c>
    </row>
    <row r="210" spans="1:49" ht="15.75" hidden="1" customHeight="1">
      <c r="A210" s="57">
        <v>204</v>
      </c>
      <c r="B210" s="18" t="s">
        <v>261</v>
      </c>
      <c r="C210" s="59">
        <v>7105</v>
      </c>
      <c r="D210" s="18">
        <v>7105</v>
      </c>
      <c r="E210" s="59" t="s">
        <v>250</v>
      </c>
      <c r="F210" s="59"/>
      <c r="G210" s="59"/>
      <c r="H210" s="59"/>
      <c r="I210" s="59"/>
      <c r="J210" s="59"/>
      <c r="K210" s="59"/>
      <c r="L210" s="59"/>
      <c r="M210" s="59"/>
      <c r="N210" s="18"/>
      <c r="O210" s="60"/>
      <c r="P210" s="175">
        <v>80</v>
      </c>
      <c r="Q210" s="18"/>
      <c r="R210" s="18"/>
      <c r="S210" s="18"/>
      <c r="T210" s="18"/>
      <c r="U210" s="61" t="s">
        <v>661</v>
      </c>
      <c r="V210" s="18" t="s">
        <v>661</v>
      </c>
      <c r="W210" s="18" t="s">
        <v>661</v>
      </c>
      <c r="X210" s="62" t="s">
        <v>661</v>
      </c>
      <c r="Y210" s="18" t="s">
        <v>661</v>
      </c>
      <c r="Z210" s="18" t="s">
        <v>661</v>
      </c>
      <c r="AA210" s="18" t="s">
        <v>661</v>
      </c>
      <c r="AB210" s="18" t="s">
        <v>661</v>
      </c>
      <c r="AC210" s="18" t="s">
        <v>661</v>
      </c>
      <c r="AD210" s="18"/>
      <c r="AE210" s="18"/>
      <c r="AF210" s="18"/>
      <c r="AG210" s="18"/>
      <c r="AH210" s="30" t="s">
        <v>661</v>
      </c>
      <c r="AI210" s="18" t="s">
        <v>661</v>
      </c>
      <c r="AJ210" s="18" t="s">
        <v>661</v>
      </c>
      <c r="AK210" s="18" t="s">
        <v>661</v>
      </c>
      <c r="AL210" s="18" t="s">
        <v>661</v>
      </c>
      <c r="AM210" s="18" t="s">
        <v>661</v>
      </c>
      <c r="AN210" s="18" t="s">
        <v>661</v>
      </c>
      <c r="AO210" s="18" t="s">
        <v>661</v>
      </c>
      <c r="AP210" s="18" t="s">
        <v>661</v>
      </c>
      <c r="AS210" s="63" t="s">
        <v>661</v>
      </c>
      <c r="AT210" s="23" t="s">
        <v>1242</v>
      </c>
      <c r="AU210" s="23" t="s">
        <v>1243</v>
      </c>
      <c r="AV210" s="23" t="s">
        <v>661</v>
      </c>
      <c r="AW210" s="23" t="s">
        <v>661</v>
      </c>
    </row>
    <row r="211" spans="1:49" ht="15.75" hidden="1" customHeight="1">
      <c r="A211" s="57">
        <v>205</v>
      </c>
      <c r="B211" s="18" t="s">
        <v>262</v>
      </c>
      <c r="C211" s="59">
        <v>7106</v>
      </c>
      <c r="D211" s="18">
        <v>7106</v>
      </c>
      <c r="E211" s="59" t="s">
        <v>250</v>
      </c>
      <c r="F211" s="59"/>
      <c r="G211" s="59"/>
      <c r="H211" s="59"/>
      <c r="I211" s="59"/>
      <c r="J211" s="59"/>
      <c r="K211" s="59"/>
      <c r="L211" s="59"/>
      <c r="M211" s="59"/>
      <c r="N211" s="18"/>
      <c r="O211" s="60"/>
      <c r="P211" s="175">
        <v>80</v>
      </c>
      <c r="Q211" s="18"/>
      <c r="R211" s="18"/>
      <c r="S211" s="18"/>
      <c r="T211" s="18"/>
      <c r="U211" s="61" t="s">
        <v>661</v>
      </c>
      <c r="V211" s="18" t="s">
        <v>661</v>
      </c>
      <c r="W211" s="18" t="s">
        <v>661</v>
      </c>
      <c r="X211" s="62" t="s">
        <v>661</v>
      </c>
      <c r="Y211" s="18" t="s">
        <v>661</v>
      </c>
      <c r="Z211" s="18" t="s">
        <v>661</v>
      </c>
      <c r="AA211" s="18" t="s">
        <v>661</v>
      </c>
      <c r="AB211" s="18" t="s">
        <v>661</v>
      </c>
      <c r="AC211" s="18" t="s">
        <v>661</v>
      </c>
      <c r="AD211" s="18"/>
      <c r="AE211" s="18"/>
      <c r="AF211" s="18"/>
      <c r="AG211" s="18"/>
      <c r="AH211" s="30" t="s">
        <v>661</v>
      </c>
      <c r="AI211" s="18" t="s">
        <v>661</v>
      </c>
      <c r="AJ211" s="18" t="s">
        <v>661</v>
      </c>
      <c r="AK211" s="18" t="s">
        <v>661</v>
      </c>
      <c r="AL211" s="18" t="s">
        <v>661</v>
      </c>
      <c r="AM211" s="18" t="s">
        <v>661</v>
      </c>
      <c r="AN211" s="18" t="s">
        <v>661</v>
      </c>
      <c r="AO211" s="18" t="s">
        <v>661</v>
      </c>
      <c r="AP211" s="18" t="s">
        <v>661</v>
      </c>
      <c r="AS211" s="63" t="s">
        <v>661</v>
      </c>
      <c r="AT211" s="23" t="s">
        <v>1242</v>
      </c>
      <c r="AU211" s="23" t="s">
        <v>1243</v>
      </c>
      <c r="AV211" s="23" t="s">
        <v>661</v>
      </c>
      <c r="AW211" s="23" t="s">
        <v>661</v>
      </c>
    </row>
    <row r="212" spans="1:49" ht="15.75" hidden="1" customHeight="1">
      <c r="A212" s="57">
        <v>206</v>
      </c>
      <c r="B212" s="18" t="s">
        <v>263</v>
      </c>
      <c r="C212" s="59">
        <v>7107</v>
      </c>
      <c r="D212" s="18">
        <v>7107</v>
      </c>
      <c r="E212" s="59" t="s">
        <v>250</v>
      </c>
      <c r="F212" s="59"/>
      <c r="G212" s="59"/>
      <c r="H212" s="59"/>
      <c r="I212" s="59"/>
      <c r="J212" s="59"/>
      <c r="K212" s="59"/>
      <c r="L212" s="59"/>
      <c r="M212" s="59"/>
      <c r="N212" s="18"/>
      <c r="O212" s="60"/>
      <c r="P212" s="175">
        <v>80</v>
      </c>
      <c r="Q212" s="18"/>
      <c r="R212" s="18"/>
      <c r="S212" s="18"/>
      <c r="T212" s="18"/>
      <c r="U212" s="61" t="s">
        <v>661</v>
      </c>
      <c r="V212" s="18" t="s">
        <v>661</v>
      </c>
      <c r="W212" s="18" t="s">
        <v>661</v>
      </c>
      <c r="X212" s="62" t="s">
        <v>661</v>
      </c>
      <c r="Y212" s="18" t="s">
        <v>661</v>
      </c>
      <c r="Z212" s="18" t="s">
        <v>661</v>
      </c>
      <c r="AA212" s="18" t="s">
        <v>661</v>
      </c>
      <c r="AB212" s="18" t="s">
        <v>661</v>
      </c>
      <c r="AC212" s="18" t="s">
        <v>661</v>
      </c>
      <c r="AD212" s="18"/>
      <c r="AE212" s="18"/>
      <c r="AF212" s="18"/>
      <c r="AG212" s="18"/>
      <c r="AH212" s="30" t="s">
        <v>661</v>
      </c>
      <c r="AI212" s="18" t="s">
        <v>661</v>
      </c>
      <c r="AJ212" s="18" t="s">
        <v>661</v>
      </c>
      <c r="AK212" s="18" t="s">
        <v>661</v>
      </c>
      <c r="AL212" s="18" t="s">
        <v>661</v>
      </c>
      <c r="AM212" s="18" t="s">
        <v>661</v>
      </c>
      <c r="AN212" s="18" t="s">
        <v>661</v>
      </c>
      <c r="AO212" s="18" t="s">
        <v>661</v>
      </c>
      <c r="AP212" s="18" t="s">
        <v>661</v>
      </c>
      <c r="AS212" s="63" t="s">
        <v>661</v>
      </c>
      <c r="AT212" s="23" t="s">
        <v>1242</v>
      </c>
      <c r="AU212" s="23" t="s">
        <v>1243</v>
      </c>
      <c r="AV212" s="23" t="s">
        <v>661</v>
      </c>
      <c r="AW212" s="23" t="s">
        <v>661</v>
      </c>
    </row>
    <row r="213" spans="1:49" ht="15.75" hidden="1" customHeight="1">
      <c r="A213" s="57">
        <v>207</v>
      </c>
      <c r="B213" s="18" t="s">
        <v>264</v>
      </c>
      <c r="C213" s="59">
        <v>7108</v>
      </c>
      <c r="D213" s="18">
        <v>7108</v>
      </c>
      <c r="E213" s="59" t="s">
        <v>250</v>
      </c>
      <c r="F213" s="59"/>
      <c r="G213" s="59"/>
      <c r="H213" s="59"/>
      <c r="I213" s="59"/>
      <c r="J213" s="59"/>
      <c r="K213" s="59"/>
      <c r="L213" s="59"/>
      <c r="M213" s="59"/>
      <c r="N213" s="18"/>
      <c r="O213" s="60"/>
      <c r="P213" s="175">
        <v>80</v>
      </c>
      <c r="Q213" s="18"/>
      <c r="R213" s="18"/>
      <c r="S213" s="18"/>
      <c r="T213" s="18"/>
      <c r="U213" s="61" t="s">
        <v>661</v>
      </c>
      <c r="V213" s="18" t="s">
        <v>661</v>
      </c>
      <c r="W213" s="18" t="s">
        <v>661</v>
      </c>
      <c r="X213" s="62" t="s">
        <v>661</v>
      </c>
      <c r="Y213" s="18" t="s">
        <v>661</v>
      </c>
      <c r="Z213" s="18" t="s">
        <v>661</v>
      </c>
      <c r="AA213" s="18" t="s">
        <v>661</v>
      </c>
      <c r="AB213" s="18" t="s">
        <v>661</v>
      </c>
      <c r="AC213" s="18" t="s">
        <v>661</v>
      </c>
      <c r="AD213" s="18"/>
      <c r="AE213" s="18"/>
      <c r="AF213" s="18"/>
      <c r="AG213" s="18"/>
      <c r="AH213" s="30" t="s">
        <v>661</v>
      </c>
      <c r="AI213" s="18" t="s">
        <v>661</v>
      </c>
      <c r="AJ213" s="18" t="s">
        <v>661</v>
      </c>
      <c r="AK213" s="18" t="s">
        <v>661</v>
      </c>
      <c r="AL213" s="18" t="s">
        <v>661</v>
      </c>
      <c r="AM213" s="18" t="s">
        <v>661</v>
      </c>
      <c r="AN213" s="18" t="s">
        <v>661</v>
      </c>
      <c r="AO213" s="18" t="s">
        <v>661</v>
      </c>
      <c r="AP213" s="18" t="s">
        <v>661</v>
      </c>
      <c r="AS213" s="63" t="s">
        <v>661</v>
      </c>
      <c r="AT213" s="23" t="s">
        <v>1242</v>
      </c>
      <c r="AU213" s="23" t="s">
        <v>1243</v>
      </c>
      <c r="AV213" s="23" t="s">
        <v>661</v>
      </c>
      <c r="AW213" s="23" t="s">
        <v>661</v>
      </c>
    </row>
    <row r="214" spans="1:49" ht="15.75" hidden="1" customHeight="1">
      <c r="A214" s="57">
        <v>208</v>
      </c>
      <c r="B214" s="18" t="s">
        <v>265</v>
      </c>
      <c r="C214" s="59">
        <v>7109</v>
      </c>
      <c r="D214" s="18">
        <v>7109</v>
      </c>
      <c r="E214" s="59" t="s">
        <v>250</v>
      </c>
      <c r="F214" s="59"/>
      <c r="G214" s="59"/>
      <c r="H214" s="59"/>
      <c r="I214" s="59"/>
      <c r="J214" s="59"/>
      <c r="K214" s="59"/>
      <c r="L214" s="59"/>
      <c r="M214" s="59"/>
      <c r="N214" s="18"/>
      <c r="O214" s="60"/>
      <c r="P214" s="175">
        <v>80</v>
      </c>
      <c r="Q214" s="18"/>
      <c r="R214" s="18"/>
      <c r="S214" s="18"/>
      <c r="T214" s="18"/>
      <c r="U214" s="61" t="s">
        <v>661</v>
      </c>
      <c r="V214" s="18" t="s">
        <v>661</v>
      </c>
      <c r="W214" s="18" t="s">
        <v>661</v>
      </c>
      <c r="X214" s="62" t="s">
        <v>661</v>
      </c>
      <c r="Y214" s="18" t="s">
        <v>661</v>
      </c>
      <c r="Z214" s="18" t="s">
        <v>661</v>
      </c>
      <c r="AA214" s="18" t="s">
        <v>661</v>
      </c>
      <c r="AB214" s="18" t="s">
        <v>661</v>
      </c>
      <c r="AC214" s="18" t="s">
        <v>661</v>
      </c>
      <c r="AD214" s="18"/>
      <c r="AE214" s="18"/>
      <c r="AF214" s="18"/>
      <c r="AG214" s="18"/>
      <c r="AH214" s="30" t="s">
        <v>661</v>
      </c>
      <c r="AI214" s="18" t="s">
        <v>661</v>
      </c>
      <c r="AJ214" s="18" t="s">
        <v>661</v>
      </c>
      <c r="AK214" s="18" t="s">
        <v>661</v>
      </c>
      <c r="AL214" s="18" t="s">
        <v>661</v>
      </c>
      <c r="AM214" s="18" t="s">
        <v>661</v>
      </c>
      <c r="AN214" s="18" t="s">
        <v>661</v>
      </c>
      <c r="AO214" s="18" t="s">
        <v>661</v>
      </c>
      <c r="AP214" s="18" t="s">
        <v>661</v>
      </c>
      <c r="AS214" s="63" t="s">
        <v>661</v>
      </c>
      <c r="AT214" s="23" t="s">
        <v>1242</v>
      </c>
      <c r="AU214" s="23" t="s">
        <v>1243</v>
      </c>
      <c r="AV214" s="23" t="s">
        <v>661</v>
      </c>
      <c r="AW214" s="23" t="s">
        <v>661</v>
      </c>
    </row>
    <row r="215" spans="1:49" ht="15.75" hidden="1" customHeight="1">
      <c r="A215" s="57">
        <v>209</v>
      </c>
      <c r="B215" s="18" t="s">
        <v>266</v>
      </c>
      <c r="C215" s="59">
        <v>7110</v>
      </c>
      <c r="D215" s="18">
        <v>7110</v>
      </c>
      <c r="E215" s="59" t="s">
        <v>250</v>
      </c>
      <c r="F215" s="59"/>
      <c r="G215" s="59"/>
      <c r="H215" s="59"/>
      <c r="I215" s="59"/>
      <c r="J215" s="59"/>
      <c r="K215" s="59"/>
      <c r="L215" s="59"/>
      <c r="M215" s="59"/>
      <c r="N215" s="18"/>
      <c r="O215" s="60"/>
      <c r="P215" s="175">
        <v>80</v>
      </c>
      <c r="Q215" s="18"/>
      <c r="R215" s="18"/>
      <c r="S215" s="18"/>
      <c r="T215" s="18"/>
      <c r="U215" s="61" t="s">
        <v>661</v>
      </c>
      <c r="V215" s="18" t="s">
        <v>661</v>
      </c>
      <c r="W215" s="18" t="s">
        <v>661</v>
      </c>
      <c r="X215" s="62" t="s">
        <v>661</v>
      </c>
      <c r="Y215" s="18" t="s">
        <v>661</v>
      </c>
      <c r="Z215" s="18" t="s">
        <v>661</v>
      </c>
      <c r="AA215" s="18" t="s">
        <v>661</v>
      </c>
      <c r="AB215" s="18" t="s">
        <v>661</v>
      </c>
      <c r="AC215" s="18" t="s">
        <v>661</v>
      </c>
      <c r="AD215" s="18"/>
      <c r="AE215" s="18"/>
      <c r="AF215" s="18"/>
      <c r="AG215" s="18"/>
      <c r="AH215" s="30" t="s">
        <v>661</v>
      </c>
      <c r="AI215" s="18" t="s">
        <v>661</v>
      </c>
      <c r="AJ215" s="18" t="s">
        <v>661</v>
      </c>
      <c r="AK215" s="18" t="s">
        <v>661</v>
      </c>
      <c r="AL215" s="18" t="s">
        <v>661</v>
      </c>
      <c r="AM215" s="18" t="s">
        <v>661</v>
      </c>
      <c r="AN215" s="18" t="s">
        <v>661</v>
      </c>
      <c r="AO215" s="18" t="s">
        <v>661</v>
      </c>
      <c r="AP215" s="18" t="s">
        <v>661</v>
      </c>
      <c r="AS215" s="63" t="s">
        <v>661</v>
      </c>
      <c r="AT215" s="23" t="s">
        <v>1242</v>
      </c>
      <c r="AU215" s="23" t="s">
        <v>1243</v>
      </c>
      <c r="AV215" s="23" t="s">
        <v>661</v>
      </c>
      <c r="AW215" s="23" t="s">
        <v>661</v>
      </c>
    </row>
    <row r="216" spans="1:49" ht="15.75" hidden="1" customHeight="1">
      <c r="A216" s="57">
        <v>210</v>
      </c>
      <c r="B216" s="18" t="s">
        <v>267</v>
      </c>
      <c r="C216" s="59">
        <v>7111</v>
      </c>
      <c r="D216" s="18">
        <v>7111</v>
      </c>
      <c r="E216" s="59" t="s">
        <v>250</v>
      </c>
      <c r="F216" s="59"/>
      <c r="G216" s="59"/>
      <c r="H216" s="59"/>
      <c r="I216" s="59"/>
      <c r="J216" s="59"/>
      <c r="K216" s="59"/>
      <c r="L216" s="59"/>
      <c r="M216" s="59"/>
      <c r="N216" s="18"/>
      <c r="O216" s="60"/>
      <c r="P216" s="175">
        <v>80</v>
      </c>
      <c r="Q216" s="18"/>
      <c r="R216" s="18"/>
      <c r="S216" s="18"/>
      <c r="T216" s="18"/>
      <c r="U216" s="61" t="s">
        <v>661</v>
      </c>
      <c r="V216" s="18" t="s">
        <v>661</v>
      </c>
      <c r="W216" s="18" t="s">
        <v>661</v>
      </c>
      <c r="X216" s="62" t="s">
        <v>661</v>
      </c>
      <c r="Y216" s="18" t="s">
        <v>661</v>
      </c>
      <c r="Z216" s="18" t="s">
        <v>661</v>
      </c>
      <c r="AA216" s="18" t="s">
        <v>661</v>
      </c>
      <c r="AB216" s="18" t="s">
        <v>661</v>
      </c>
      <c r="AC216" s="18" t="s">
        <v>661</v>
      </c>
      <c r="AD216" s="18"/>
      <c r="AE216" s="18"/>
      <c r="AF216" s="18"/>
      <c r="AG216" s="18"/>
      <c r="AH216" s="30" t="s">
        <v>661</v>
      </c>
      <c r="AI216" s="18" t="s">
        <v>661</v>
      </c>
      <c r="AJ216" s="18" t="s">
        <v>661</v>
      </c>
      <c r="AK216" s="18" t="s">
        <v>661</v>
      </c>
      <c r="AL216" s="18" t="s">
        <v>661</v>
      </c>
      <c r="AM216" s="18" t="s">
        <v>661</v>
      </c>
      <c r="AN216" s="18" t="s">
        <v>661</v>
      </c>
      <c r="AO216" s="18" t="s">
        <v>661</v>
      </c>
      <c r="AP216" s="18" t="s">
        <v>661</v>
      </c>
      <c r="AS216" s="63" t="s">
        <v>661</v>
      </c>
      <c r="AT216" s="23" t="s">
        <v>1242</v>
      </c>
      <c r="AU216" s="23" t="s">
        <v>1243</v>
      </c>
      <c r="AV216" s="23" t="s">
        <v>661</v>
      </c>
      <c r="AW216" s="23" t="s">
        <v>661</v>
      </c>
    </row>
    <row r="217" spans="1:49" ht="15.75" hidden="1" customHeight="1">
      <c r="A217" s="57">
        <v>211</v>
      </c>
      <c r="B217" s="18" t="s">
        <v>268</v>
      </c>
      <c r="C217" s="59">
        <v>7112</v>
      </c>
      <c r="D217" s="18">
        <v>7112</v>
      </c>
      <c r="E217" s="59" t="s">
        <v>250</v>
      </c>
      <c r="F217" s="59"/>
      <c r="G217" s="59"/>
      <c r="H217" s="59"/>
      <c r="I217" s="59"/>
      <c r="J217" s="59"/>
      <c r="K217" s="59"/>
      <c r="L217" s="59"/>
      <c r="M217" s="59"/>
      <c r="N217" s="18"/>
      <c r="O217" s="60"/>
      <c r="P217" s="175">
        <v>80</v>
      </c>
      <c r="Q217" s="18"/>
      <c r="R217" s="18"/>
      <c r="S217" s="18"/>
      <c r="T217" s="18"/>
      <c r="U217" s="61" t="s">
        <v>661</v>
      </c>
      <c r="V217" s="18" t="s">
        <v>661</v>
      </c>
      <c r="W217" s="18" t="s">
        <v>661</v>
      </c>
      <c r="X217" s="62" t="s">
        <v>661</v>
      </c>
      <c r="Y217" s="18" t="s">
        <v>661</v>
      </c>
      <c r="Z217" s="18" t="s">
        <v>661</v>
      </c>
      <c r="AA217" s="18" t="s">
        <v>661</v>
      </c>
      <c r="AB217" s="18" t="s">
        <v>661</v>
      </c>
      <c r="AC217" s="18" t="s">
        <v>661</v>
      </c>
      <c r="AD217" s="18"/>
      <c r="AE217" s="18"/>
      <c r="AF217" s="18"/>
      <c r="AG217" s="18"/>
      <c r="AH217" s="30" t="s">
        <v>661</v>
      </c>
      <c r="AI217" s="18" t="s">
        <v>661</v>
      </c>
      <c r="AJ217" s="18" t="s">
        <v>661</v>
      </c>
      <c r="AK217" s="18" t="s">
        <v>661</v>
      </c>
      <c r="AL217" s="18" t="s">
        <v>661</v>
      </c>
      <c r="AM217" s="18" t="s">
        <v>661</v>
      </c>
      <c r="AN217" s="18" t="s">
        <v>661</v>
      </c>
      <c r="AO217" s="18" t="s">
        <v>661</v>
      </c>
      <c r="AP217" s="18" t="s">
        <v>661</v>
      </c>
      <c r="AS217" s="63" t="s">
        <v>661</v>
      </c>
      <c r="AT217" s="23" t="s">
        <v>1242</v>
      </c>
      <c r="AU217" s="23" t="s">
        <v>1243</v>
      </c>
      <c r="AV217" s="23" t="s">
        <v>661</v>
      </c>
      <c r="AW217" s="23" t="s">
        <v>661</v>
      </c>
    </row>
    <row r="218" spans="1:49" ht="15.75" hidden="1" customHeight="1">
      <c r="A218" s="57">
        <v>212</v>
      </c>
      <c r="B218" s="18" t="s">
        <v>269</v>
      </c>
      <c r="C218" s="59">
        <v>7113</v>
      </c>
      <c r="D218" s="18">
        <v>7113</v>
      </c>
      <c r="E218" s="59" t="s">
        <v>250</v>
      </c>
      <c r="F218" s="59"/>
      <c r="G218" s="59"/>
      <c r="H218" s="59"/>
      <c r="I218" s="59"/>
      <c r="J218" s="59"/>
      <c r="K218" s="59"/>
      <c r="L218" s="59"/>
      <c r="M218" s="59"/>
      <c r="N218" s="18"/>
      <c r="O218" s="60"/>
      <c r="P218" s="175">
        <v>80</v>
      </c>
      <c r="Q218" s="18"/>
      <c r="R218" s="18"/>
      <c r="S218" s="18"/>
      <c r="T218" s="18"/>
      <c r="U218" s="61" t="s">
        <v>661</v>
      </c>
      <c r="V218" s="18" t="s">
        <v>661</v>
      </c>
      <c r="W218" s="18" t="s">
        <v>661</v>
      </c>
      <c r="X218" s="62" t="s">
        <v>661</v>
      </c>
      <c r="Y218" s="18" t="s">
        <v>661</v>
      </c>
      <c r="Z218" s="18" t="s">
        <v>661</v>
      </c>
      <c r="AA218" s="18" t="s">
        <v>661</v>
      </c>
      <c r="AB218" s="18" t="s">
        <v>661</v>
      </c>
      <c r="AC218" s="18" t="s">
        <v>661</v>
      </c>
      <c r="AD218" s="18"/>
      <c r="AE218" s="18"/>
      <c r="AF218" s="18"/>
      <c r="AG218" s="18"/>
      <c r="AH218" s="30" t="s">
        <v>661</v>
      </c>
      <c r="AI218" s="18" t="s">
        <v>661</v>
      </c>
      <c r="AJ218" s="18" t="s">
        <v>661</v>
      </c>
      <c r="AK218" s="18" t="s">
        <v>661</v>
      </c>
      <c r="AL218" s="18" t="s">
        <v>661</v>
      </c>
      <c r="AM218" s="18" t="s">
        <v>661</v>
      </c>
      <c r="AN218" s="18" t="s">
        <v>661</v>
      </c>
      <c r="AO218" s="18" t="s">
        <v>661</v>
      </c>
      <c r="AP218" s="18" t="s">
        <v>661</v>
      </c>
      <c r="AS218" s="63" t="s">
        <v>661</v>
      </c>
      <c r="AT218" s="23" t="s">
        <v>1242</v>
      </c>
      <c r="AU218" s="23" t="s">
        <v>1243</v>
      </c>
      <c r="AV218" s="23" t="s">
        <v>661</v>
      </c>
      <c r="AW218" s="23" t="s">
        <v>661</v>
      </c>
    </row>
    <row r="219" spans="1:49" ht="15.75" hidden="1" customHeight="1">
      <c r="A219" s="57">
        <v>213</v>
      </c>
      <c r="B219" s="18" t="s">
        <v>270</v>
      </c>
      <c r="C219" s="59">
        <v>7114</v>
      </c>
      <c r="D219" s="18">
        <v>7114</v>
      </c>
      <c r="E219" s="59" t="s">
        <v>250</v>
      </c>
      <c r="F219" s="59"/>
      <c r="G219" s="59"/>
      <c r="H219" s="59"/>
      <c r="I219" s="59"/>
      <c r="J219" s="59"/>
      <c r="K219" s="59"/>
      <c r="L219" s="59"/>
      <c r="M219" s="59"/>
      <c r="N219" s="18"/>
      <c r="O219" s="60"/>
      <c r="P219" s="175">
        <v>80</v>
      </c>
      <c r="Q219" s="18"/>
      <c r="R219" s="18"/>
      <c r="S219" s="18"/>
      <c r="T219" s="18"/>
      <c r="U219" s="61" t="s">
        <v>661</v>
      </c>
      <c r="V219" s="18" t="s">
        <v>661</v>
      </c>
      <c r="W219" s="18" t="s">
        <v>661</v>
      </c>
      <c r="X219" s="62" t="s">
        <v>661</v>
      </c>
      <c r="Y219" s="18" t="s">
        <v>661</v>
      </c>
      <c r="Z219" s="18" t="s">
        <v>661</v>
      </c>
      <c r="AA219" s="18" t="s">
        <v>661</v>
      </c>
      <c r="AB219" s="18" t="s">
        <v>661</v>
      </c>
      <c r="AC219" s="18" t="s">
        <v>661</v>
      </c>
      <c r="AD219" s="18"/>
      <c r="AE219" s="18"/>
      <c r="AF219" s="18"/>
      <c r="AG219" s="18"/>
      <c r="AH219" s="30" t="s">
        <v>661</v>
      </c>
      <c r="AI219" s="18" t="s">
        <v>661</v>
      </c>
      <c r="AJ219" s="18" t="s">
        <v>661</v>
      </c>
      <c r="AK219" s="18" t="s">
        <v>661</v>
      </c>
      <c r="AL219" s="18" t="s">
        <v>661</v>
      </c>
      <c r="AM219" s="18" t="s">
        <v>661</v>
      </c>
      <c r="AN219" s="18" t="s">
        <v>661</v>
      </c>
      <c r="AO219" s="18" t="s">
        <v>661</v>
      </c>
      <c r="AP219" s="18" t="s">
        <v>661</v>
      </c>
      <c r="AS219" s="63" t="s">
        <v>661</v>
      </c>
      <c r="AT219" s="23" t="s">
        <v>1242</v>
      </c>
      <c r="AU219" s="23" t="s">
        <v>1243</v>
      </c>
      <c r="AV219" s="23" t="s">
        <v>661</v>
      </c>
      <c r="AW219" s="23" t="s">
        <v>661</v>
      </c>
    </row>
    <row r="220" spans="1:49" ht="15.75" hidden="1" customHeight="1">
      <c r="A220" s="57">
        <v>214</v>
      </c>
      <c r="B220" s="18" t="s">
        <v>271</v>
      </c>
      <c r="C220" s="59">
        <v>7115</v>
      </c>
      <c r="D220" s="18">
        <v>7115</v>
      </c>
      <c r="E220" s="59" t="s">
        <v>250</v>
      </c>
      <c r="F220" s="59"/>
      <c r="G220" s="59"/>
      <c r="H220" s="59"/>
      <c r="I220" s="59"/>
      <c r="J220" s="59"/>
      <c r="K220" s="59"/>
      <c r="L220" s="59"/>
      <c r="M220" s="59"/>
      <c r="N220" s="18"/>
      <c r="O220" s="60"/>
      <c r="P220" s="175">
        <v>80</v>
      </c>
      <c r="Q220" s="18"/>
      <c r="R220" s="18"/>
      <c r="S220" s="18"/>
      <c r="T220" s="18"/>
      <c r="U220" s="61" t="s">
        <v>661</v>
      </c>
      <c r="V220" s="18" t="s">
        <v>661</v>
      </c>
      <c r="W220" s="18" t="s">
        <v>661</v>
      </c>
      <c r="X220" s="62" t="s">
        <v>661</v>
      </c>
      <c r="Y220" s="18" t="s">
        <v>661</v>
      </c>
      <c r="Z220" s="18" t="s">
        <v>661</v>
      </c>
      <c r="AA220" s="18" t="s">
        <v>661</v>
      </c>
      <c r="AB220" s="18" t="s">
        <v>661</v>
      </c>
      <c r="AC220" s="18" t="s">
        <v>661</v>
      </c>
      <c r="AD220" s="18"/>
      <c r="AE220" s="18"/>
      <c r="AF220" s="18"/>
      <c r="AG220" s="18"/>
      <c r="AH220" s="30" t="s">
        <v>661</v>
      </c>
      <c r="AI220" s="18" t="s">
        <v>661</v>
      </c>
      <c r="AJ220" s="18" t="s">
        <v>661</v>
      </c>
      <c r="AK220" s="18" t="s">
        <v>661</v>
      </c>
      <c r="AL220" s="18" t="s">
        <v>661</v>
      </c>
      <c r="AM220" s="18" t="s">
        <v>661</v>
      </c>
      <c r="AN220" s="18" t="s">
        <v>661</v>
      </c>
      <c r="AO220" s="18" t="s">
        <v>661</v>
      </c>
      <c r="AP220" s="18" t="s">
        <v>661</v>
      </c>
      <c r="AS220" s="63" t="s">
        <v>661</v>
      </c>
      <c r="AT220" s="23" t="s">
        <v>1242</v>
      </c>
      <c r="AU220" s="23" t="s">
        <v>1243</v>
      </c>
      <c r="AV220" s="23" t="s">
        <v>661</v>
      </c>
      <c r="AW220" s="23" t="s">
        <v>661</v>
      </c>
    </row>
    <row r="221" spans="1:49" ht="15.75" hidden="1" customHeight="1">
      <c r="A221" s="57">
        <v>215</v>
      </c>
      <c r="B221" s="18" t="s">
        <v>272</v>
      </c>
      <c r="C221" s="59">
        <v>7116</v>
      </c>
      <c r="D221" s="18">
        <v>7116</v>
      </c>
      <c r="E221" s="59" t="s">
        <v>250</v>
      </c>
      <c r="F221" s="59"/>
      <c r="G221" s="59"/>
      <c r="H221" s="59"/>
      <c r="I221" s="59"/>
      <c r="J221" s="59"/>
      <c r="K221" s="59"/>
      <c r="L221" s="59"/>
      <c r="M221" s="59"/>
      <c r="N221" s="18"/>
      <c r="O221" s="60"/>
      <c r="P221" s="175">
        <v>80</v>
      </c>
      <c r="Q221" s="18"/>
      <c r="R221" s="18"/>
      <c r="S221" s="18"/>
      <c r="T221" s="18"/>
      <c r="U221" s="61" t="s">
        <v>661</v>
      </c>
      <c r="V221" s="18" t="s">
        <v>661</v>
      </c>
      <c r="W221" s="18" t="s">
        <v>661</v>
      </c>
      <c r="X221" s="62" t="s">
        <v>661</v>
      </c>
      <c r="Y221" s="18" t="s">
        <v>661</v>
      </c>
      <c r="Z221" s="18" t="s">
        <v>661</v>
      </c>
      <c r="AA221" s="18" t="s">
        <v>661</v>
      </c>
      <c r="AB221" s="18" t="s">
        <v>661</v>
      </c>
      <c r="AC221" s="18" t="s">
        <v>661</v>
      </c>
      <c r="AD221" s="18"/>
      <c r="AE221" s="18"/>
      <c r="AF221" s="18"/>
      <c r="AG221" s="18"/>
      <c r="AH221" s="30" t="s">
        <v>661</v>
      </c>
      <c r="AI221" s="18" t="s">
        <v>661</v>
      </c>
      <c r="AJ221" s="18" t="s">
        <v>661</v>
      </c>
      <c r="AK221" s="18" t="s">
        <v>661</v>
      </c>
      <c r="AL221" s="18" t="s">
        <v>661</v>
      </c>
      <c r="AM221" s="18" t="s">
        <v>661</v>
      </c>
      <c r="AN221" s="18" t="s">
        <v>661</v>
      </c>
      <c r="AO221" s="18" t="s">
        <v>661</v>
      </c>
      <c r="AP221" s="18" t="s">
        <v>661</v>
      </c>
      <c r="AS221" s="63" t="s">
        <v>661</v>
      </c>
      <c r="AT221" s="23" t="s">
        <v>1242</v>
      </c>
      <c r="AU221" s="23" t="s">
        <v>1243</v>
      </c>
      <c r="AV221" s="23" t="s">
        <v>661</v>
      </c>
      <c r="AW221" s="23" t="s">
        <v>661</v>
      </c>
    </row>
    <row r="222" spans="1:49" ht="15.75" hidden="1" customHeight="1">
      <c r="A222" s="57">
        <v>216</v>
      </c>
      <c r="B222" s="18" t="s">
        <v>273</v>
      </c>
      <c r="C222" s="59">
        <v>7117</v>
      </c>
      <c r="D222" s="18">
        <v>7117</v>
      </c>
      <c r="E222" s="59" t="s">
        <v>250</v>
      </c>
      <c r="F222" s="59"/>
      <c r="G222" s="59"/>
      <c r="H222" s="59"/>
      <c r="I222" s="59"/>
      <c r="J222" s="59"/>
      <c r="K222" s="59"/>
      <c r="L222" s="59"/>
      <c r="M222" s="59"/>
      <c r="N222" s="18"/>
      <c r="O222" s="60"/>
      <c r="P222" s="175">
        <v>80</v>
      </c>
      <c r="Q222" s="18"/>
      <c r="R222" s="18"/>
      <c r="S222" s="18"/>
      <c r="T222" s="18"/>
      <c r="U222" s="61" t="s">
        <v>661</v>
      </c>
      <c r="V222" s="18" t="s">
        <v>661</v>
      </c>
      <c r="W222" s="18" t="s">
        <v>661</v>
      </c>
      <c r="X222" s="62" t="s">
        <v>661</v>
      </c>
      <c r="Y222" s="18" t="s">
        <v>661</v>
      </c>
      <c r="Z222" s="18" t="s">
        <v>661</v>
      </c>
      <c r="AA222" s="18" t="s">
        <v>661</v>
      </c>
      <c r="AB222" s="18" t="s">
        <v>661</v>
      </c>
      <c r="AC222" s="18" t="s">
        <v>661</v>
      </c>
      <c r="AD222" s="18"/>
      <c r="AE222" s="18"/>
      <c r="AF222" s="18"/>
      <c r="AG222" s="18"/>
      <c r="AH222" s="30" t="s">
        <v>661</v>
      </c>
      <c r="AI222" s="18" t="s">
        <v>661</v>
      </c>
      <c r="AJ222" s="18" t="s">
        <v>661</v>
      </c>
      <c r="AK222" s="18" t="s">
        <v>661</v>
      </c>
      <c r="AL222" s="18" t="s">
        <v>661</v>
      </c>
      <c r="AM222" s="18" t="s">
        <v>661</v>
      </c>
      <c r="AN222" s="18" t="s">
        <v>661</v>
      </c>
      <c r="AO222" s="18" t="s">
        <v>661</v>
      </c>
      <c r="AP222" s="18" t="s">
        <v>661</v>
      </c>
      <c r="AS222" s="63" t="s">
        <v>661</v>
      </c>
      <c r="AT222" s="23" t="s">
        <v>1242</v>
      </c>
      <c r="AU222" s="23" t="s">
        <v>1243</v>
      </c>
      <c r="AV222" s="23" t="s">
        <v>661</v>
      </c>
      <c r="AW222" s="23" t="s">
        <v>661</v>
      </c>
    </row>
    <row r="223" spans="1:49" ht="15.75" hidden="1" customHeight="1">
      <c r="A223" s="57">
        <v>217</v>
      </c>
      <c r="B223" s="18" t="s">
        <v>274</v>
      </c>
      <c r="C223" s="59">
        <v>7118</v>
      </c>
      <c r="D223" s="18">
        <v>7118</v>
      </c>
      <c r="E223" s="59" t="s">
        <v>250</v>
      </c>
      <c r="F223" s="59"/>
      <c r="G223" s="59"/>
      <c r="H223" s="59"/>
      <c r="I223" s="59"/>
      <c r="J223" s="59"/>
      <c r="K223" s="59"/>
      <c r="L223" s="59"/>
      <c r="M223" s="59"/>
      <c r="N223" s="18"/>
      <c r="O223" s="60"/>
      <c r="P223" s="175">
        <v>80</v>
      </c>
      <c r="Q223" s="18"/>
      <c r="R223" s="18"/>
      <c r="S223" s="18"/>
      <c r="T223" s="18"/>
      <c r="U223" s="61" t="s">
        <v>661</v>
      </c>
      <c r="V223" s="18" t="s">
        <v>661</v>
      </c>
      <c r="W223" s="18" t="s">
        <v>661</v>
      </c>
      <c r="X223" s="62" t="s">
        <v>661</v>
      </c>
      <c r="Y223" s="18" t="s">
        <v>661</v>
      </c>
      <c r="Z223" s="18" t="s">
        <v>661</v>
      </c>
      <c r="AA223" s="18" t="s">
        <v>661</v>
      </c>
      <c r="AB223" s="18" t="s">
        <v>661</v>
      </c>
      <c r="AC223" s="18" t="s">
        <v>661</v>
      </c>
      <c r="AD223" s="18"/>
      <c r="AE223" s="18"/>
      <c r="AF223" s="18"/>
      <c r="AG223" s="18"/>
      <c r="AH223" s="30" t="s">
        <v>661</v>
      </c>
      <c r="AI223" s="18" t="s">
        <v>661</v>
      </c>
      <c r="AJ223" s="18" t="s">
        <v>661</v>
      </c>
      <c r="AK223" s="18" t="s">
        <v>661</v>
      </c>
      <c r="AL223" s="18" t="s">
        <v>661</v>
      </c>
      <c r="AM223" s="18" t="s">
        <v>661</v>
      </c>
      <c r="AN223" s="18" t="s">
        <v>661</v>
      </c>
      <c r="AO223" s="18" t="s">
        <v>661</v>
      </c>
      <c r="AP223" s="18" t="s">
        <v>661</v>
      </c>
      <c r="AS223" s="63" t="s">
        <v>661</v>
      </c>
      <c r="AT223" s="23" t="s">
        <v>1242</v>
      </c>
      <c r="AU223" s="23" t="s">
        <v>1243</v>
      </c>
      <c r="AV223" s="23" t="s">
        <v>661</v>
      </c>
      <c r="AW223" s="23" t="s">
        <v>661</v>
      </c>
    </row>
    <row r="224" spans="1:49" ht="15.75" hidden="1" customHeight="1">
      <c r="A224" s="57">
        <v>218</v>
      </c>
      <c r="B224" s="18" t="s">
        <v>275</v>
      </c>
      <c r="C224" s="59">
        <v>7119</v>
      </c>
      <c r="D224" s="18">
        <v>7119</v>
      </c>
      <c r="E224" s="59" t="s">
        <v>250</v>
      </c>
      <c r="F224" s="59"/>
      <c r="G224" s="59"/>
      <c r="H224" s="59"/>
      <c r="I224" s="59"/>
      <c r="J224" s="59"/>
      <c r="K224" s="59"/>
      <c r="L224" s="59"/>
      <c r="M224" s="59"/>
      <c r="N224" s="18"/>
      <c r="O224" s="60"/>
      <c r="P224" s="175">
        <v>80</v>
      </c>
      <c r="Q224" s="18"/>
      <c r="R224" s="18"/>
      <c r="S224" s="18"/>
      <c r="T224" s="18"/>
      <c r="U224" s="61" t="s">
        <v>661</v>
      </c>
      <c r="V224" s="18" t="s">
        <v>661</v>
      </c>
      <c r="W224" s="18" t="s">
        <v>661</v>
      </c>
      <c r="X224" s="62" t="s">
        <v>661</v>
      </c>
      <c r="Y224" s="18" t="s">
        <v>661</v>
      </c>
      <c r="Z224" s="18" t="s">
        <v>661</v>
      </c>
      <c r="AA224" s="18" t="s">
        <v>661</v>
      </c>
      <c r="AB224" s="18" t="s">
        <v>661</v>
      </c>
      <c r="AC224" s="18" t="s">
        <v>661</v>
      </c>
      <c r="AD224" s="18"/>
      <c r="AE224" s="18"/>
      <c r="AF224" s="18"/>
      <c r="AG224" s="18"/>
      <c r="AH224" s="30" t="s">
        <v>661</v>
      </c>
      <c r="AI224" s="18" t="s">
        <v>661</v>
      </c>
      <c r="AJ224" s="18" t="s">
        <v>661</v>
      </c>
      <c r="AK224" s="18" t="s">
        <v>661</v>
      </c>
      <c r="AL224" s="18" t="s">
        <v>661</v>
      </c>
      <c r="AM224" s="18" t="s">
        <v>661</v>
      </c>
      <c r="AN224" s="18" t="s">
        <v>661</v>
      </c>
      <c r="AO224" s="18" t="s">
        <v>661</v>
      </c>
      <c r="AP224" s="18" t="s">
        <v>661</v>
      </c>
      <c r="AS224" s="63" t="s">
        <v>661</v>
      </c>
      <c r="AT224" s="23" t="s">
        <v>1242</v>
      </c>
      <c r="AU224" s="23" t="s">
        <v>1243</v>
      </c>
      <c r="AV224" s="23" t="s">
        <v>661</v>
      </c>
      <c r="AW224" s="23" t="s">
        <v>661</v>
      </c>
    </row>
    <row r="225" spans="1:49" ht="15.75" hidden="1" customHeight="1">
      <c r="A225" s="57">
        <v>219</v>
      </c>
      <c r="B225" s="18" t="s">
        <v>276</v>
      </c>
      <c r="C225" s="59">
        <v>7120</v>
      </c>
      <c r="D225" s="18">
        <v>7120</v>
      </c>
      <c r="E225" s="59" t="s">
        <v>250</v>
      </c>
      <c r="F225" s="59"/>
      <c r="G225" s="59"/>
      <c r="H225" s="59"/>
      <c r="I225" s="59"/>
      <c r="J225" s="59"/>
      <c r="K225" s="59"/>
      <c r="L225" s="59"/>
      <c r="M225" s="59"/>
      <c r="N225" s="18"/>
      <c r="O225" s="60"/>
      <c r="P225" s="175">
        <v>80</v>
      </c>
      <c r="Q225" s="18"/>
      <c r="R225" s="18"/>
      <c r="S225" s="18"/>
      <c r="T225" s="18"/>
      <c r="U225" s="61" t="s">
        <v>661</v>
      </c>
      <c r="V225" s="18" t="s">
        <v>661</v>
      </c>
      <c r="W225" s="18" t="s">
        <v>661</v>
      </c>
      <c r="X225" s="62" t="s">
        <v>661</v>
      </c>
      <c r="Y225" s="18" t="s">
        <v>661</v>
      </c>
      <c r="Z225" s="18" t="s">
        <v>661</v>
      </c>
      <c r="AA225" s="18" t="s">
        <v>661</v>
      </c>
      <c r="AB225" s="18" t="s">
        <v>661</v>
      </c>
      <c r="AC225" s="18" t="s">
        <v>661</v>
      </c>
      <c r="AD225" s="18"/>
      <c r="AE225" s="18"/>
      <c r="AF225" s="18"/>
      <c r="AG225" s="18"/>
      <c r="AH225" s="30" t="s">
        <v>661</v>
      </c>
      <c r="AI225" s="18" t="s">
        <v>661</v>
      </c>
      <c r="AJ225" s="18" t="s">
        <v>661</v>
      </c>
      <c r="AK225" s="18" t="s">
        <v>661</v>
      </c>
      <c r="AL225" s="18" t="s">
        <v>661</v>
      </c>
      <c r="AM225" s="18" t="s">
        <v>661</v>
      </c>
      <c r="AN225" s="18" t="s">
        <v>661</v>
      </c>
      <c r="AO225" s="18" t="s">
        <v>661</v>
      </c>
      <c r="AP225" s="18" t="s">
        <v>661</v>
      </c>
      <c r="AS225" s="63" t="s">
        <v>661</v>
      </c>
      <c r="AT225" s="23" t="s">
        <v>1242</v>
      </c>
      <c r="AU225" s="23" t="s">
        <v>1243</v>
      </c>
      <c r="AV225" s="23" t="s">
        <v>661</v>
      </c>
      <c r="AW225" s="23" t="s">
        <v>661</v>
      </c>
    </row>
    <row r="226" spans="1:49" ht="15.75" hidden="1" customHeight="1">
      <c r="A226" s="57">
        <v>220</v>
      </c>
      <c r="B226" s="18" t="s">
        <v>277</v>
      </c>
      <c r="C226" s="59">
        <v>7121</v>
      </c>
      <c r="D226" s="18">
        <v>7121</v>
      </c>
      <c r="E226" s="59" t="s">
        <v>250</v>
      </c>
      <c r="F226" s="59"/>
      <c r="G226" s="59"/>
      <c r="H226" s="59"/>
      <c r="I226" s="59"/>
      <c r="J226" s="59"/>
      <c r="K226" s="59"/>
      <c r="L226" s="59"/>
      <c r="M226" s="59"/>
      <c r="N226" s="18"/>
      <c r="O226" s="60"/>
      <c r="P226" s="175">
        <v>80</v>
      </c>
      <c r="Q226" s="18"/>
      <c r="R226" s="18"/>
      <c r="S226" s="18"/>
      <c r="T226" s="18"/>
      <c r="U226" s="61" t="s">
        <v>661</v>
      </c>
      <c r="V226" s="18" t="s">
        <v>661</v>
      </c>
      <c r="W226" s="18" t="s">
        <v>661</v>
      </c>
      <c r="X226" s="62" t="s">
        <v>661</v>
      </c>
      <c r="Y226" s="18" t="s">
        <v>661</v>
      </c>
      <c r="Z226" s="18" t="s">
        <v>661</v>
      </c>
      <c r="AA226" s="18" t="s">
        <v>661</v>
      </c>
      <c r="AB226" s="18" t="s">
        <v>661</v>
      </c>
      <c r="AC226" s="18" t="s">
        <v>661</v>
      </c>
      <c r="AD226" s="18"/>
      <c r="AE226" s="18"/>
      <c r="AF226" s="18"/>
      <c r="AG226" s="18"/>
      <c r="AH226" s="30" t="s">
        <v>661</v>
      </c>
      <c r="AI226" s="18" t="s">
        <v>661</v>
      </c>
      <c r="AJ226" s="18" t="s">
        <v>661</v>
      </c>
      <c r="AK226" s="18" t="s">
        <v>661</v>
      </c>
      <c r="AL226" s="18" t="s">
        <v>661</v>
      </c>
      <c r="AM226" s="18" t="s">
        <v>661</v>
      </c>
      <c r="AN226" s="18" t="s">
        <v>661</v>
      </c>
      <c r="AO226" s="18" t="s">
        <v>661</v>
      </c>
      <c r="AP226" s="18" t="s">
        <v>661</v>
      </c>
      <c r="AS226" s="63" t="s">
        <v>661</v>
      </c>
      <c r="AT226" s="23" t="s">
        <v>1242</v>
      </c>
      <c r="AU226" s="23" t="s">
        <v>1243</v>
      </c>
      <c r="AV226" s="23" t="s">
        <v>661</v>
      </c>
      <c r="AW226" s="23" t="s">
        <v>661</v>
      </c>
    </row>
    <row r="227" spans="1:49" ht="15.75" hidden="1" customHeight="1">
      <c r="A227" s="57">
        <v>221</v>
      </c>
      <c r="B227" s="18" t="s">
        <v>278</v>
      </c>
      <c r="C227" s="59">
        <v>7122</v>
      </c>
      <c r="D227" s="18">
        <v>7122</v>
      </c>
      <c r="E227" s="59" t="s">
        <v>250</v>
      </c>
      <c r="F227" s="59"/>
      <c r="G227" s="59"/>
      <c r="H227" s="59"/>
      <c r="I227" s="59"/>
      <c r="J227" s="59"/>
      <c r="K227" s="59"/>
      <c r="L227" s="59"/>
      <c r="M227" s="59"/>
      <c r="N227" s="18"/>
      <c r="O227" s="60"/>
      <c r="P227" s="175">
        <v>80</v>
      </c>
      <c r="Q227" s="18"/>
      <c r="R227" s="18"/>
      <c r="S227" s="18"/>
      <c r="T227" s="18"/>
      <c r="U227" s="61" t="s">
        <v>661</v>
      </c>
      <c r="V227" s="18" t="s">
        <v>661</v>
      </c>
      <c r="W227" s="18" t="s">
        <v>661</v>
      </c>
      <c r="X227" s="62" t="s">
        <v>661</v>
      </c>
      <c r="Y227" s="18" t="s">
        <v>661</v>
      </c>
      <c r="Z227" s="18" t="s">
        <v>661</v>
      </c>
      <c r="AA227" s="18" t="s">
        <v>661</v>
      </c>
      <c r="AB227" s="18" t="s">
        <v>661</v>
      </c>
      <c r="AC227" s="18" t="s">
        <v>661</v>
      </c>
      <c r="AD227" s="18"/>
      <c r="AE227" s="18"/>
      <c r="AF227" s="18"/>
      <c r="AG227" s="18"/>
      <c r="AH227" s="30" t="s">
        <v>661</v>
      </c>
      <c r="AI227" s="18" t="s">
        <v>661</v>
      </c>
      <c r="AJ227" s="18" t="s">
        <v>661</v>
      </c>
      <c r="AK227" s="18" t="s">
        <v>661</v>
      </c>
      <c r="AL227" s="18" t="s">
        <v>661</v>
      </c>
      <c r="AM227" s="18" t="s">
        <v>661</v>
      </c>
      <c r="AN227" s="18" t="s">
        <v>661</v>
      </c>
      <c r="AO227" s="18" t="s">
        <v>661</v>
      </c>
      <c r="AP227" s="18" t="s">
        <v>661</v>
      </c>
      <c r="AS227" s="63" t="s">
        <v>661</v>
      </c>
      <c r="AT227" s="23" t="s">
        <v>1242</v>
      </c>
      <c r="AU227" s="23" t="s">
        <v>1243</v>
      </c>
      <c r="AV227" s="23" t="s">
        <v>661</v>
      </c>
      <c r="AW227" s="23" t="s">
        <v>661</v>
      </c>
    </row>
    <row r="228" spans="1:49" ht="15.75" hidden="1" customHeight="1">
      <c r="A228" s="57">
        <v>222</v>
      </c>
      <c r="B228" s="18" t="s">
        <v>279</v>
      </c>
      <c r="C228" s="59">
        <v>7123</v>
      </c>
      <c r="D228" s="18">
        <v>7123</v>
      </c>
      <c r="E228" s="59" t="s">
        <v>250</v>
      </c>
      <c r="F228" s="59"/>
      <c r="G228" s="59"/>
      <c r="H228" s="59"/>
      <c r="I228" s="59"/>
      <c r="J228" s="59"/>
      <c r="K228" s="59"/>
      <c r="L228" s="59"/>
      <c r="M228" s="59"/>
      <c r="N228" s="18"/>
      <c r="O228" s="60"/>
      <c r="P228" s="175">
        <v>80</v>
      </c>
      <c r="Q228" s="18"/>
      <c r="R228" s="18"/>
      <c r="S228" s="18"/>
      <c r="T228" s="18"/>
      <c r="U228" s="61" t="s">
        <v>661</v>
      </c>
      <c r="V228" s="18" t="s">
        <v>661</v>
      </c>
      <c r="W228" s="18" t="s">
        <v>661</v>
      </c>
      <c r="X228" s="62" t="s">
        <v>661</v>
      </c>
      <c r="Y228" s="18" t="s">
        <v>661</v>
      </c>
      <c r="Z228" s="18" t="s">
        <v>661</v>
      </c>
      <c r="AA228" s="18" t="s">
        <v>661</v>
      </c>
      <c r="AB228" s="18" t="s">
        <v>661</v>
      </c>
      <c r="AC228" s="18" t="s">
        <v>661</v>
      </c>
      <c r="AD228" s="18"/>
      <c r="AE228" s="18"/>
      <c r="AF228" s="18"/>
      <c r="AG228" s="18"/>
      <c r="AH228" s="30" t="s">
        <v>661</v>
      </c>
      <c r="AI228" s="18" t="s">
        <v>661</v>
      </c>
      <c r="AJ228" s="18" t="s">
        <v>661</v>
      </c>
      <c r="AK228" s="18" t="s">
        <v>661</v>
      </c>
      <c r="AL228" s="18" t="s">
        <v>661</v>
      </c>
      <c r="AM228" s="18" t="s">
        <v>661</v>
      </c>
      <c r="AN228" s="18" t="s">
        <v>661</v>
      </c>
      <c r="AO228" s="18" t="s">
        <v>661</v>
      </c>
      <c r="AP228" s="18" t="s">
        <v>661</v>
      </c>
      <c r="AS228" s="63" t="s">
        <v>661</v>
      </c>
      <c r="AT228" s="23" t="s">
        <v>1242</v>
      </c>
      <c r="AU228" s="23" t="s">
        <v>1243</v>
      </c>
      <c r="AV228" s="23" t="s">
        <v>661</v>
      </c>
      <c r="AW228" s="23" t="s">
        <v>661</v>
      </c>
    </row>
    <row r="229" spans="1:49" ht="15.75" hidden="1" customHeight="1">
      <c r="A229" s="57">
        <v>223</v>
      </c>
      <c r="B229" s="18" t="s">
        <v>280</v>
      </c>
      <c r="C229" s="59">
        <v>7124</v>
      </c>
      <c r="D229" s="18">
        <v>7124</v>
      </c>
      <c r="E229" s="59" t="s">
        <v>250</v>
      </c>
      <c r="F229" s="59"/>
      <c r="G229" s="59"/>
      <c r="H229" s="59"/>
      <c r="I229" s="59"/>
      <c r="J229" s="59"/>
      <c r="K229" s="59"/>
      <c r="L229" s="59"/>
      <c r="M229" s="59"/>
      <c r="N229" s="18"/>
      <c r="O229" s="60"/>
      <c r="P229" s="175">
        <v>80</v>
      </c>
      <c r="Q229" s="18"/>
      <c r="R229" s="18"/>
      <c r="S229" s="18"/>
      <c r="T229" s="18"/>
      <c r="U229" s="61" t="s">
        <v>661</v>
      </c>
      <c r="V229" s="18" t="s">
        <v>661</v>
      </c>
      <c r="W229" s="18" t="s">
        <v>661</v>
      </c>
      <c r="X229" s="62" t="s">
        <v>661</v>
      </c>
      <c r="Y229" s="18" t="s">
        <v>661</v>
      </c>
      <c r="Z229" s="18" t="s">
        <v>661</v>
      </c>
      <c r="AA229" s="18" t="s">
        <v>661</v>
      </c>
      <c r="AB229" s="18" t="s">
        <v>661</v>
      </c>
      <c r="AC229" s="18" t="s">
        <v>661</v>
      </c>
      <c r="AD229" s="18"/>
      <c r="AE229" s="18"/>
      <c r="AF229" s="18"/>
      <c r="AG229" s="18"/>
      <c r="AH229" s="30" t="s">
        <v>661</v>
      </c>
      <c r="AI229" s="18" t="s">
        <v>661</v>
      </c>
      <c r="AJ229" s="18" t="s">
        <v>661</v>
      </c>
      <c r="AK229" s="18" t="s">
        <v>661</v>
      </c>
      <c r="AL229" s="18" t="s">
        <v>661</v>
      </c>
      <c r="AM229" s="18" t="s">
        <v>661</v>
      </c>
      <c r="AN229" s="18" t="s">
        <v>661</v>
      </c>
      <c r="AO229" s="18" t="s">
        <v>661</v>
      </c>
      <c r="AP229" s="18" t="s">
        <v>661</v>
      </c>
      <c r="AS229" s="63" t="s">
        <v>661</v>
      </c>
      <c r="AT229" s="23" t="s">
        <v>1242</v>
      </c>
      <c r="AU229" s="23" t="s">
        <v>1243</v>
      </c>
      <c r="AV229" s="23" t="s">
        <v>661</v>
      </c>
      <c r="AW229" s="23" t="s">
        <v>661</v>
      </c>
    </row>
    <row r="230" spans="1:49" ht="15.75" hidden="1" customHeight="1">
      <c r="A230" s="57">
        <v>224</v>
      </c>
      <c r="B230" s="18" t="s">
        <v>281</v>
      </c>
      <c r="C230" s="59">
        <v>7125</v>
      </c>
      <c r="D230" s="18">
        <v>7125</v>
      </c>
      <c r="E230" s="59" t="s">
        <v>250</v>
      </c>
      <c r="F230" s="59"/>
      <c r="G230" s="59"/>
      <c r="H230" s="59"/>
      <c r="I230" s="59"/>
      <c r="J230" s="59"/>
      <c r="K230" s="59"/>
      <c r="L230" s="59"/>
      <c r="M230" s="59"/>
      <c r="N230" s="18"/>
      <c r="O230" s="60"/>
      <c r="P230" s="175">
        <v>80</v>
      </c>
      <c r="Q230" s="18"/>
      <c r="R230" s="18"/>
      <c r="S230" s="18"/>
      <c r="T230" s="18"/>
      <c r="U230" s="61" t="s">
        <v>661</v>
      </c>
      <c r="V230" s="18" t="s">
        <v>661</v>
      </c>
      <c r="W230" s="18" t="s">
        <v>661</v>
      </c>
      <c r="X230" s="62" t="s">
        <v>661</v>
      </c>
      <c r="Y230" s="18" t="s">
        <v>661</v>
      </c>
      <c r="Z230" s="18" t="s">
        <v>661</v>
      </c>
      <c r="AA230" s="18" t="s">
        <v>661</v>
      </c>
      <c r="AB230" s="18" t="s">
        <v>661</v>
      </c>
      <c r="AC230" s="18" t="s">
        <v>661</v>
      </c>
      <c r="AD230" s="18"/>
      <c r="AE230" s="18"/>
      <c r="AF230" s="18"/>
      <c r="AG230" s="18"/>
      <c r="AH230" s="30" t="s">
        <v>661</v>
      </c>
      <c r="AI230" s="18" t="s">
        <v>661</v>
      </c>
      <c r="AJ230" s="18" t="s">
        <v>661</v>
      </c>
      <c r="AK230" s="18" t="s">
        <v>661</v>
      </c>
      <c r="AL230" s="18" t="s">
        <v>661</v>
      </c>
      <c r="AM230" s="18" t="s">
        <v>661</v>
      </c>
      <c r="AN230" s="18" t="s">
        <v>661</v>
      </c>
      <c r="AO230" s="18" t="s">
        <v>661</v>
      </c>
      <c r="AP230" s="18" t="s">
        <v>661</v>
      </c>
      <c r="AS230" s="63" t="s">
        <v>661</v>
      </c>
      <c r="AT230" s="23" t="s">
        <v>1242</v>
      </c>
      <c r="AU230" s="23" t="s">
        <v>1243</v>
      </c>
      <c r="AV230" s="23" t="s">
        <v>661</v>
      </c>
      <c r="AW230" s="23" t="s">
        <v>661</v>
      </c>
    </row>
    <row r="231" spans="1:49" ht="15.75" hidden="1" customHeight="1">
      <c r="A231" s="57">
        <v>225</v>
      </c>
      <c r="B231" s="18" t="s">
        <v>282</v>
      </c>
      <c r="C231" s="59">
        <v>6707</v>
      </c>
      <c r="D231" s="18">
        <v>6707</v>
      </c>
      <c r="E231" s="165" t="s">
        <v>283</v>
      </c>
      <c r="F231" s="59"/>
      <c r="G231" s="59"/>
      <c r="H231" s="59"/>
      <c r="I231" s="59"/>
      <c r="J231" s="59"/>
      <c r="K231" s="59"/>
      <c r="L231" s="59"/>
      <c r="M231" s="59"/>
      <c r="N231" s="18"/>
      <c r="O231" s="60"/>
      <c r="P231" s="175">
        <v>80</v>
      </c>
      <c r="Q231" s="18"/>
      <c r="R231" s="18"/>
      <c r="S231" s="18"/>
      <c r="T231" s="18"/>
      <c r="U231" s="61" t="s">
        <v>661</v>
      </c>
      <c r="V231" s="18" t="s">
        <v>661</v>
      </c>
      <c r="W231" s="18" t="s">
        <v>661</v>
      </c>
      <c r="X231" s="62" t="s">
        <v>661</v>
      </c>
      <c r="Y231" s="18" t="s">
        <v>661</v>
      </c>
      <c r="Z231" s="18" t="s">
        <v>661</v>
      </c>
      <c r="AA231" s="18" t="s">
        <v>661</v>
      </c>
      <c r="AB231" s="18" t="s">
        <v>661</v>
      </c>
      <c r="AC231" s="18" t="s">
        <v>661</v>
      </c>
      <c r="AD231" s="18"/>
      <c r="AE231" s="18"/>
      <c r="AF231" s="18"/>
      <c r="AG231" s="18"/>
      <c r="AH231" s="30" t="s">
        <v>661</v>
      </c>
      <c r="AI231" s="18" t="s">
        <v>661</v>
      </c>
      <c r="AJ231" s="18" t="s">
        <v>661</v>
      </c>
      <c r="AK231" s="18" t="s">
        <v>661</v>
      </c>
      <c r="AL231" s="18" t="s">
        <v>661</v>
      </c>
      <c r="AM231" s="18" t="s">
        <v>661</v>
      </c>
      <c r="AN231" s="18" t="s">
        <v>661</v>
      </c>
      <c r="AO231" s="18" t="s">
        <v>661</v>
      </c>
      <c r="AP231" s="18" t="s">
        <v>661</v>
      </c>
      <c r="AS231" s="63" t="s">
        <v>661</v>
      </c>
      <c r="AT231" s="23" t="s">
        <v>1242</v>
      </c>
      <c r="AU231" s="23" t="s">
        <v>1243</v>
      </c>
      <c r="AV231" s="23" t="s">
        <v>661</v>
      </c>
      <c r="AW231" s="23" t="s">
        <v>661</v>
      </c>
    </row>
    <row r="232" spans="1:49" ht="15.75" hidden="1" customHeight="1">
      <c r="A232" s="57">
        <v>226</v>
      </c>
      <c r="B232" s="18" t="s">
        <v>284</v>
      </c>
      <c r="C232" s="59">
        <v>6708</v>
      </c>
      <c r="D232" s="18">
        <v>6708</v>
      </c>
      <c r="E232" s="165" t="s">
        <v>283</v>
      </c>
      <c r="F232" s="59"/>
      <c r="G232" s="59"/>
      <c r="H232" s="59"/>
      <c r="I232" s="59"/>
      <c r="J232" s="59"/>
      <c r="K232" s="59"/>
      <c r="L232" s="59"/>
      <c r="M232" s="59"/>
      <c r="N232" s="18"/>
      <c r="O232" s="60"/>
      <c r="P232" s="175">
        <v>80</v>
      </c>
      <c r="Q232" s="18"/>
      <c r="R232" s="18"/>
      <c r="S232" s="18"/>
      <c r="T232" s="18"/>
      <c r="U232" s="61" t="s">
        <v>661</v>
      </c>
      <c r="V232" s="18" t="s">
        <v>661</v>
      </c>
      <c r="W232" s="18" t="s">
        <v>661</v>
      </c>
      <c r="X232" s="62" t="s">
        <v>661</v>
      </c>
      <c r="Y232" s="18" t="s">
        <v>661</v>
      </c>
      <c r="Z232" s="18" t="s">
        <v>661</v>
      </c>
      <c r="AA232" s="18" t="s">
        <v>661</v>
      </c>
      <c r="AB232" s="18" t="s">
        <v>661</v>
      </c>
      <c r="AC232" s="18" t="s">
        <v>661</v>
      </c>
      <c r="AD232" s="18"/>
      <c r="AE232" s="18"/>
      <c r="AF232" s="18"/>
      <c r="AG232" s="18"/>
      <c r="AH232" s="30" t="s">
        <v>661</v>
      </c>
      <c r="AI232" s="18" t="s">
        <v>661</v>
      </c>
      <c r="AJ232" s="18" t="s">
        <v>661</v>
      </c>
      <c r="AK232" s="18" t="s">
        <v>661</v>
      </c>
      <c r="AL232" s="18" t="s">
        <v>661</v>
      </c>
      <c r="AM232" s="18" t="s">
        <v>661</v>
      </c>
      <c r="AN232" s="18" t="s">
        <v>661</v>
      </c>
      <c r="AO232" s="18" t="s">
        <v>661</v>
      </c>
      <c r="AP232" s="18" t="s">
        <v>661</v>
      </c>
      <c r="AS232" s="63" t="s">
        <v>661</v>
      </c>
      <c r="AT232" s="23" t="s">
        <v>1242</v>
      </c>
      <c r="AU232" s="23" t="s">
        <v>1243</v>
      </c>
      <c r="AV232" s="23" t="s">
        <v>661</v>
      </c>
      <c r="AW232" s="23" t="s">
        <v>661</v>
      </c>
    </row>
    <row r="233" spans="1:49" ht="15.75" hidden="1" customHeight="1">
      <c r="A233" s="57">
        <v>227</v>
      </c>
      <c r="B233" s="18" t="s">
        <v>285</v>
      </c>
      <c r="C233" s="59">
        <v>6709</v>
      </c>
      <c r="D233" s="18">
        <v>6709</v>
      </c>
      <c r="E233" s="165" t="s">
        <v>283</v>
      </c>
      <c r="F233" s="59"/>
      <c r="G233" s="59"/>
      <c r="H233" s="59"/>
      <c r="I233" s="59"/>
      <c r="J233" s="59"/>
      <c r="K233" s="59"/>
      <c r="L233" s="59"/>
      <c r="M233" s="59"/>
      <c r="N233" s="18"/>
      <c r="O233" s="60"/>
      <c r="P233" s="175">
        <v>80</v>
      </c>
      <c r="Q233" s="18"/>
      <c r="R233" s="18"/>
      <c r="S233" s="18"/>
      <c r="T233" s="18"/>
      <c r="U233" s="61" t="s">
        <v>661</v>
      </c>
      <c r="V233" s="18" t="s">
        <v>661</v>
      </c>
      <c r="W233" s="18" t="s">
        <v>661</v>
      </c>
      <c r="X233" s="62" t="s">
        <v>661</v>
      </c>
      <c r="Y233" s="18" t="s">
        <v>661</v>
      </c>
      <c r="Z233" s="18" t="s">
        <v>661</v>
      </c>
      <c r="AA233" s="18" t="s">
        <v>661</v>
      </c>
      <c r="AB233" s="18" t="s">
        <v>661</v>
      </c>
      <c r="AC233" s="18" t="s">
        <v>661</v>
      </c>
      <c r="AD233" s="18"/>
      <c r="AE233" s="18"/>
      <c r="AF233" s="18"/>
      <c r="AG233" s="18"/>
      <c r="AH233" s="30" t="s">
        <v>661</v>
      </c>
      <c r="AI233" s="18" t="s">
        <v>661</v>
      </c>
      <c r="AJ233" s="18" t="s">
        <v>661</v>
      </c>
      <c r="AK233" s="18" t="s">
        <v>661</v>
      </c>
      <c r="AL233" s="18" t="s">
        <v>661</v>
      </c>
      <c r="AM233" s="18" t="s">
        <v>661</v>
      </c>
      <c r="AN233" s="18" t="s">
        <v>661</v>
      </c>
      <c r="AO233" s="18" t="s">
        <v>661</v>
      </c>
      <c r="AP233" s="18" t="s">
        <v>661</v>
      </c>
      <c r="AS233" s="63" t="s">
        <v>661</v>
      </c>
      <c r="AT233" s="23" t="s">
        <v>1242</v>
      </c>
      <c r="AU233" s="23" t="s">
        <v>1243</v>
      </c>
      <c r="AV233" s="23" t="s">
        <v>661</v>
      </c>
      <c r="AW233" s="23" t="s">
        <v>661</v>
      </c>
    </row>
    <row r="234" spans="1:49" ht="15.75" hidden="1" customHeight="1">
      <c r="A234" s="57">
        <v>228</v>
      </c>
      <c r="B234" s="18" t="s">
        <v>286</v>
      </c>
      <c r="C234" s="59">
        <v>6710</v>
      </c>
      <c r="D234" s="18">
        <v>6710</v>
      </c>
      <c r="E234" s="165" t="s">
        <v>283</v>
      </c>
      <c r="F234" s="59"/>
      <c r="G234" s="59"/>
      <c r="H234" s="59"/>
      <c r="I234" s="59"/>
      <c r="J234" s="59"/>
      <c r="K234" s="59"/>
      <c r="L234" s="59"/>
      <c r="M234" s="59"/>
      <c r="N234" s="18"/>
      <c r="O234" s="60"/>
      <c r="P234" s="175">
        <v>80</v>
      </c>
      <c r="Q234" s="18"/>
      <c r="R234" s="18"/>
      <c r="S234" s="18"/>
      <c r="T234" s="18"/>
      <c r="U234" s="61" t="s">
        <v>661</v>
      </c>
      <c r="V234" s="18" t="s">
        <v>661</v>
      </c>
      <c r="W234" s="18" t="s">
        <v>661</v>
      </c>
      <c r="X234" s="62" t="s">
        <v>661</v>
      </c>
      <c r="Y234" s="18" t="s">
        <v>661</v>
      </c>
      <c r="Z234" s="18" t="s">
        <v>661</v>
      </c>
      <c r="AA234" s="18" t="s">
        <v>661</v>
      </c>
      <c r="AB234" s="18" t="s">
        <v>661</v>
      </c>
      <c r="AC234" s="18" t="s">
        <v>661</v>
      </c>
      <c r="AD234" s="18"/>
      <c r="AE234" s="18"/>
      <c r="AF234" s="18"/>
      <c r="AG234" s="18"/>
      <c r="AH234" s="30" t="s">
        <v>661</v>
      </c>
      <c r="AI234" s="18" t="s">
        <v>661</v>
      </c>
      <c r="AJ234" s="18" t="s">
        <v>661</v>
      </c>
      <c r="AK234" s="18" t="s">
        <v>661</v>
      </c>
      <c r="AL234" s="18" t="s">
        <v>661</v>
      </c>
      <c r="AM234" s="18" t="s">
        <v>661</v>
      </c>
      <c r="AN234" s="18" t="s">
        <v>661</v>
      </c>
      <c r="AO234" s="18" t="s">
        <v>661</v>
      </c>
      <c r="AP234" s="18" t="s">
        <v>661</v>
      </c>
      <c r="AS234" s="63" t="s">
        <v>661</v>
      </c>
      <c r="AT234" s="23" t="s">
        <v>1242</v>
      </c>
      <c r="AU234" s="23" t="s">
        <v>1243</v>
      </c>
      <c r="AV234" s="23" t="s">
        <v>661</v>
      </c>
      <c r="AW234" s="23" t="s">
        <v>661</v>
      </c>
    </row>
    <row r="235" spans="1:49" ht="15.75" hidden="1" customHeight="1">
      <c r="A235" s="57">
        <v>229</v>
      </c>
      <c r="B235" s="18" t="s">
        <v>287</v>
      </c>
      <c r="C235" s="59">
        <v>6711</v>
      </c>
      <c r="D235" s="18">
        <v>6711</v>
      </c>
      <c r="E235" s="165" t="s">
        <v>283</v>
      </c>
      <c r="F235" s="59"/>
      <c r="G235" s="59"/>
      <c r="H235" s="59"/>
      <c r="I235" s="59"/>
      <c r="J235" s="59"/>
      <c r="K235" s="59"/>
      <c r="L235" s="59"/>
      <c r="M235" s="59"/>
      <c r="N235" s="18"/>
      <c r="O235" s="60"/>
      <c r="P235" s="175">
        <v>80</v>
      </c>
      <c r="Q235" s="18"/>
      <c r="R235" s="18"/>
      <c r="S235" s="18"/>
      <c r="T235" s="18"/>
      <c r="U235" s="61" t="s">
        <v>661</v>
      </c>
      <c r="V235" s="18" t="s">
        <v>661</v>
      </c>
      <c r="W235" s="18" t="s">
        <v>661</v>
      </c>
      <c r="X235" s="62" t="s">
        <v>661</v>
      </c>
      <c r="Y235" s="18" t="s">
        <v>661</v>
      </c>
      <c r="Z235" s="18" t="s">
        <v>661</v>
      </c>
      <c r="AA235" s="18" t="s">
        <v>661</v>
      </c>
      <c r="AB235" s="18" t="s">
        <v>661</v>
      </c>
      <c r="AC235" s="18" t="s">
        <v>661</v>
      </c>
      <c r="AD235" s="18"/>
      <c r="AE235" s="18"/>
      <c r="AF235" s="18"/>
      <c r="AG235" s="18"/>
      <c r="AH235" s="30" t="s">
        <v>661</v>
      </c>
      <c r="AI235" s="18" t="s">
        <v>661</v>
      </c>
      <c r="AJ235" s="18" t="s">
        <v>661</v>
      </c>
      <c r="AK235" s="18" t="s">
        <v>661</v>
      </c>
      <c r="AL235" s="18" t="s">
        <v>661</v>
      </c>
      <c r="AM235" s="18" t="s">
        <v>661</v>
      </c>
      <c r="AN235" s="18" t="s">
        <v>661</v>
      </c>
      <c r="AO235" s="18" t="s">
        <v>661</v>
      </c>
      <c r="AP235" s="18" t="s">
        <v>661</v>
      </c>
      <c r="AS235" s="63" t="s">
        <v>661</v>
      </c>
      <c r="AT235" s="23" t="s">
        <v>1242</v>
      </c>
      <c r="AU235" s="23" t="s">
        <v>1243</v>
      </c>
      <c r="AV235" s="23" t="s">
        <v>661</v>
      </c>
      <c r="AW235" s="23" t="s">
        <v>661</v>
      </c>
    </row>
    <row r="236" spans="1:49" ht="15.75" hidden="1" customHeight="1">
      <c r="A236" s="57">
        <v>230</v>
      </c>
      <c r="B236" s="18" t="s">
        <v>288</v>
      </c>
      <c r="C236" s="59">
        <v>6712</v>
      </c>
      <c r="D236" s="18">
        <v>6712</v>
      </c>
      <c r="E236" s="165" t="s">
        <v>283</v>
      </c>
      <c r="F236" s="59"/>
      <c r="G236" s="59"/>
      <c r="H236" s="59"/>
      <c r="I236" s="59"/>
      <c r="J236" s="59"/>
      <c r="K236" s="59"/>
      <c r="L236" s="59"/>
      <c r="M236" s="59"/>
      <c r="N236" s="18"/>
      <c r="O236" s="60"/>
      <c r="P236" s="175">
        <v>80</v>
      </c>
      <c r="Q236" s="18"/>
      <c r="R236" s="18"/>
      <c r="S236" s="18"/>
      <c r="T236" s="18"/>
      <c r="U236" s="61" t="s">
        <v>661</v>
      </c>
      <c r="V236" s="18" t="s">
        <v>661</v>
      </c>
      <c r="W236" s="18" t="s">
        <v>661</v>
      </c>
      <c r="X236" s="62" t="s">
        <v>661</v>
      </c>
      <c r="Y236" s="18" t="s">
        <v>661</v>
      </c>
      <c r="Z236" s="18" t="s">
        <v>661</v>
      </c>
      <c r="AA236" s="18" t="s">
        <v>661</v>
      </c>
      <c r="AB236" s="18" t="s">
        <v>661</v>
      </c>
      <c r="AC236" s="18" t="s">
        <v>661</v>
      </c>
      <c r="AD236" s="18"/>
      <c r="AE236" s="18"/>
      <c r="AF236" s="18"/>
      <c r="AG236" s="18"/>
      <c r="AH236" s="30" t="s">
        <v>661</v>
      </c>
      <c r="AI236" s="18" t="s">
        <v>661</v>
      </c>
      <c r="AJ236" s="18" t="s">
        <v>661</v>
      </c>
      <c r="AK236" s="18" t="s">
        <v>661</v>
      </c>
      <c r="AL236" s="18" t="s">
        <v>661</v>
      </c>
      <c r="AM236" s="18" t="s">
        <v>661</v>
      </c>
      <c r="AN236" s="18" t="s">
        <v>661</v>
      </c>
      <c r="AO236" s="18" t="s">
        <v>661</v>
      </c>
      <c r="AP236" s="18" t="s">
        <v>661</v>
      </c>
      <c r="AS236" s="63" t="s">
        <v>661</v>
      </c>
      <c r="AT236" s="23" t="s">
        <v>1242</v>
      </c>
      <c r="AU236" s="23" t="s">
        <v>1243</v>
      </c>
      <c r="AV236" s="23" t="s">
        <v>661</v>
      </c>
      <c r="AW236" s="23" t="s">
        <v>661</v>
      </c>
    </row>
    <row r="237" spans="1:49" ht="15.75" hidden="1" customHeight="1">
      <c r="A237" s="57">
        <v>231</v>
      </c>
      <c r="B237" s="18" t="s">
        <v>289</v>
      </c>
      <c r="C237" s="59">
        <v>6713</v>
      </c>
      <c r="D237" s="18">
        <v>6713</v>
      </c>
      <c r="E237" s="165" t="s">
        <v>283</v>
      </c>
      <c r="F237" s="59"/>
      <c r="G237" s="59"/>
      <c r="H237" s="59"/>
      <c r="I237" s="59"/>
      <c r="J237" s="59"/>
      <c r="K237" s="59"/>
      <c r="L237" s="59"/>
      <c r="M237" s="59"/>
      <c r="N237" s="18"/>
      <c r="O237" s="60"/>
      <c r="P237" s="175">
        <v>80</v>
      </c>
      <c r="Q237" s="18"/>
      <c r="R237" s="18"/>
      <c r="S237" s="18"/>
      <c r="T237" s="18"/>
      <c r="U237" s="61" t="s">
        <v>661</v>
      </c>
      <c r="V237" s="18" t="s">
        <v>661</v>
      </c>
      <c r="W237" s="18" t="s">
        <v>661</v>
      </c>
      <c r="X237" s="62" t="s">
        <v>661</v>
      </c>
      <c r="Y237" s="18" t="s">
        <v>661</v>
      </c>
      <c r="Z237" s="18" t="s">
        <v>661</v>
      </c>
      <c r="AA237" s="18" t="s">
        <v>661</v>
      </c>
      <c r="AB237" s="18" t="s">
        <v>661</v>
      </c>
      <c r="AC237" s="18" t="s">
        <v>661</v>
      </c>
      <c r="AD237" s="18"/>
      <c r="AE237" s="18"/>
      <c r="AF237" s="18"/>
      <c r="AG237" s="18"/>
      <c r="AH237" s="30" t="s">
        <v>661</v>
      </c>
      <c r="AI237" s="18" t="s">
        <v>661</v>
      </c>
      <c r="AJ237" s="18" t="s">
        <v>661</v>
      </c>
      <c r="AK237" s="18" t="s">
        <v>661</v>
      </c>
      <c r="AL237" s="18" t="s">
        <v>661</v>
      </c>
      <c r="AM237" s="18" t="s">
        <v>661</v>
      </c>
      <c r="AN237" s="18" t="s">
        <v>661</v>
      </c>
      <c r="AO237" s="18" t="s">
        <v>661</v>
      </c>
      <c r="AP237" s="18" t="s">
        <v>661</v>
      </c>
      <c r="AS237" s="63" t="s">
        <v>661</v>
      </c>
      <c r="AT237" s="23" t="s">
        <v>1242</v>
      </c>
      <c r="AU237" s="23" t="s">
        <v>1243</v>
      </c>
      <c r="AV237" s="23" t="s">
        <v>661</v>
      </c>
      <c r="AW237" s="23" t="s">
        <v>661</v>
      </c>
    </row>
    <row r="238" spans="1:49" ht="15.75" hidden="1" customHeight="1">
      <c r="A238" s="57">
        <v>232</v>
      </c>
      <c r="B238" s="18" t="s">
        <v>290</v>
      </c>
      <c r="C238" s="59">
        <v>6714</v>
      </c>
      <c r="D238" s="18">
        <v>6714</v>
      </c>
      <c r="E238" s="165" t="s">
        <v>283</v>
      </c>
      <c r="F238" s="59"/>
      <c r="G238" s="59"/>
      <c r="H238" s="59"/>
      <c r="I238" s="59"/>
      <c r="J238" s="59"/>
      <c r="K238" s="59"/>
      <c r="L238" s="59"/>
      <c r="M238" s="59"/>
      <c r="N238" s="18"/>
      <c r="O238" s="60"/>
      <c r="P238" s="175">
        <v>80</v>
      </c>
      <c r="Q238" s="18"/>
      <c r="R238" s="18"/>
      <c r="S238" s="18"/>
      <c r="T238" s="18"/>
      <c r="U238" s="61" t="s">
        <v>661</v>
      </c>
      <c r="V238" s="18" t="s">
        <v>661</v>
      </c>
      <c r="W238" s="18" t="s">
        <v>661</v>
      </c>
      <c r="X238" s="62" t="s">
        <v>661</v>
      </c>
      <c r="Y238" s="18" t="s">
        <v>661</v>
      </c>
      <c r="Z238" s="18" t="s">
        <v>661</v>
      </c>
      <c r="AA238" s="18" t="s">
        <v>661</v>
      </c>
      <c r="AB238" s="18" t="s">
        <v>661</v>
      </c>
      <c r="AC238" s="18" t="s">
        <v>661</v>
      </c>
      <c r="AD238" s="18"/>
      <c r="AE238" s="18"/>
      <c r="AF238" s="18"/>
      <c r="AG238" s="18"/>
      <c r="AH238" s="30" t="s">
        <v>661</v>
      </c>
      <c r="AI238" s="18" t="s">
        <v>661</v>
      </c>
      <c r="AJ238" s="18" t="s">
        <v>661</v>
      </c>
      <c r="AK238" s="18" t="s">
        <v>661</v>
      </c>
      <c r="AL238" s="18" t="s">
        <v>661</v>
      </c>
      <c r="AM238" s="18" t="s">
        <v>661</v>
      </c>
      <c r="AN238" s="18" t="s">
        <v>661</v>
      </c>
      <c r="AO238" s="18" t="s">
        <v>661</v>
      </c>
      <c r="AP238" s="18" t="s">
        <v>661</v>
      </c>
      <c r="AS238" s="63" t="s">
        <v>661</v>
      </c>
      <c r="AT238" s="23" t="s">
        <v>1242</v>
      </c>
      <c r="AU238" s="23" t="s">
        <v>1243</v>
      </c>
      <c r="AV238" s="23" t="s">
        <v>661</v>
      </c>
      <c r="AW238" s="23" t="s">
        <v>661</v>
      </c>
    </row>
    <row r="239" spans="1:49" ht="15.75" hidden="1" customHeight="1">
      <c r="A239" s="57">
        <v>233</v>
      </c>
      <c r="B239" s="18" t="s">
        <v>291</v>
      </c>
      <c r="C239" s="59">
        <v>6715</v>
      </c>
      <c r="D239" s="18">
        <v>6715</v>
      </c>
      <c r="E239" s="165" t="s">
        <v>283</v>
      </c>
      <c r="F239" s="59"/>
      <c r="G239" s="59"/>
      <c r="H239" s="59"/>
      <c r="I239" s="59"/>
      <c r="J239" s="59"/>
      <c r="K239" s="59"/>
      <c r="L239" s="59"/>
      <c r="M239" s="59"/>
      <c r="N239" s="18"/>
      <c r="O239" s="60"/>
      <c r="P239" s="175">
        <v>80</v>
      </c>
      <c r="Q239" s="18"/>
      <c r="R239" s="18"/>
      <c r="S239" s="18"/>
      <c r="T239" s="18"/>
      <c r="U239" s="61" t="s">
        <v>661</v>
      </c>
      <c r="V239" s="18" t="s">
        <v>661</v>
      </c>
      <c r="W239" s="18" t="s">
        <v>661</v>
      </c>
      <c r="X239" s="62" t="s">
        <v>661</v>
      </c>
      <c r="Y239" s="18" t="s">
        <v>661</v>
      </c>
      <c r="Z239" s="18" t="s">
        <v>661</v>
      </c>
      <c r="AA239" s="18" t="s">
        <v>661</v>
      </c>
      <c r="AB239" s="18" t="s">
        <v>661</v>
      </c>
      <c r="AC239" s="18" t="s">
        <v>661</v>
      </c>
      <c r="AD239" s="18"/>
      <c r="AE239" s="18"/>
      <c r="AF239" s="18"/>
      <c r="AG239" s="18"/>
      <c r="AH239" s="30" t="s">
        <v>661</v>
      </c>
      <c r="AI239" s="18" t="s">
        <v>661</v>
      </c>
      <c r="AJ239" s="18" t="s">
        <v>661</v>
      </c>
      <c r="AK239" s="18" t="s">
        <v>661</v>
      </c>
      <c r="AL239" s="18" t="s">
        <v>661</v>
      </c>
      <c r="AM239" s="18" t="s">
        <v>661</v>
      </c>
      <c r="AN239" s="18" t="s">
        <v>661</v>
      </c>
      <c r="AO239" s="18" t="s">
        <v>661</v>
      </c>
      <c r="AP239" s="18" t="s">
        <v>661</v>
      </c>
      <c r="AS239" s="63" t="s">
        <v>661</v>
      </c>
      <c r="AT239" s="23" t="s">
        <v>1242</v>
      </c>
      <c r="AU239" s="23" t="s">
        <v>1243</v>
      </c>
      <c r="AV239" s="23" t="s">
        <v>661</v>
      </c>
      <c r="AW239" s="23" t="s">
        <v>661</v>
      </c>
    </row>
    <row r="240" spans="1:49" ht="15.75" hidden="1" customHeight="1">
      <c r="A240" s="57">
        <v>234</v>
      </c>
      <c r="B240" s="18" t="s">
        <v>292</v>
      </c>
      <c r="C240" s="59">
        <v>6716</v>
      </c>
      <c r="D240" s="18">
        <v>6716</v>
      </c>
      <c r="E240" s="165" t="s">
        <v>283</v>
      </c>
      <c r="F240" s="59"/>
      <c r="G240" s="59"/>
      <c r="H240" s="59"/>
      <c r="I240" s="59"/>
      <c r="J240" s="59"/>
      <c r="K240" s="59"/>
      <c r="L240" s="59"/>
      <c r="M240" s="59"/>
      <c r="N240" s="18"/>
      <c r="O240" s="60"/>
      <c r="P240" s="175">
        <v>80</v>
      </c>
      <c r="Q240" s="18"/>
      <c r="R240" s="18"/>
      <c r="S240" s="18"/>
      <c r="T240" s="18"/>
      <c r="U240" s="61" t="s">
        <v>661</v>
      </c>
      <c r="V240" s="18" t="s">
        <v>661</v>
      </c>
      <c r="W240" s="18" t="s">
        <v>661</v>
      </c>
      <c r="X240" s="62" t="s">
        <v>661</v>
      </c>
      <c r="Y240" s="18" t="s">
        <v>661</v>
      </c>
      <c r="Z240" s="18" t="s">
        <v>661</v>
      </c>
      <c r="AA240" s="18" t="s">
        <v>661</v>
      </c>
      <c r="AB240" s="18" t="s">
        <v>661</v>
      </c>
      <c r="AC240" s="18" t="s">
        <v>661</v>
      </c>
      <c r="AD240" s="18"/>
      <c r="AE240" s="18"/>
      <c r="AF240" s="18"/>
      <c r="AG240" s="18"/>
      <c r="AH240" s="30" t="s">
        <v>661</v>
      </c>
      <c r="AI240" s="18" t="s">
        <v>661</v>
      </c>
      <c r="AJ240" s="18" t="s">
        <v>661</v>
      </c>
      <c r="AK240" s="18" t="s">
        <v>661</v>
      </c>
      <c r="AL240" s="18" t="s">
        <v>661</v>
      </c>
      <c r="AM240" s="18" t="s">
        <v>661</v>
      </c>
      <c r="AN240" s="18" t="s">
        <v>661</v>
      </c>
      <c r="AO240" s="18" t="s">
        <v>661</v>
      </c>
      <c r="AP240" s="18" t="s">
        <v>661</v>
      </c>
      <c r="AS240" s="63" t="s">
        <v>661</v>
      </c>
      <c r="AT240" s="23" t="s">
        <v>1242</v>
      </c>
      <c r="AU240" s="23" t="s">
        <v>1243</v>
      </c>
      <c r="AV240" s="23" t="s">
        <v>661</v>
      </c>
      <c r="AW240" s="23" t="s">
        <v>661</v>
      </c>
    </row>
    <row r="241" spans="1:49" ht="15.75" hidden="1" customHeight="1">
      <c r="A241" s="57">
        <v>235</v>
      </c>
      <c r="B241" s="18" t="s">
        <v>293</v>
      </c>
      <c r="C241" s="59">
        <v>6717</v>
      </c>
      <c r="D241" s="18">
        <v>6717</v>
      </c>
      <c r="E241" s="165" t="s">
        <v>283</v>
      </c>
      <c r="F241" s="59"/>
      <c r="G241" s="59"/>
      <c r="H241" s="59"/>
      <c r="I241" s="59"/>
      <c r="J241" s="59"/>
      <c r="K241" s="59"/>
      <c r="L241" s="59"/>
      <c r="M241" s="59"/>
      <c r="N241" s="18"/>
      <c r="O241" s="60"/>
      <c r="P241" s="175">
        <v>80</v>
      </c>
      <c r="Q241" s="18"/>
      <c r="R241" s="18"/>
      <c r="S241" s="18"/>
      <c r="T241" s="18"/>
      <c r="U241" s="61" t="s">
        <v>661</v>
      </c>
      <c r="V241" s="18" t="s">
        <v>661</v>
      </c>
      <c r="W241" s="18" t="s">
        <v>661</v>
      </c>
      <c r="X241" s="62" t="s">
        <v>661</v>
      </c>
      <c r="Y241" s="18" t="s">
        <v>661</v>
      </c>
      <c r="Z241" s="18" t="s">
        <v>661</v>
      </c>
      <c r="AA241" s="18" t="s">
        <v>661</v>
      </c>
      <c r="AB241" s="18" t="s">
        <v>661</v>
      </c>
      <c r="AC241" s="18" t="s">
        <v>661</v>
      </c>
      <c r="AD241" s="18"/>
      <c r="AE241" s="18"/>
      <c r="AF241" s="18"/>
      <c r="AG241" s="18"/>
      <c r="AH241" s="30" t="s">
        <v>661</v>
      </c>
      <c r="AI241" s="18" t="s">
        <v>661</v>
      </c>
      <c r="AJ241" s="18" t="s">
        <v>661</v>
      </c>
      <c r="AK241" s="18" t="s">
        <v>661</v>
      </c>
      <c r="AL241" s="18" t="s">
        <v>661</v>
      </c>
      <c r="AM241" s="18" t="s">
        <v>661</v>
      </c>
      <c r="AN241" s="18" t="s">
        <v>661</v>
      </c>
      <c r="AO241" s="18" t="s">
        <v>661</v>
      </c>
      <c r="AP241" s="18" t="s">
        <v>661</v>
      </c>
      <c r="AS241" s="63" t="s">
        <v>661</v>
      </c>
      <c r="AT241" s="23" t="s">
        <v>1242</v>
      </c>
      <c r="AU241" s="23" t="s">
        <v>1243</v>
      </c>
      <c r="AV241" s="23" t="s">
        <v>661</v>
      </c>
      <c r="AW241" s="23" t="s">
        <v>661</v>
      </c>
    </row>
    <row r="242" spans="1:49" ht="15.75" hidden="1" customHeight="1">
      <c r="A242" s="57">
        <v>236</v>
      </c>
      <c r="B242" s="18" t="s">
        <v>294</v>
      </c>
      <c r="C242" s="59">
        <v>6718</v>
      </c>
      <c r="D242" s="18">
        <v>6718</v>
      </c>
      <c r="E242" s="165" t="s">
        <v>283</v>
      </c>
      <c r="F242" s="59"/>
      <c r="G242" s="59"/>
      <c r="H242" s="59"/>
      <c r="I242" s="59"/>
      <c r="J242" s="59"/>
      <c r="K242" s="59"/>
      <c r="L242" s="59"/>
      <c r="M242" s="59"/>
      <c r="N242" s="18"/>
      <c r="O242" s="60"/>
      <c r="P242" s="175">
        <v>80</v>
      </c>
      <c r="Q242" s="18"/>
      <c r="R242" s="18"/>
      <c r="S242" s="18"/>
      <c r="T242" s="18"/>
      <c r="U242" s="61" t="s">
        <v>661</v>
      </c>
      <c r="V242" s="18" t="s">
        <v>661</v>
      </c>
      <c r="W242" s="18" t="s">
        <v>661</v>
      </c>
      <c r="X242" s="62" t="s">
        <v>661</v>
      </c>
      <c r="Y242" s="18" t="s">
        <v>661</v>
      </c>
      <c r="Z242" s="18" t="s">
        <v>661</v>
      </c>
      <c r="AA242" s="18" t="s">
        <v>661</v>
      </c>
      <c r="AB242" s="18" t="s">
        <v>661</v>
      </c>
      <c r="AC242" s="18" t="s">
        <v>661</v>
      </c>
      <c r="AD242" s="18"/>
      <c r="AE242" s="18"/>
      <c r="AF242" s="18"/>
      <c r="AG242" s="18"/>
      <c r="AH242" s="30" t="s">
        <v>661</v>
      </c>
      <c r="AI242" s="18" t="s">
        <v>661</v>
      </c>
      <c r="AJ242" s="18" t="s">
        <v>661</v>
      </c>
      <c r="AK242" s="18" t="s">
        <v>661</v>
      </c>
      <c r="AL242" s="18" t="s">
        <v>661</v>
      </c>
      <c r="AM242" s="18" t="s">
        <v>661</v>
      </c>
      <c r="AN242" s="18" t="s">
        <v>661</v>
      </c>
      <c r="AO242" s="18" t="s">
        <v>661</v>
      </c>
      <c r="AP242" s="18" t="s">
        <v>661</v>
      </c>
      <c r="AS242" s="63" t="s">
        <v>661</v>
      </c>
      <c r="AT242" s="23" t="s">
        <v>1242</v>
      </c>
      <c r="AU242" s="23" t="s">
        <v>1243</v>
      </c>
      <c r="AV242" s="23" t="s">
        <v>661</v>
      </c>
      <c r="AW242" s="23" t="s">
        <v>661</v>
      </c>
    </row>
    <row r="243" spans="1:49" ht="15.75" hidden="1" customHeight="1">
      <c r="A243" s="57">
        <v>237</v>
      </c>
      <c r="B243" s="18" t="s">
        <v>295</v>
      </c>
      <c r="C243" s="59">
        <v>6719</v>
      </c>
      <c r="D243" s="18">
        <v>6719</v>
      </c>
      <c r="E243" s="165" t="s">
        <v>283</v>
      </c>
      <c r="F243" s="59"/>
      <c r="G243" s="59"/>
      <c r="H243" s="59"/>
      <c r="I243" s="59"/>
      <c r="J243" s="59"/>
      <c r="K243" s="59"/>
      <c r="L243" s="59"/>
      <c r="M243" s="59"/>
      <c r="N243" s="18"/>
      <c r="O243" s="60"/>
      <c r="P243" s="175">
        <v>80</v>
      </c>
      <c r="Q243" s="18"/>
      <c r="R243" s="18"/>
      <c r="S243" s="18"/>
      <c r="T243" s="18"/>
      <c r="U243" s="61" t="s">
        <v>661</v>
      </c>
      <c r="V243" s="18" t="s">
        <v>661</v>
      </c>
      <c r="W243" s="18" t="s">
        <v>661</v>
      </c>
      <c r="X243" s="62" t="s">
        <v>661</v>
      </c>
      <c r="Y243" s="18" t="s">
        <v>661</v>
      </c>
      <c r="Z243" s="18" t="s">
        <v>661</v>
      </c>
      <c r="AA243" s="18" t="s">
        <v>661</v>
      </c>
      <c r="AB243" s="18" t="s">
        <v>661</v>
      </c>
      <c r="AC243" s="18" t="s">
        <v>661</v>
      </c>
      <c r="AD243" s="18"/>
      <c r="AE243" s="18"/>
      <c r="AF243" s="18"/>
      <c r="AG243" s="18"/>
      <c r="AH243" s="30" t="s">
        <v>661</v>
      </c>
      <c r="AI243" s="18" t="s">
        <v>661</v>
      </c>
      <c r="AJ243" s="18" t="s">
        <v>661</v>
      </c>
      <c r="AK243" s="18" t="s">
        <v>661</v>
      </c>
      <c r="AL243" s="18" t="s">
        <v>661</v>
      </c>
      <c r="AM243" s="18" t="s">
        <v>661</v>
      </c>
      <c r="AN243" s="18" t="s">
        <v>661</v>
      </c>
      <c r="AO243" s="18" t="s">
        <v>661</v>
      </c>
      <c r="AP243" s="18" t="s">
        <v>661</v>
      </c>
      <c r="AS243" s="63" t="s">
        <v>661</v>
      </c>
      <c r="AT243" s="23" t="s">
        <v>1242</v>
      </c>
      <c r="AU243" s="23" t="s">
        <v>1243</v>
      </c>
      <c r="AV243" s="23" t="s">
        <v>661</v>
      </c>
      <c r="AW243" s="23" t="s">
        <v>661</v>
      </c>
    </row>
    <row r="244" spans="1:49" ht="15.75" hidden="1" customHeight="1">
      <c r="A244" s="57">
        <v>238</v>
      </c>
      <c r="B244" s="18" t="s">
        <v>296</v>
      </c>
      <c r="C244" s="59">
        <v>6720</v>
      </c>
      <c r="D244" s="18">
        <v>6720</v>
      </c>
      <c r="E244" s="165" t="s">
        <v>283</v>
      </c>
      <c r="F244" s="59"/>
      <c r="G244" s="59"/>
      <c r="H244" s="59"/>
      <c r="I244" s="59"/>
      <c r="J244" s="59"/>
      <c r="K244" s="59"/>
      <c r="L244" s="59"/>
      <c r="M244" s="59"/>
      <c r="N244" s="18"/>
      <c r="O244" s="60"/>
      <c r="P244" s="175">
        <v>80</v>
      </c>
      <c r="Q244" s="18"/>
      <c r="R244" s="18"/>
      <c r="S244" s="18"/>
      <c r="T244" s="18"/>
      <c r="U244" s="61" t="s">
        <v>661</v>
      </c>
      <c r="V244" s="18" t="s">
        <v>661</v>
      </c>
      <c r="W244" s="18" t="s">
        <v>661</v>
      </c>
      <c r="X244" s="62" t="s">
        <v>661</v>
      </c>
      <c r="Y244" s="18" t="s">
        <v>661</v>
      </c>
      <c r="Z244" s="18" t="s">
        <v>661</v>
      </c>
      <c r="AA244" s="18" t="s">
        <v>661</v>
      </c>
      <c r="AB244" s="18" t="s">
        <v>661</v>
      </c>
      <c r="AC244" s="18" t="s">
        <v>661</v>
      </c>
      <c r="AD244" s="18"/>
      <c r="AE244" s="18"/>
      <c r="AF244" s="18"/>
      <c r="AG244" s="18"/>
      <c r="AH244" s="30" t="s">
        <v>661</v>
      </c>
      <c r="AI244" s="18" t="s">
        <v>661</v>
      </c>
      <c r="AJ244" s="18" t="s">
        <v>661</v>
      </c>
      <c r="AK244" s="18" t="s">
        <v>661</v>
      </c>
      <c r="AL244" s="18" t="s">
        <v>661</v>
      </c>
      <c r="AM244" s="18" t="s">
        <v>661</v>
      </c>
      <c r="AN244" s="18" t="s">
        <v>661</v>
      </c>
      <c r="AO244" s="18" t="s">
        <v>661</v>
      </c>
      <c r="AP244" s="18" t="s">
        <v>661</v>
      </c>
      <c r="AS244" s="63" t="s">
        <v>661</v>
      </c>
      <c r="AT244" s="23" t="s">
        <v>1242</v>
      </c>
      <c r="AU244" s="23" t="s">
        <v>1243</v>
      </c>
      <c r="AV244" s="23" t="s">
        <v>661</v>
      </c>
      <c r="AW244" s="23" t="s">
        <v>661</v>
      </c>
    </row>
    <row r="245" spans="1:49" ht="15.75" hidden="1" customHeight="1">
      <c r="A245" s="57">
        <v>239</v>
      </c>
      <c r="B245" s="18" t="s">
        <v>297</v>
      </c>
      <c r="C245" s="59">
        <v>6721</v>
      </c>
      <c r="D245" s="18">
        <v>6721</v>
      </c>
      <c r="E245" s="165" t="s">
        <v>283</v>
      </c>
      <c r="F245" s="59"/>
      <c r="G245" s="59"/>
      <c r="H245" s="59"/>
      <c r="I245" s="59"/>
      <c r="J245" s="59"/>
      <c r="K245" s="59"/>
      <c r="L245" s="59"/>
      <c r="M245" s="59"/>
      <c r="N245" s="18"/>
      <c r="O245" s="60"/>
      <c r="P245" s="175">
        <v>80</v>
      </c>
      <c r="Q245" s="18"/>
      <c r="R245" s="18"/>
      <c r="S245" s="18"/>
      <c r="T245" s="18"/>
      <c r="U245" s="61" t="s">
        <v>661</v>
      </c>
      <c r="V245" s="18" t="s">
        <v>661</v>
      </c>
      <c r="W245" s="18" t="s">
        <v>661</v>
      </c>
      <c r="X245" s="62" t="s">
        <v>661</v>
      </c>
      <c r="Y245" s="18" t="s">
        <v>661</v>
      </c>
      <c r="Z245" s="18" t="s">
        <v>661</v>
      </c>
      <c r="AA245" s="18" t="s">
        <v>661</v>
      </c>
      <c r="AB245" s="18" t="s">
        <v>661</v>
      </c>
      <c r="AC245" s="18" t="s">
        <v>661</v>
      </c>
      <c r="AD245" s="18"/>
      <c r="AE245" s="18"/>
      <c r="AF245" s="18"/>
      <c r="AG245" s="18"/>
      <c r="AH245" s="30" t="s">
        <v>661</v>
      </c>
      <c r="AI245" s="18" t="s">
        <v>661</v>
      </c>
      <c r="AJ245" s="18" t="s">
        <v>661</v>
      </c>
      <c r="AK245" s="18" t="s">
        <v>661</v>
      </c>
      <c r="AL245" s="18" t="s">
        <v>661</v>
      </c>
      <c r="AM245" s="18" t="s">
        <v>661</v>
      </c>
      <c r="AN245" s="18" t="s">
        <v>661</v>
      </c>
      <c r="AO245" s="18" t="s">
        <v>661</v>
      </c>
      <c r="AP245" s="18" t="s">
        <v>661</v>
      </c>
      <c r="AS245" s="63" t="s">
        <v>661</v>
      </c>
      <c r="AT245" s="23" t="s">
        <v>1242</v>
      </c>
      <c r="AU245" s="23" t="s">
        <v>1243</v>
      </c>
      <c r="AV245" s="23" t="s">
        <v>661</v>
      </c>
      <c r="AW245" s="23" t="s">
        <v>661</v>
      </c>
    </row>
    <row r="246" spans="1:49" ht="15.75" hidden="1" customHeight="1">
      <c r="A246" s="57">
        <v>240</v>
      </c>
      <c r="B246" s="18" t="s">
        <v>298</v>
      </c>
      <c r="C246" s="59">
        <v>6722</v>
      </c>
      <c r="D246" s="18">
        <v>6722</v>
      </c>
      <c r="E246" s="165" t="s">
        <v>283</v>
      </c>
      <c r="F246" s="59"/>
      <c r="G246" s="59"/>
      <c r="H246" s="59"/>
      <c r="I246" s="59"/>
      <c r="J246" s="59"/>
      <c r="K246" s="59"/>
      <c r="L246" s="59"/>
      <c r="M246" s="59"/>
      <c r="N246" s="18"/>
      <c r="O246" s="60"/>
      <c r="P246" s="175">
        <v>80</v>
      </c>
      <c r="Q246" s="18"/>
      <c r="R246" s="18"/>
      <c r="S246" s="18"/>
      <c r="T246" s="18"/>
      <c r="U246" s="61" t="s">
        <v>661</v>
      </c>
      <c r="V246" s="18" t="s">
        <v>661</v>
      </c>
      <c r="W246" s="18" t="s">
        <v>661</v>
      </c>
      <c r="X246" s="62" t="s">
        <v>661</v>
      </c>
      <c r="Y246" s="18" t="s">
        <v>661</v>
      </c>
      <c r="Z246" s="18" t="s">
        <v>661</v>
      </c>
      <c r="AA246" s="18" t="s">
        <v>661</v>
      </c>
      <c r="AB246" s="18" t="s">
        <v>661</v>
      </c>
      <c r="AC246" s="18" t="s">
        <v>661</v>
      </c>
      <c r="AD246" s="18"/>
      <c r="AE246" s="18"/>
      <c r="AF246" s="18"/>
      <c r="AG246" s="18"/>
      <c r="AH246" s="30" t="s">
        <v>661</v>
      </c>
      <c r="AI246" s="18" t="s">
        <v>661</v>
      </c>
      <c r="AJ246" s="18" t="s">
        <v>661</v>
      </c>
      <c r="AK246" s="18" t="s">
        <v>661</v>
      </c>
      <c r="AL246" s="18" t="s">
        <v>661</v>
      </c>
      <c r="AM246" s="18" t="s">
        <v>661</v>
      </c>
      <c r="AN246" s="18" t="s">
        <v>661</v>
      </c>
      <c r="AO246" s="18" t="s">
        <v>661</v>
      </c>
      <c r="AP246" s="18" t="s">
        <v>661</v>
      </c>
      <c r="AS246" s="63" t="s">
        <v>661</v>
      </c>
      <c r="AT246" s="23" t="s">
        <v>1242</v>
      </c>
      <c r="AU246" s="23" t="s">
        <v>1243</v>
      </c>
      <c r="AV246" s="23" t="s">
        <v>661</v>
      </c>
      <c r="AW246" s="23" t="s">
        <v>661</v>
      </c>
    </row>
    <row r="247" spans="1:49" ht="15.75" hidden="1" customHeight="1">
      <c r="A247" s="57">
        <v>241</v>
      </c>
      <c r="B247" s="18" t="s">
        <v>299</v>
      </c>
      <c r="C247" s="59">
        <v>6723</v>
      </c>
      <c r="D247" s="18">
        <v>6723</v>
      </c>
      <c r="E247" s="165" t="s">
        <v>283</v>
      </c>
      <c r="F247" s="59"/>
      <c r="G247" s="59"/>
      <c r="H247" s="59"/>
      <c r="I247" s="59"/>
      <c r="J247" s="59"/>
      <c r="K247" s="59"/>
      <c r="L247" s="59"/>
      <c r="M247" s="59"/>
      <c r="N247" s="18"/>
      <c r="O247" s="60"/>
      <c r="P247" s="175">
        <v>80</v>
      </c>
      <c r="Q247" s="18"/>
      <c r="R247" s="18"/>
      <c r="S247" s="18"/>
      <c r="T247" s="18"/>
      <c r="U247" s="61" t="s">
        <v>661</v>
      </c>
      <c r="V247" s="18" t="s">
        <v>661</v>
      </c>
      <c r="W247" s="18" t="s">
        <v>661</v>
      </c>
      <c r="X247" s="62" t="s">
        <v>661</v>
      </c>
      <c r="Y247" s="18" t="s">
        <v>661</v>
      </c>
      <c r="Z247" s="18" t="s">
        <v>661</v>
      </c>
      <c r="AA247" s="18" t="s">
        <v>661</v>
      </c>
      <c r="AB247" s="18" t="s">
        <v>661</v>
      </c>
      <c r="AC247" s="18" t="s">
        <v>661</v>
      </c>
      <c r="AD247" s="18"/>
      <c r="AE247" s="18"/>
      <c r="AF247" s="18"/>
      <c r="AG247" s="18"/>
      <c r="AH247" s="30" t="s">
        <v>661</v>
      </c>
      <c r="AI247" s="18" t="s">
        <v>661</v>
      </c>
      <c r="AJ247" s="18" t="s">
        <v>661</v>
      </c>
      <c r="AK247" s="18" t="s">
        <v>661</v>
      </c>
      <c r="AL247" s="18" t="s">
        <v>661</v>
      </c>
      <c r="AM247" s="18" t="s">
        <v>661</v>
      </c>
      <c r="AN247" s="18" t="s">
        <v>661</v>
      </c>
      <c r="AO247" s="18" t="s">
        <v>661</v>
      </c>
      <c r="AP247" s="18" t="s">
        <v>661</v>
      </c>
      <c r="AS247" s="63" t="s">
        <v>661</v>
      </c>
      <c r="AT247" s="23" t="s">
        <v>1242</v>
      </c>
      <c r="AU247" s="23" t="s">
        <v>1243</v>
      </c>
      <c r="AV247" s="23" t="s">
        <v>661</v>
      </c>
      <c r="AW247" s="23" t="s">
        <v>661</v>
      </c>
    </row>
    <row r="248" spans="1:49" ht="15.75" hidden="1" customHeight="1">
      <c r="A248" s="57">
        <v>242</v>
      </c>
      <c r="B248" s="18" t="s">
        <v>300</v>
      </c>
      <c r="C248" s="59">
        <v>6724</v>
      </c>
      <c r="D248" s="18">
        <v>6724</v>
      </c>
      <c r="E248" s="165" t="s">
        <v>283</v>
      </c>
      <c r="F248" s="59"/>
      <c r="G248" s="59"/>
      <c r="H248" s="59"/>
      <c r="I248" s="59"/>
      <c r="J248" s="59"/>
      <c r="K248" s="59"/>
      <c r="L248" s="59"/>
      <c r="M248" s="59"/>
      <c r="N248" s="18"/>
      <c r="O248" s="60"/>
      <c r="P248" s="175">
        <v>80</v>
      </c>
      <c r="Q248" s="18"/>
      <c r="R248" s="18"/>
      <c r="S248" s="18"/>
      <c r="T248" s="18"/>
      <c r="U248" s="61" t="s">
        <v>661</v>
      </c>
      <c r="V248" s="18" t="s">
        <v>661</v>
      </c>
      <c r="W248" s="18" t="s">
        <v>661</v>
      </c>
      <c r="X248" s="62" t="s">
        <v>661</v>
      </c>
      <c r="Y248" s="18" t="s">
        <v>661</v>
      </c>
      <c r="Z248" s="18" t="s">
        <v>661</v>
      </c>
      <c r="AA248" s="18" t="s">
        <v>661</v>
      </c>
      <c r="AB248" s="18" t="s">
        <v>661</v>
      </c>
      <c r="AC248" s="18" t="s">
        <v>661</v>
      </c>
      <c r="AD248" s="18"/>
      <c r="AE248" s="18"/>
      <c r="AF248" s="18"/>
      <c r="AG248" s="18"/>
      <c r="AH248" s="30" t="s">
        <v>661</v>
      </c>
      <c r="AI248" s="18" t="s">
        <v>661</v>
      </c>
      <c r="AJ248" s="18" t="s">
        <v>661</v>
      </c>
      <c r="AK248" s="18" t="s">
        <v>661</v>
      </c>
      <c r="AL248" s="18" t="s">
        <v>661</v>
      </c>
      <c r="AM248" s="18" t="s">
        <v>661</v>
      </c>
      <c r="AN248" s="18" t="s">
        <v>661</v>
      </c>
      <c r="AO248" s="18" t="s">
        <v>661</v>
      </c>
      <c r="AP248" s="18" t="s">
        <v>661</v>
      </c>
      <c r="AS248" s="63" t="s">
        <v>661</v>
      </c>
      <c r="AT248" s="23" t="s">
        <v>1242</v>
      </c>
      <c r="AU248" s="23" t="s">
        <v>1243</v>
      </c>
      <c r="AV248" s="23" t="s">
        <v>661</v>
      </c>
      <c r="AW248" s="23" t="s">
        <v>661</v>
      </c>
    </row>
    <row r="249" spans="1:49" ht="15.75" hidden="1" customHeight="1">
      <c r="A249" s="57">
        <v>243</v>
      </c>
      <c r="B249" s="18" t="s">
        <v>301</v>
      </c>
      <c r="C249" s="59">
        <v>6725</v>
      </c>
      <c r="D249" s="18">
        <v>6725</v>
      </c>
      <c r="E249" s="165" t="s">
        <v>283</v>
      </c>
      <c r="F249" s="59"/>
      <c r="G249" s="59"/>
      <c r="H249" s="59"/>
      <c r="I249" s="59"/>
      <c r="J249" s="59"/>
      <c r="K249" s="59"/>
      <c r="L249" s="59"/>
      <c r="M249" s="59"/>
      <c r="N249" s="18"/>
      <c r="O249" s="60"/>
      <c r="P249" s="175">
        <v>80</v>
      </c>
      <c r="Q249" s="18"/>
      <c r="R249" s="18"/>
      <c r="S249" s="18"/>
      <c r="T249" s="18"/>
      <c r="U249" s="61" t="s">
        <v>661</v>
      </c>
      <c r="V249" s="18" t="s">
        <v>661</v>
      </c>
      <c r="W249" s="18" t="s">
        <v>661</v>
      </c>
      <c r="X249" s="62" t="s">
        <v>661</v>
      </c>
      <c r="Y249" s="18" t="s">
        <v>661</v>
      </c>
      <c r="Z249" s="18" t="s">
        <v>661</v>
      </c>
      <c r="AA249" s="18" t="s">
        <v>661</v>
      </c>
      <c r="AB249" s="18" t="s">
        <v>661</v>
      </c>
      <c r="AC249" s="18" t="s">
        <v>661</v>
      </c>
      <c r="AD249" s="18"/>
      <c r="AE249" s="18"/>
      <c r="AF249" s="18"/>
      <c r="AG249" s="18"/>
      <c r="AH249" s="30" t="s">
        <v>661</v>
      </c>
      <c r="AI249" s="18" t="s">
        <v>661</v>
      </c>
      <c r="AJ249" s="18" t="s">
        <v>661</v>
      </c>
      <c r="AK249" s="18" t="s">
        <v>661</v>
      </c>
      <c r="AL249" s="18" t="s">
        <v>661</v>
      </c>
      <c r="AM249" s="18" t="s">
        <v>661</v>
      </c>
      <c r="AN249" s="18" t="s">
        <v>661</v>
      </c>
      <c r="AO249" s="18" t="s">
        <v>661</v>
      </c>
      <c r="AP249" s="18" t="s">
        <v>661</v>
      </c>
      <c r="AS249" s="63" t="s">
        <v>661</v>
      </c>
      <c r="AT249" s="23" t="s">
        <v>1242</v>
      </c>
      <c r="AU249" s="23" t="s">
        <v>1243</v>
      </c>
      <c r="AV249" s="23" t="s">
        <v>661</v>
      </c>
      <c r="AW249" s="23" t="s">
        <v>661</v>
      </c>
    </row>
    <row r="250" spans="1:49" ht="15.75" hidden="1" customHeight="1">
      <c r="A250" s="57">
        <v>244</v>
      </c>
      <c r="B250" s="18" t="s">
        <v>302</v>
      </c>
      <c r="C250" s="59">
        <v>6726</v>
      </c>
      <c r="D250" s="18">
        <v>6726</v>
      </c>
      <c r="E250" s="165" t="s">
        <v>283</v>
      </c>
      <c r="F250" s="59"/>
      <c r="G250" s="59"/>
      <c r="H250" s="59"/>
      <c r="I250" s="59"/>
      <c r="J250" s="59"/>
      <c r="K250" s="59"/>
      <c r="L250" s="59"/>
      <c r="M250" s="59"/>
      <c r="N250" s="18"/>
      <c r="O250" s="60"/>
      <c r="P250" s="175">
        <v>80</v>
      </c>
      <c r="Q250" s="18"/>
      <c r="R250" s="18"/>
      <c r="S250" s="18"/>
      <c r="T250" s="18"/>
      <c r="U250" s="61" t="s">
        <v>661</v>
      </c>
      <c r="V250" s="18" t="s">
        <v>661</v>
      </c>
      <c r="W250" s="18" t="s">
        <v>661</v>
      </c>
      <c r="X250" s="62" t="s">
        <v>661</v>
      </c>
      <c r="Y250" s="18" t="s">
        <v>661</v>
      </c>
      <c r="Z250" s="18" t="s">
        <v>661</v>
      </c>
      <c r="AA250" s="18" t="s">
        <v>661</v>
      </c>
      <c r="AB250" s="18" t="s">
        <v>661</v>
      </c>
      <c r="AC250" s="18" t="s">
        <v>661</v>
      </c>
      <c r="AD250" s="18"/>
      <c r="AE250" s="18"/>
      <c r="AF250" s="18"/>
      <c r="AG250" s="18"/>
      <c r="AH250" s="30" t="s">
        <v>661</v>
      </c>
      <c r="AI250" s="18" t="s">
        <v>661</v>
      </c>
      <c r="AJ250" s="18" t="s">
        <v>661</v>
      </c>
      <c r="AK250" s="18" t="s">
        <v>661</v>
      </c>
      <c r="AL250" s="18" t="s">
        <v>661</v>
      </c>
      <c r="AM250" s="18" t="s">
        <v>661</v>
      </c>
      <c r="AN250" s="18" t="s">
        <v>661</v>
      </c>
      <c r="AO250" s="18" t="s">
        <v>661</v>
      </c>
      <c r="AP250" s="18" t="s">
        <v>661</v>
      </c>
      <c r="AS250" s="63" t="s">
        <v>661</v>
      </c>
      <c r="AT250" s="23" t="s">
        <v>1242</v>
      </c>
      <c r="AU250" s="23" t="s">
        <v>1243</v>
      </c>
      <c r="AV250" s="23" t="s">
        <v>661</v>
      </c>
      <c r="AW250" s="23" t="s">
        <v>661</v>
      </c>
    </row>
    <row r="251" spans="1:49" ht="15.75" hidden="1" customHeight="1">
      <c r="A251" s="57">
        <v>245</v>
      </c>
      <c r="B251" s="18" t="s">
        <v>303</v>
      </c>
      <c r="C251" s="59">
        <v>6727</v>
      </c>
      <c r="D251" s="18">
        <v>6727</v>
      </c>
      <c r="E251" s="165" t="s">
        <v>283</v>
      </c>
      <c r="F251" s="59"/>
      <c r="G251" s="59"/>
      <c r="H251" s="59"/>
      <c r="I251" s="59"/>
      <c r="J251" s="59"/>
      <c r="K251" s="59"/>
      <c r="L251" s="59"/>
      <c r="M251" s="59"/>
      <c r="N251" s="18"/>
      <c r="O251" s="60"/>
      <c r="P251" s="175">
        <v>80</v>
      </c>
      <c r="Q251" s="18"/>
      <c r="R251" s="18"/>
      <c r="S251" s="18"/>
      <c r="T251" s="18"/>
      <c r="U251" s="61" t="s">
        <v>661</v>
      </c>
      <c r="V251" s="18" t="s">
        <v>661</v>
      </c>
      <c r="W251" s="18" t="s">
        <v>661</v>
      </c>
      <c r="X251" s="62" t="s">
        <v>661</v>
      </c>
      <c r="Y251" s="18" t="s">
        <v>661</v>
      </c>
      <c r="Z251" s="18" t="s">
        <v>661</v>
      </c>
      <c r="AA251" s="18" t="s">
        <v>661</v>
      </c>
      <c r="AB251" s="18" t="s">
        <v>661</v>
      </c>
      <c r="AC251" s="18" t="s">
        <v>661</v>
      </c>
      <c r="AD251" s="18"/>
      <c r="AE251" s="18"/>
      <c r="AF251" s="18"/>
      <c r="AG251" s="18"/>
      <c r="AH251" s="30" t="s">
        <v>661</v>
      </c>
      <c r="AI251" s="18" t="s">
        <v>661</v>
      </c>
      <c r="AJ251" s="18" t="s">
        <v>661</v>
      </c>
      <c r="AK251" s="18" t="s">
        <v>661</v>
      </c>
      <c r="AL251" s="18" t="s">
        <v>661</v>
      </c>
      <c r="AM251" s="18" t="s">
        <v>661</v>
      </c>
      <c r="AN251" s="18" t="s">
        <v>661</v>
      </c>
      <c r="AO251" s="18" t="s">
        <v>661</v>
      </c>
      <c r="AP251" s="18" t="s">
        <v>661</v>
      </c>
      <c r="AS251" s="63" t="s">
        <v>661</v>
      </c>
      <c r="AT251" s="23" t="s">
        <v>1242</v>
      </c>
      <c r="AU251" s="23" t="s">
        <v>1243</v>
      </c>
      <c r="AV251" s="23" t="s">
        <v>661</v>
      </c>
      <c r="AW251" s="23" t="s">
        <v>661</v>
      </c>
    </row>
    <row r="252" spans="1:49" ht="15.75" hidden="1" customHeight="1">
      <c r="A252" s="57">
        <v>246</v>
      </c>
      <c r="B252" s="18" t="s">
        <v>304</v>
      </c>
      <c r="C252" s="59">
        <v>6728</v>
      </c>
      <c r="D252" s="18">
        <v>6728</v>
      </c>
      <c r="E252" s="165" t="s">
        <v>283</v>
      </c>
      <c r="F252" s="59"/>
      <c r="G252" s="59"/>
      <c r="H252" s="59"/>
      <c r="I252" s="59"/>
      <c r="J252" s="59"/>
      <c r="K252" s="59"/>
      <c r="L252" s="59"/>
      <c r="M252" s="59"/>
      <c r="N252" s="18"/>
      <c r="O252" s="60"/>
      <c r="P252" s="175">
        <v>80</v>
      </c>
      <c r="Q252" s="18"/>
      <c r="R252" s="18"/>
      <c r="S252" s="18"/>
      <c r="T252" s="18"/>
      <c r="U252" s="61" t="s">
        <v>661</v>
      </c>
      <c r="V252" s="18" t="s">
        <v>661</v>
      </c>
      <c r="W252" s="18" t="s">
        <v>661</v>
      </c>
      <c r="X252" s="62" t="s">
        <v>661</v>
      </c>
      <c r="Y252" s="18" t="s">
        <v>661</v>
      </c>
      <c r="Z252" s="18" t="s">
        <v>661</v>
      </c>
      <c r="AA252" s="18" t="s">
        <v>661</v>
      </c>
      <c r="AB252" s="18" t="s">
        <v>661</v>
      </c>
      <c r="AC252" s="18" t="s">
        <v>661</v>
      </c>
      <c r="AD252" s="18"/>
      <c r="AE252" s="18"/>
      <c r="AF252" s="18"/>
      <c r="AG252" s="18"/>
      <c r="AH252" s="30" t="s">
        <v>661</v>
      </c>
      <c r="AI252" s="18" t="s">
        <v>661</v>
      </c>
      <c r="AJ252" s="18" t="s">
        <v>661</v>
      </c>
      <c r="AK252" s="18" t="s">
        <v>661</v>
      </c>
      <c r="AL252" s="18" t="s">
        <v>661</v>
      </c>
      <c r="AM252" s="18" t="s">
        <v>661</v>
      </c>
      <c r="AN252" s="18" t="s">
        <v>661</v>
      </c>
      <c r="AO252" s="18" t="s">
        <v>661</v>
      </c>
      <c r="AP252" s="18" t="s">
        <v>661</v>
      </c>
      <c r="AS252" s="63" t="s">
        <v>661</v>
      </c>
      <c r="AT252" s="23" t="s">
        <v>1242</v>
      </c>
      <c r="AU252" s="23" t="s">
        <v>1243</v>
      </c>
      <c r="AV252" s="23" t="s">
        <v>661</v>
      </c>
      <c r="AW252" s="23" t="s">
        <v>661</v>
      </c>
    </row>
    <row r="253" spans="1:49" ht="15.75" hidden="1" customHeight="1">
      <c r="A253" s="57">
        <v>247</v>
      </c>
      <c r="B253" s="18" t="s">
        <v>305</v>
      </c>
      <c r="C253" s="59">
        <v>6729</v>
      </c>
      <c r="D253" s="18">
        <v>6729</v>
      </c>
      <c r="E253" s="165" t="s">
        <v>283</v>
      </c>
      <c r="F253" s="59"/>
      <c r="G253" s="59"/>
      <c r="H253" s="59"/>
      <c r="I253" s="59"/>
      <c r="J253" s="59"/>
      <c r="K253" s="59"/>
      <c r="L253" s="59"/>
      <c r="M253" s="59"/>
      <c r="N253" s="18"/>
      <c r="O253" s="60"/>
      <c r="P253" s="175">
        <v>80</v>
      </c>
      <c r="Q253" s="18"/>
      <c r="R253" s="18"/>
      <c r="S253" s="18"/>
      <c r="T253" s="18"/>
      <c r="U253" s="61" t="s">
        <v>661</v>
      </c>
      <c r="V253" s="18" t="s">
        <v>661</v>
      </c>
      <c r="W253" s="18" t="s">
        <v>661</v>
      </c>
      <c r="X253" s="62" t="s">
        <v>661</v>
      </c>
      <c r="Y253" s="18" t="s">
        <v>661</v>
      </c>
      <c r="Z253" s="18" t="s">
        <v>661</v>
      </c>
      <c r="AA253" s="18" t="s">
        <v>661</v>
      </c>
      <c r="AB253" s="18" t="s">
        <v>661</v>
      </c>
      <c r="AC253" s="18" t="s">
        <v>661</v>
      </c>
      <c r="AD253" s="18"/>
      <c r="AE253" s="18"/>
      <c r="AF253" s="18"/>
      <c r="AG253" s="18"/>
      <c r="AH253" s="30" t="s">
        <v>661</v>
      </c>
      <c r="AI253" s="18" t="s">
        <v>661</v>
      </c>
      <c r="AJ253" s="18" t="s">
        <v>661</v>
      </c>
      <c r="AK253" s="18" t="s">
        <v>661</v>
      </c>
      <c r="AL253" s="18" t="s">
        <v>661</v>
      </c>
      <c r="AM253" s="18" t="s">
        <v>661</v>
      </c>
      <c r="AN253" s="18" t="s">
        <v>661</v>
      </c>
      <c r="AO253" s="18" t="s">
        <v>661</v>
      </c>
      <c r="AP253" s="18" t="s">
        <v>661</v>
      </c>
      <c r="AS253" s="63" t="s">
        <v>661</v>
      </c>
      <c r="AT253" s="23" t="s">
        <v>1242</v>
      </c>
      <c r="AU253" s="23" t="s">
        <v>1243</v>
      </c>
      <c r="AV253" s="23" t="s">
        <v>661</v>
      </c>
      <c r="AW253" s="23" t="s">
        <v>661</v>
      </c>
    </row>
    <row r="254" spans="1:49" ht="15.75" hidden="1" customHeight="1">
      <c r="A254" s="57">
        <v>248</v>
      </c>
      <c r="B254" s="18" t="s">
        <v>306</v>
      </c>
      <c r="C254" s="59">
        <v>6730</v>
      </c>
      <c r="D254" s="18">
        <v>6730</v>
      </c>
      <c r="E254" s="165" t="s">
        <v>283</v>
      </c>
      <c r="F254" s="59"/>
      <c r="G254" s="59"/>
      <c r="H254" s="59"/>
      <c r="I254" s="59"/>
      <c r="J254" s="59"/>
      <c r="K254" s="59"/>
      <c r="L254" s="59"/>
      <c r="M254" s="59"/>
      <c r="N254" s="18"/>
      <c r="O254" s="60"/>
      <c r="P254" s="175">
        <v>80</v>
      </c>
      <c r="Q254" s="18"/>
      <c r="R254" s="18"/>
      <c r="S254" s="18"/>
      <c r="T254" s="18"/>
      <c r="U254" s="61" t="s">
        <v>661</v>
      </c>
      <c r="V254" s="18" t="s">
        <v>661</v>
      </c>
      <c r="W254" s="18" t="s">
        <v>661</v>
      </c>
      <c r="X254" s="62" t="s">
        <v>661</v>
      </c>
      <c r="Y254" s="18" t="s">
        <v>661</v>
      </c>
      <c r="Z254" s="18" t="s">
        <v>661</v>
      </c>
      <c r="AA254" s="18" t="s">
        <v>661</v>
      </c>
      <c r="AB254" s="18" t="s">
        <v>661</v>
      </c>
      <c r="AC254" s="18" t="s">
        <v>661</v>
      </c>
      <c r="AD254" s="18"/>
      <c r="AE254" s="18"/>
      <c r="AF254" s="18"/>
      <c r="AG254" s="18"/>
      <c r="AH254" s="30" t="s">
        <v>661</v>
      </c>
      <c r="AI254" s="18" t="s">
        <v>661</v>
      </c>
      <c r="AJ254" s="18" t="s">
        <v>661</v>
      </c>
      <c r="AK254" s="18" t="s">
        <v>661</v>
      </c>
      <c r="AL254" s="18" t="s">
        <v>661</v>
      </c>
      <c r="AM254" s="18" t="s">
        <v>661</v>
      </c>
      <c r="AN254" s="18" t="s">
        <v>661</v>
      </c>
      <c r="AO254" s="18" t="s">
        <v>661</v>
      </c>
      <c r="AP254" s="18" t="s">
        <v>661</v>
      </c>
      <c r="AS254" s="63" t="s">
        <v>661</v>
      </c>
      <c r="AT254" s="23" t="s">
        <v>1242</v>
      </c>
      <c r="AU254" s="23" t="s">
        <v>1243</v>
      </c>
      <c r="AV254" s="23" t="s">
        <v>661</v>
      </c>
      <c r="AW254" s="23" t="s">
        <v>661</v>
      </c>
    </row>
    <row r="255" spans="1:49" ht="15.75" hidden="1" customHeight="1">
      <c r="A255" s="57">
        <v>249</v>
      </c>
      <c r="B255" s="18" t="s">
        <v>307</v>
      </c>
      <c r="C255" s="59">
        <v>6731</v>
      </c>
      <c r="D255" s="18">
        <v>6731</v>
      </c>
      <c r="E255" s="165" t="s">
        <v>283</v>
      </c>
      <c r="F255" s="59"/>
      <c r="G255" s="59"/>
      <c r="H255" s="59"/>
      <c r="I255" s="59"/>
      <c r="J255" s="59"/>
      <c r="K255" s="59"/>
      <c r="L255" s="59"/>
      <c r="M255" s="59"/>
      <c r="N255" s="18"/>
      <c r="O255" s="60"/>
      <c r="P255" s="175">
        <v>80</v>
      </c>
      <c r="Q255" s="18"/>
      <c r="R255" s="18"/>
      <c r="S255" s="18"/>
      <c r="T255" s="18"/>
      <c r="U255" s="61" t="s">
        <v>661</v>
      </c>
      <c r="V255" s="18" t="s">
        <v>661</v>
      </c>
      <c r="W255" s="18" t="s">
        <v>661</v>
      </c>
      <c r="X255" s="62" t="s">
        <v>661</v>
      </c>
      <c r="Y255" s="18" t="s">
        <v>661</v>
      </c>
      <c r="Z255" s="18" t="s">
        <v>661</v>
      </c>
      <c r="AA255" s="18" t="s">
        <v>661</v>
      </c>
      <c r="AB255" s="18" t="s">
        <v>661</v>
      </c>
      <c r="AC255" s="18" t="s">
        <v>661</v>
      </c>
      <c r="AD255" s="18"/>
      <c r="AE255" s="18"/>
      <c r="AF255" s="18"/>
      <c r="AG255" s="18"/>
      <c r="AH255" s="30" t="s">
        <v>661</v>
      </c>
      <c r="AI255" s="18" t="s">
        <v>661</v>
      </c>
      <c r="AJ255" s="18" t="s">
        <v>661</v>
      </c>
      <c r="AK255" s="18" t="s">
        <v>661</v>
      </c>
      <c r="AL255" s="18" t="s">
        <v>661</v>
      </c>
      <c r="AM255" s="18" t="s">
        <v>661</v>
      </c>
      <c r="AN255" s="18" t="s">
        <v>661</v>
      </c>
      <c r="AO255" s="18" t="s">
        <v>661</v>
      </c>
      <c r="AP255" s="18" t="s">
        <v>661</v>
      </c>
      <c r="AS255" s="63" t="s">
        <v>661</v>
      </c>
      <c r="AT255" s="23" t="s">
        <v>1242</v>
      </c>
      <c r="AU255" s="23" t="s">
        <v>1243</v>
      </c>
      <c r="AV255" s="23" t="s">
        <v>661</v>
      </c>
      <c r="AW255" s="23" t="s">
        <v>661</v>
      </c>
    </row>
    <row r="256" spans="1:49" ht="15.75" hidden="1" customHeight="1">
      <c r="A256" s="57">
        <v>250</v>
      </c>
      <c r="B256" s="18" t="s">
        <v>308</v>
      </c>
      <c r="C256" s="59">
        <v>6732</v>
      </c>
      <c r="D256" s="18">
        <v>6732</v>
      </c>
      <c r="E256" s="165" t="s">
        <v>283</v>
      </c>
      <c r="F256" s="59"/>
      <c r="G256" s="59"/>
      <c r="H256" s="59"/>
      <c r="I256" s="59"/>
      <c r="J256" s="59"/>
      <c r="K256" s="59"/>
      <c r="L256" s="59"/>
      <c r="M256" s="59"/>
      <c r="N256" s="18"/>
      <c r="O256" s="60"/>
      <c r="P256" s="175">
        <v>80</v>
      </c>
      <c r="Q256" s="18"/>
      <c r="R256" s="18"/>
      <c r="S256" s="18"/>
      <c r="T256" s="18"/>
      <c r="U256" s="61" t="s">
        <v>661</v>
      </c>
      <c r="V256" s="18" t="s">
        <v>661</v>
      </c>
      <c r="W256" s="18" t="s">
        <v>661</v>
      </c>
      <c r="X256" s="62" t="s">
        <v>661</v>
      </c>
      <c r="Y256" s="18" t="s">
        <v>661</v>
      </c>
      <c r="Z256" s="18" t="s">
        <v>661</v>
      </c>
      <c r="AA256" s="18" t="s">
        <v>661</v>
      </c>
      <c r="AB256" s="18" t="s">
        <v>661</v>
      </c>
      <c r="AC256" s="18" t="s">
        <v>661</v>
      </c>
      <c r="AD256" s="18"/>
      <c r="AE256" s="18"/>
      <c r="AF256" s="18"/>
      <c r="AG256" s="18"/>
      <c r="AH256" s="30" t="s">
        <v>661</v>
      </c>
      <c r="AI256" s="18" t="s">
        <v>661</v>
      </c>
      <c r="AJ256" s="18" t="s">
        <v>661</v>
      </c>
      <c r="AK256" s="18" t="s">
        <v>661</v>
      </c>
      <c r="AL256" s="18" t="s">
        <v>661</v>
      </c>
      <c r="AM256" s="18" t="s">
        <v>661</v>
      </c>
      <c r="AN256" s="18" t="s">
        <v>661</v>
      </c>
      <c r="AO256" s="18" t="s">
        <v>661</v>
      </c>
      <c r="AP256" s="18" t="s">
        <v>661</v>
      </c>
      <c r="AS256" s="63" t="s">
        <v>661</v>
      </c>
      <c r="AT256" s="23" t="s">
        <v>1242</v>
      </c>
      <c r="AU256" s="23" t="s">
        <v>1243</v>
      </c>
      <c r="AV256" s="23" t="s">
        <v>661</v>
      </c>
      <c r="AW256" s="23" t="s">
        <v>661</v>
      </c>
    </row>
    <row r="257" spans="1:49" ht="15.75" hidden="1" customHeight="1">
      <c r="A257" s="57">
        <v>251</v>
      </c>
      <c r="B257" s="18" t="s">
        <v>309</v>
      </c>
      <c r="C257" s="59">
        <v>6733</v>
      </c>
      <c r="D257" s="18">
        <v>6733</v>
      </c>
      <c r="E257" s="165" t="s">
        <v>283</v>
      </c>
      <c r="F257" s="59"/>
      <c r="G257" s="59"/>
      <c r="H257" s="59"/>
      <c r="I257" s="59"/>
      <c r="J257" s="59"/>
      <c r="K257" s="59"/>
      <c r="L257" s="59"/>
      <c r="M257" s="59"/>
      <c r="N257" s="18"/>
      <c r="O257" s="60"/>
      <c r="P257" s="175">
        <v>80</v>
      </c>
      <c r="Q257" s="18"/>
      <c r="R257" s="18"/>
      <c r="S257" s="18"/>
      <c r="T257" s="18"/>
      <c r="U257" s="61" t="s">
        <v>661</v>
      </c>
      <c r="V257" s="18" t="s">
        <v>661</v>
      </c>
      <c r="W257" s="18" t="s">
        <v>661</v>
      </c>
      <c r="X257" s="62" t="s">
        <v>661</v>
      </c>
      <c r="Y257" s="18" t="s">
        <v>661</v>
      </c>
      <c r="Z257" s="18" t="s">
        <v>661</v>
      </c>
      <c r="AA257" s="18" t="s">
        <v>661</v>
      </c>
      <c r="AB257" s="18" t="s">
        <v>661</v>
      </c>
      <c r="AC257" s="18" t="s">
        <v>661</v>
      </c>
      <c r="AD257" s="18"/>
      <c r="AE257" s="18"/>
      <c r="AF257" s="18"/>
      <c r="AG257" s="18"/>
      <c r="AH257" s="30" t="s">
        <v>661</v>
      </c>
      <c r="AI257" s="18" t="s">
        <v>661</v>
      </c>
      <c r="AJ257" s="18" t="s">
        <v>661</v>
      </c>
      <c r="AK257" s="18" t="s">
        <v>661</v>
      </c>
      <c r="AL257" s="18" t="s">
        <v>661</v>
      </c>
      <c r="AM257" s="18" t="s">
        <v>661</v>
      </c>
      <c r="AN257" s="18" t="s">
        <v>661</v>
      </c>
      <c r="AO257" s="18" t="s">
        <v>661</v>
      </c>
      <c r="AP257" s="18" t="s">
        <v>661</v>
      </c>
      <c r="AS257" s="63" t="s">
        <v>661</v>
      </c>
      <c r="AT257" s="23" t="s">
        <v>1242</v>
      </c>
      <c r="AU257" s="23" t="s">
        <v>1243</v>
      </c>
      <c r="AV257" s="23" t="s">
        <v>661</v>
      </c>
      <c r="AW257" s="23" t="s">
        <v>661</v>
      </c>
    </row>
    <row r="258" spans="1:49" ht="15.75" hidden="1" customHeight="1">
      <c r="A258" s="57">
        <v>252</v>
      </c>
      <c r="B258" s="18" t="s">
        <v>310</v>
      </c>
      <c r="C258" s="59">
        <v>6735</v>
      </c>
      <c r="D258" s="18">
        <v>6735</v>
      </c>
      <c r="E258" s="165" t="s">
        <v>283</v>
      </c>
      <c r="F258" s="59"/>
      <c r="G258" s="59"/>
      <c r="H258" s="59"/>
      <c r="I258" s="59"/>
      <c r="J258" s="59"/>
      <c r="K258" s="59"/>
      <c r="L258" s="59"/>
      <c r="M258" s="59"/>
      <c r="N258" s="18"/>
      <c r="O258" s="60"/>
      <c r="P258" s="175">
        <v>80</v>
      </c>
      <c r="Q258" s="18"/>
      <c r="R258" s="18"/>
      <c r="S258" s="18"/>
      <c r="T258" s="18"/>
      <c r="U258" s="61" t="s">
        <v>661</v>
      </c>
      <c r="V258" s="18" t="s">
        <v>661</v>
      </c>
      <c r="W258" s="18" t="s">
        <v>661</v>
      </c>
      <c r="X258" s="62" t="s">
        <v>661</v>
      </c>
      <c r="Y258" s="18" t="s">
        <v>661</v>
      </c>
      <c r="Z258" s="18" t="s">
        <v>661</v>
      </c>
      <c r="AA258" s="18" t="s">
        <v>661</v>
      </c>
      <c r="AB258" s="18" t="s">
        <v>661</v>
      </c>
      <c r="AC258" s="18" t="s">
        <v>661</v>
      </c>
      <c r="AD258" s="18"/>
      <c r="AE258" s="18"/>
      <c r="AF258" s="18"/>
      <c r="AG258" s="18"/>
      <c r="AH258" s="30" t="s">
        <v>661</v>
      </c>
      <c r="AI258" s="18" t="s">
        <v>661</v>
      </c>
      <c r="AJ258" s="18" t="s">
        <v>661</v>
      </c>
      <c r="AK258" s="18" t="s">
        <v>661</v>
      </c>
      <c r="AL258" s="18" t="s">
        <v>661</v>
      </c>
      <c r="AM258" s="18" t="s">
        <v>661</v>
      </c>
      <c r="AN258" s="18" t="s">
        <v>661</v>
      </c>
      <c r="AO258" s="18" t="s">
        <v>661</v>
      </c>
      <c r="AP258" s="18" t="s">
        <v>661</v>
      </c>
      <c r="AS258" s="63" t="s">
        <v>661</v>
      </c>
      <c r="AT258" s="23" t="s">
        <v>1242</v>
      </c>
      <c r="AU258" s="23" t="s">
        <v>1243</v>
      </c>
      <c r="AV258" s="23" t="s">
        <v>661</v>
      </c>
      <c r="AW258" s="23" t="s">
        <v>661</v>
      </c>
    </row>
    <row r="259" spans="1:49" ht="15.75" hidden="1" customHeight="1">
      <c r="A259" s="57">
        <v>253</v>
      </c>
      <c r="B259" s="18" t="s">
        <v>311</v>
      </c>
      <c r="C259" s="59">
        <v>6736</v>
      </c>
      <c r="D259" s="18">
        <v>6736</v>
      </c>
      <c r="E259" s="165" t="s">
        <v>283</v>
      </c>
      <c r="F259" s="59"/>
      <c r="G259" s="59"/>
      <c r="H259" s="59"/>
      <c r="I259" s="59"/>
      <c r="J259" s="59"/>
      <c r="K259" s="59"/>
      <c r="L259" s="59"/>
      <c r="M259" s="59"/>
      <c r="N259" s="18"/>
      <c r="O259" s="60"/>
      <c r="P259" s="175">
        <v>80</v>
      </c>
      <c r="Q259" s="18"/>
      <c r="R259" s="18"/>
      <c r="S259" s="18"/>
      <c r="T259" s="18"/>
      <c r="U259" s="61" t="s">
        <v>661</v>
      </c>
      <c r="V259" s="18" t="s">
        <v>661</v>
      </c>
      <c r="W259" s="18" t="s">
        <v>661</v>
      </c>
      <c r="X259" s="62" t="s">
        <v>661</v>
      </c>
      <c r="Y259" s="18" t="s">
        <v>661</v>
      </c>
      <c r="Z259" s="18" t="s">
        <v>661</v>
      </c>
      <c r="AA259" s="18" t="s">
        <v>661</v>
      </c>
      <c r="AB259" s="18" t="s">
        <v>661</v>
      </c>
      <c r="AC259" s="18" t="s">
        <v>661</v>
      </c>
      <c r="AD259" s="18"/>
      <c r="AE259" s="18"/>
      <c r="AF259" s="18"/>
      <c r="AG259" s="18"/>
      <c r="AH259" s="30" t="s">
        <v>661</v>
      </c>
      <c r="AI259" s="18" t="s">
        <v>661</v>
      </c>
      <c r="AJ259" s="18" t="s">
        <v>661</v>
      </c>
      <c r="AK259" s="18" t="s">
        <v>661</v>
      </c>
      <c r="AL259" s="18" t="s">
        <v>661</v>
      </c>
      <c r="AM259" s="18" t="s">
        <v>661</v>
      </c>
      <c r="AN259" s="18" t="s">
        <v>661</v>
      </c>
      <c r="AO259" s="18" t="s">
        <v>661</v>
      </c>
      <c r="AP259" s="18" t="s">
        <v>661</v>
      </c>
      <c r="AS259" s="63" t="s">
        <v>661</v>
      </c>
      <c r="AT259" s="23" t="s">
        <v>1242</v>
      </c>
      <c r="AU259" s="23" t="s">
        <v>1243</v>
      </c>
      <c r="AV259" s="23" t="s">
        <v>661</v>
      </c>
      <c r="AW259" s="23" t="s">
        <v>661</v>
      </c>
    </row>
    <row r="260" spans="1:49" ht="15.75" hidden="1" customHeight="1">
      <c r="A260" s="57">
        <v>254</v>
      </c>
      <c r="B260" s="18" t="s">
        <v>312</v>
      </c>
      <c r="C260" s="59">
        <v>6737</v>
      </c>
      <c r="D260" s="18">
        <v>6737</v>
      </c>
      <c r="E260" s="165" t="s">
        <v>283</v>
      </c>
      <c r="F260" s="59"/>
      <c r="G260" s="59"/>
      <c r="H260" s="59"/>
      <c r="I260" s="59"/>
      <c r="J260" s="59"/>
      <c r="K260" s="59"/>
      <c r="L260" s="59"/>
      <c r="M260" s="59"/>
      <c r="N260" s="18"/>
      <c r="O260" s="60"/>
      <c r="P260" s="175">
        <v>80</v>
      </c>
      <c r="Q260" s="18"/>
      <c r="R260" s="18"/>
      <c r="S260" s="18"/>
      <c r="T260" s="18"/>
      <c r="U260" s="61" t="s">
        <v>661</v>
      </c>
      <c r="V260" s="18" t="s">
        <v>661</v>
      </c>
      <c r="W260" s="18" t="s">
        <v>661</v>
      </c>
      <c r="X260" s="62" t="s">
        <v>661</v>
      </c>
      <c r="Y260" s="18" t="s">
        <v>661</v>
      </c>
      <c r="Z260" s="18" t="s">
        <v>661</v>
      </c>
      <c r="AA260" s="18" t="s">
        <v>661</v>
      </c>
      <c r="AB260" s="18" t="s">
        <v>661</v>
      </c>
      <c r="AC260" s="18" t="s">
        <v>661</v>
      </c>
      <c r="AD260" s="18"/>
      <c r="AE260" s="18"/>
      <c r="AF260" s="18"/>
      <c r="AG260" s="18"/>
      <c r="AH260" s="30" t="s">
        <v>661</v>
      </c>
      <c r="AI260" s="18" t="s">
        <v>661</v>
      </c>
      <c r="AJ260" s="18" t="s">
        <v>661</v>
      </c>
      <c r="AK260" s="18" t="s">
        <v>661</v>
      </c>
      <c r="AL260" s="18" t="s">
        <v>661</v>
      </c>
      <c r="AM260" s="18" t="s">
        <v>661</v>
      </c>
      <c r="AN260" s="18" t="s">
        <v>661</v>
      </c>
      <c r="AO260" s="18" t="s">
        <v>661</v>
      </c>
      <c r="AP260" s="18" t="s">
        <v>661</v>
      </c>
      <c r="AS260" s="63" t="s">
        <v>661</v>
      </c>
      <c r="AT260" s="23" t="s">
        <v>1242</v>
      </c>
      <c r="AU260" s="23" t="s">
        <v>1243</v>
      </c>
      <c r="AV260" s="23" t="s">
        <v>661</v>
      </c>
      <c r="AW260" s="23" t="s">
        <v>661</v>
      </c>
    </row>
    <row r="261" spans="1:49" ht="15.75" hidden="1" customHeight="1">
      <c r="A261" s="57">
        <v>255</v>
      </c>
      <c r="B261" s="18" t="s">
        <v>313</v>
      </c>
      <c r="C261" s="59">
        <v>6738</v>
      </c>
      <c r="D261" s="18">
        <v>6738</v>
      </c>
      <c r="E261" s="165" t="s">
        <v>283</v>
      </c>
      <c r="F261" s="59"/>
      <c r="G261" s="59"/>
      <c r="H261" s="59"/>
      <c r="I261" s="59"/>
      <c r="J261" s="59"/>
      <c r="K261" s="59"/>
      <c r="L261" s="59"/>
      <c r="M261" s="59"/>
      <c r="N261" s="18"/>
      <c r="O261" s="60"/>
      <c r="P261" s="175">
        <v>80</v>
      </c>
      <c r="Q261" s="18"/>
      <c r="R261" s="18"/>
      <c r="S261" s="18"/>
      <c r="T261" s="18"/>
      <c r="U261" s="61" t="s">
        <v>661</v>
      </c>
      <c r="V261" s="18" t="s">
        <v>661</v>
      </c>
      <c r="W261" s="18" t="s">
        <v>661</v>
      </c>
      <c r="X261" s="62" t="s">
        <v>661</v>
      </c>
      <c r="Y261" s="18" t="s">
        <v>661</v>
      </c>
      <c r="Z261" s="18" t="s">
        <v>661</v>
      </c>
      <c r="AA261" s="18" t="s">
        <v>661</v>
      </c>
      <c r="AB261" s="18" t="s">
        <v>661</v>
      </c>
      <c r="AC261" s="18" t="s">
        <v>661</v>
      </c>
      <c r="AD261" s="18"/>
      <c r="AE261" s="18"/>
      <c r="AF261" s="18"/>
      <c r="AG261" s="18"/>
      <c r="AH261" s="30" t="s">
        <v>661</v>
      </c>
      <c r="AI261" s="18" t="s">
        <v>661</v>
      </c>
      <c r="AJ261" s="18" t="s">
        <v>661</v>
      </c>
      <c r="AK261" s="18" t="s">
        <v>661</v>
      </c>
      <c r="AL261" s="18" t="s">
        <v>661</v>
      </c>
      <c r="AM261" s="18" t="s">
        <v>661</v>
      </c>
      <c r="AN261" s="18" t="s">
        <v>661</v>
      </c>
      <c r="AO261" s="18" t="s">
        <v>661</v>
      </c>
      <c r="AP261" s="18" t="s">
        <v>661</v>
      </c>
      <c r="AS261" s="63" t="s">
        <v>661</v>
      </c>
      <c r="AT261" s="23" t="s">
        <v>1242</v>
      </c>
      <c r="AU261" s="23" t="s">
        <v>1243</v>
      </c>
      <c r="AV261" s="23" t="s">
        <v>661</v>
      </c>
      <c r="AW261" s="23" t="s">
        <v>661</v>
      </c>
    </row>
    <row r="262" spans="1:49" ht="15.75" hidden="1" customHeight="1">
      <c r="A262" s="57">
        <v>256</v>
      </c>
      <c r="B262" s="18" t="s">
        <v>314</v>
      </c>
      <c r="C262" s="59">
        <v>6739</v>
      </c>
      <c r="D262" s="18">
        <v>6739</v>
      </c>
      <c r="E262" s="59" t="s">
        <v>315</v>
      </c>
      <c r="F262" s="59"/>
      <c r="G262" s="59"/>
      <c r="H262" s="59"/>
      <c r="I262" s="59"/>
      <c r="J262" s="59"/>
      <c r="K262" s="59"/>
      <c r="L262" s="59"/>
      <c r="M262" s="59"/>
      <c r="N262" s="18"/>
      <c r="O262" s="60"/>
      <c r="P262" s="175">
        <v>80</v>
      </c>
      <c r="Q262" s="18"/>
      <c r="R262" s="18"/>
      <c r="S262" s="18"/>
      <c r="T262" s="18"/>
      <c r="U262" s="61" t="s">
        <v>661</v>
      </c>
      <c r="V262" s="18" t="s">
        <v>661</v>
      </c>
      <c r="W262" s="18" t="s">
        <v>661</v>
      </c>
      <c r="X262" s="62" t="s">
        <v>661</v>
      </c>
      <c r="Y262" s="18" t="s">
        <v>661</v>
      </c>
      <c r="Z262" s="18" t="s">
        <v>661</v>
      </c>
      <c r="AA262" s="18" t="s">
        <v>661</v>
      </c>
      <c r="AB262" s="18" t="s">
        <v>661</v>
      </c>
      <c r="AC262" s="18" t="s">
        <v>661</v>
      </c>
      <c r="AD262" s="18"/>
      <c r="AE262" s="18"/>
      <c r="AF262" s="18"/>
      <c r="AG262" s="18"/>
      <c r="AH262" s="30" t="s">
        <v>661</v>
      </c>
      <c r="AI262" s="18" t="s">
        <v>661</v>
      </c>
      <c r="AJ262" s="18" t="s">
        <v>661</v>
      </c>
      <c r="AK262" s="18" t="s">
        <v>661</v>
      </c>
      <c r="AL262" s="18" t="s">
        <v>661</v>
      </c>
      <c r="AM262" s="18" t="s">
        <v>661</v>
      </c>
      <c r="AN262" s="18" t="s">
        <v>661</v>
      </c>
      <c r="AO262" s="18" t="s">
        <v>661</v>
      </c>
      <c r="AP262" s="18" t="s">
        <v>661</v>
      </c>
      <c r="AS262" s="63" t="s">
        <v>661</v>
      </c>
      <c r="AT262" s="23" t="s">
        <v>1242</v>
      </c>
      <c r="AU262" s="23" t="s">
        <v>1243</v>
      </c>
      <c r="AV262" s="23" t="s">
        <v>661</v>
      </c>
      <c r="AW262" s="23" t="s">
        <v>661</v>
      </c>
    </row>
    <row r="263" spans="1:49" ht="15.75" hidden="1" customHeight="1">
      <c r="A263" s="57">
        <v>257</v>
      </c>
      <c r="B263" s="18" t="s">
        <v>316</v>
      </c>
      <c r="C263" s="59">
        <v>6740</v>
      </c>
      <c r="D263" s="18">
        <v>6740</v>
      </c>
      <c r="E263" s="59" t="s">
        <v>315</v>
      </c>
      <c r="F263" s="59"/>
      <c r="G263" s="59"/>
      <c r="H263" s="59"/>
      <c r="I263" s="59"/>
      <c r="J263" s="59"/>
      <c r="K263" s="59"/>
      <c r="L263" s="59"/>
      <c r="M263" s="59"/>
      <c r="N263" s="18"/>
      <c r="O263" s="60"/>
      <c r="P263" s="175">
        <v>80</v>
      </c>
      <c r="Q263" s="18"/>
      <c r="R263" s="18"/>
      <c r="S263" s="18"/>
      <c r="T263" s="18"/>
      <c r="U263" s="61" t="s">
        <v>661</v>
      </c>
      <c r="V263" s="18" t="s">
        <v>661</v>
      </c>
      <c r="W263" s="18" t="s">
        <v>661</v>
      </c>
      <c r="X263" s="62" t="s">
        <v>661</v>
      </c>
      <c r="Y263" s="18" t="s">
        <v>661</v>
      </c>
      <c r="Z263" s="18" t="s">
        <v>661</v>
      </c>
      <c r="AA263" s="18" t="s">
        <v>661</v>
      </c>
      <c r="AB263" s="18" t="s">
        <v>661</v>
      </c>
      <c r="AC263" s="18" t="s">
        <v>661</v>
      </c>
      <c r="AD263" s="18"/>
      <c r="AE263" s="18"/>
      <c r="AF263" s="18"/>
      <c r="AG263" s="18"/>
      <c r="AH263" s="30" t="s">
        <v>661</v>
      </c>
      <c r="AI263" s="18" t="s">
        <v>661</v>
      </c>
      <c r="AJ263" s="18" t="s">
        <v>661</v>
      </c>
      <c r="AK263" s="18" t="s">
        <v>661</v>
      </c>
      <c r="AL263" s="18" t="s">
        <v>661</v>
      </c>
      <c r="AM263" s="18" t="s">
        <v>661</v>
      </c>
      <c r="AN263" s="18" t="s">
        <v>661</v>
      </c>
      <c r="AO263" s="18" t="s">
        <v>661</v>
      </c>
      <c r="AP263" s="18" t="s">
        <v>661</v>
      </c>
      <c r="AS263" s="63" t="s">
        <v>661</v>
      </c>
      <c r="AT263" s="23" t="s">
        <v>1242</v>
      </c>
      <c r="AU263" s="23" t="s">
        <v>1243</v>
      </c>
      <c r="AV263" s="23" t="s">
        <v>661</v>
      </c>
      <c r="AW263" s="23" t="s">
        <v>661</v>
      </c>
    </row>
    <row r="264" spans="1:49" ht="15.75" hidden="1" customHeight="1">
      <c r="A264" s="57">
        <v>258</v>
      </c>
      <c r="B264" s="18" t="s">
        <v>317</v>
      </c>
      <c r="C264" s="59">
        <v>6741</v>
      </c>
      <c r="D264" s="18">
        <v>6741</v>
      </c>
      <c r="E264" s="59" t="s">
        <v>315</v>
      </c>
      <c r="F264" s="59"/>
      <c r="G264" s="59"/>
      <c r="H264" s="59"/>
      <c r="I264" s="59"/>
      <c r="J264" s="59"/>
      <c r="K264" s="59"/>
      <c r="L264" s="59"/>
      <c r="M264" s="59"/>
      <c r="N264" s="18"/>
      <c r="O264" s="60"/>
      <c r="P264" s="175">
        <v>80</v>
      </c>
      <c r="Q264" s="18"/>
      <c r="R264" s="18"/>
      <c r="S264" s="18"/>
      <c r="T264" s="18"/>
      <c r="U264" s="61" t="s">
        <v>661</v>
      </c>
      <c r="V264" s="18" t="s">
        <v>661</v>
      </c>
      <c r="W264" s="18" t="s">
        <v>661</v>
      </c>
      <c r="X264" s="62" t="s">
        <v>661</v>
      </c>
      <c r="Y264" s="18" t="s">
        <v>661</v>
      </c>
      <c r="Z264" s="18" t="s">
        <v>661</v>
      </c>
      <c r="AA264" s="18" t="s">
        <v>661</v>
      </c>
      <c r="AB264" s="18" t="s">
        <v>661</v>
      </c>
      <c r="AC264" s="18" t="s">
        <v>661</v>
      </c>
      <c r="AD264" s="18"/>
      <c r="AE264" s="18"/>
      <c r="AF264" s="18"/>
      <c r="AG264" s="18"/>
      <c r="AH264" s="30" t="s">
        <v>661</v>
      </c>
      <c r="AI264" s="18" t="s">
        <v>661</v>
      </c>
      <c r="AJ264" s="18" t="s">
        <v>661</v>
      </c>
      <c r="AK264" s="18" t="s">
        <v>661</v>
      </c>
      <c r="AL264" s="18" t="s">
        <v>661</v>
      </c>
      <c r="AM264" s="18" t="s">
        <v>661</v>
      </c>
      <c r="AN264" s="18" t="s">
        <v>661</v>
      </c>
      <c r="AO264" s="18" t="s">
        <v>661</v>
      </c>
      <c r="AP264" s="18" t="s">
        <v>661</v>
      </c>
      <c r="AS264" s="63" t="s">
        <v>661</v>
      </c>
      <c r="AT264" s="23" t="s">
        <v>1242</v>
      </c>
      <c r="AU264" s="23" t="s">
        <v>1243</v>
      </c>
      <c r="AV264" s="23" t="s">
        <v>661</v>
      </c>
      <c r="AW264" s="23" t="s">
        <v>661</v>
      </c>
    </row>
    <row r="265" spans="1:49" ht="15.75" hidden="1" customHeight="1">
      <c r="A265" s="57">
        <v>259</v>
      </c>
      <c r="B265" s="18" t="s">
        <v>318</v>
      </c>
      <c r="C265" s="59">
        <v>6742</v>
      </c>
      <c r="D265" s="18">
        <v>6742</v>
      </c>
      <c r="E265" s="59" t="s">
        <v>315</v>
      </c>
      <c r="F265" s="59"/>
      <c r="G265" s="59"/>
      <c r="H265" s="59"/>
      <c r="I265" s="59"/>
      <c r="J265" s="59"/>
      <c r="K265" s="59"/>
      <c r="L265" s="59"/>
      <c r="M265" s="59"/>
      <c r="N265" s="18"/>
      <c r="O265" s="60"/>
      <c r="P265" s="175">
        <v>80</v>
      </c>
      <c r="Q265" s="18"/>
      <c r="R265" s="18"/>
      <c r="S265" s="18"/>
      <c r="T265" s="18"/>
      <c r="U265" s="61" t="s">
        <v>661</v>
      </c>
      <c r="V265" s="18" t="s">
        <v>661</v>
      </c>
      <c r="W265" s="18" t="s">
        <v>661</v>
      </c>
      <c r="X265" s="62" t="s">
        <v>661</v>
      </c>
      <c r="Y265" s="18" t="s">
        <v>661</v>
      </c>
      <c r="Z265" s="18" t="s">
        <v>661</v>
      </c>
      <c r="AA265" s="18" t="s">
        <v>661</v>
      </c>
      <c r="AB265" s="18" t="s">
        <v>661</v>
      </c>
      <c r="AC265" s="18" t="s">
        <v>661</v>
      </c>
      <c r="AD265" s="18"/>
      <c r="AE265" s="18"/>
      <c r="AF265" s="18"/>
      <c r="AG265" s="18"/>
      <c r="AH265" s="30" t="s">
        <v>661</v>
      </c>
      <c r="AI265" s="18" t="s">
        <v>661</v>
      </c>
      <c r="AJ265" s="18" t="s">
        <v>661</v>
      </c>
      <c r="AK265" s="18" t="s">
        <v>661</v>
      </c>
      <c r="AL265" s="18" t="s">
        <v>661</v>
      </c>
      <c r="AM265" s="18" t="s">
        <v>661</v>
      </c>
      <c r="AN265" s="18" t="s">
        <v>661</v>
      </c>
      <c r="AO265" s="18" t="s">
        <v>661</v>
      </c>
      <c r="AP265" s="18" t="s">
        <v>661</v>
      </c>
      <c r="AS265" s="63" t="s">
        <v>661</v>
      </c>
      <c r="AT265" s="23" t="s">
        <v>1242</v>
      </c>
      <c r="AU265" s="23" t="s">
        <v>1243</v>
      </c>
      <c r="AV265" s="23" t="s">
        <v>661</v>
      </c>
      <c r="AW265" s="23" t="s">
        <v>661</v>
      </c>
    </row>
    <row r="266" spans="1:49" ht="15.75" hidden="1" customHeight="1">
      <c r="A266" s="57">
        <v>260</v>
      </c>
      <c r="B266" s="18" t="s">
        <v>319</v>
      </c>
      <c r="C266" s="59">
        <v>6743</v>
      </c>
      <c r="D266" s="18">
        <v>6743</v>
      </c>
      <c r="E266" s="59" t="s">
        <v>315</v>
      </c>
      <c r="F266" s="59"/>
      <c r="G266" s="59"/>
      <c r="H266" s="59"/>
      <c r="I266" s="59"/>
      <c r="J266" s="59"/>
      <c r="K266" s="59"/>
      <c r="L266" s="59"/>
      <c r="M266" s="59"/>
      <c r="N266" s="18"/>
      <c r="O266" s="60"/>
      <c r="P266" s="175">
        <v>80</v>
      </c>
      <c r="Q266" s="18"/>
      <c r="R266" s="18"/>
      <c r="S266" s="18"/>
      <c r="T266" s="18"/>
      <c r="U266" s="61" t="s">
        <v>661</v>
      </c>
      <c r="V266" s="18" t="s">
        <v>661</v>
      </c>
      <c r="W266" s="18" t="s">
        <v>661</v>
      </c>
      <c r="X266" s="62" t="s">
        <v>661</v>
      </c>
      <c r="Y266" s="18" t="s">
        <v>661</v>
      </c>
      <c r="Z266" s="18" t="s">
        <v>661</v>
      </c>
      <c r="AA266" s="18" t="s">
        <v>661</v>
      </c>
      <c r="AB266" s="18" t="s">
        <v>661</v>
      </c>
      <c r="AC266" s="18" t="s">
        <v>661</v>
      </c>
      <c r="AD266" s="18"/>
      <c r="AE266" s="18"/>
      <c r="AF266" s="18"/>
      <c r="AG266" s="18"/>
      <c r="AH266" s="30" t="s">
        <v>661</v>
      </c>
      <c r="AI266" s="18" t="s">
        <v>661</v>
      </c>
      <c r="AJ266" s="18" t="s">
        <v>661</v>
      </c>
      <c r="AK266" s="18" t="s">
        <v>661</v>
      </c>
      <c r="AL266" s="18" t="s">
        <v>661</v>
      </c>
      <c r="AM266" s="18" t="s">
        <v>661</v>
      </c>
      <c r="AN266" s="18" t="s">
        <v>661</v>
      </c>
      <c r="AO266" s="18" t="s">
        <v>661</v>
      </c>
      <c r="AP266" s="18" t="s">
        <v>661</v>
      </c>
      <c r="AS266" s="63" t="s">
        <v>661</v>
      </c>
      <c r="AT266" s="23" t="s">
        <v>1242</v>
      </c>
      <c r="AU266" s="23" t="s">
        <v>1243</v>
      </c>
      <c r="AV266" s="23" t="s">
        <v>661</v>
      </c>
      <c r="AW266" s="23" t="s">
        <v>661</v>
      </c>
    </row>
    <row r="267" spans="1:49" ht="15.75" hidden="1" customHeight="1">
      <c r="A267" s="57">
        <v>261</v>
      </c>
      <c r="B267" s="18" t="s">
        <v>320</v>
      </c>
      <c r="C267" s="59">
        <v>6745</v>
      </c>
      <c r="D267" s="18">
        <v>6745</v>
      </c>
      <c r="E267" s="59" t="s">
        <v>315</v>
      </c>
      <c r="F267" s="59"/>
      <c r="G267" s="59"/>
      <c r="H267" s="59"/>
      <c r="I267" s="59"/>
      <c r="J267" s="59"/>
      <c r="K267" s="59"/>
      <c r="L267" s="59"/>
      <c r="M267" s="59"/>
      <c r="N267" s="18"/>
      <c r="O267" s="60"/>
      <c r="P267" s="175">
        <v>80</v>
      </c>
      <c r="Q267" s="18"/>
      <c r="R267" s="18"/>
      <c r="S267" s="18"/>
      <c r="T267" s="18"/>
      <c r="U267" s="61" t="s">
        <v>661</v>
      </c>
      <c r="V267" s="18" t="s">
        <v>661</v>
      </c>
      <c r="W267" s="18" t="s">
        <v>661</v>
      </c>
      <c r="X267" s="62" t="s">
        <v>661</v>
      </c>
      <c r="Y267" s="18" t="s">
        <v>661</v>
      </c>
      <c r="Z267" s="18" t="s">
        <v>661</v>
      </c>
      <c r="AA267" s="18" t="s">
        <v>661</v>
      </c>
      <c r="AB267" s="18" t="s">
        <v>661</v>
      </c>
      <c r="AC267" s="18" t="s">
        <v>661</v>
      </c>
      <c r="AD267" s="18"/>
      <c r="AE267" s="18"/>
      <c r="AF267" s="18"/>
      <c r="AG267" s="18"/>
      <c r="AH267" s="30" t="s">
        <v>661</v>
      </c>
      <c r="AI267" s="18" t="s">
        <v>661</v>
      </c>
      <c r="AJ267" s="18" t="s">
        <v>661</v>
      </c>
      <c r="AK267" s="18" t="s">
        <v>661</v>
      </c>
      <c r="AL267" s="18" t="s">
        <v>661</v>
      </c>
      <c r="AM267" s="18" t="s">
        <v>661</v>
      </c>
      <c r="AN267" s="18" t="s">
        <v>661</v>
      </c>
      <c r="AO267" s="18" t="s">
        <v>661</v>
      </c>
      <c r="AP267" s="18" t="s">
        <v>661</v>
      </c>
      <c r="AS267" s="63" t="s">
        <v>661</v>
      </c>
      <c r="AT267" s="23" t="s">
        <v>1242</v>
      </c>
      <c r="AU267" s="23" t="s">
        <v>1243</v>
      </c>
      <c r="AV267" s="23" t="s">
        <v>661</v>
      </c>
      <c r="AW267" s="23" t="s">
        <v>661</v>
      </c>
    </row>
    <row r="268" spans="1:49" ht="15.75" hidden="1" customHeight="1">
      <c r="A268" s="57">
        <v>262</v>
      </c>
      <c r="B268" s="18" t="s">
        <v>321</v>
      </c>
      <c r="C268" s="59">
        <v>6746</v>
      </c>
      <c r="D268" s="18">
        <v>6746</v>
      </c>
      <c r="E268" s="59" t="s">
        <v>315</v>
      </c>
      <c r="F268" s="59"/>
      <c r="G268" s="59"/>
      <c r="H268" s="59"/>
      <c r="I268" s="59"/>
      <c r="J268" s="59"/>
      <c r="K268" s="59"/>
      <c r="L268" s="59"/>
      <c r="M268" s="59"/>
      <c r="N268" s="18"/>
      <c r="O268" s="60"/>
      <c r="P268" s="175">
        <v>80</v>
      </c>
      <c r="Q268" s="18"/>
      <c r="R268" s="18"/>
      <c r="S268" s="18"/>
      <c r="T268" s="18"/>
      <c r="U268" s="61" t="s">
        <v>661</v>
      </c>
      <c r="V268" s="18" t="s">
        <v>661</v>
      </c>
      <c r="W268" s="18" t="s">
        <v>661</v>
      </c>
      <c r="X268" s="62" t="s">
        <v>661</v>
      </c>
      <c r="Y268" s="18" t="s">
        <v>661</v>
      </c>
      <c r="Z268" s="18" t="s">
        <v>661</v>
      </c>
      <c r="AA268" s="18" t="s">
        <v>661</v>
      </c>
      <c r="AB268" s="18" t="s">
        <v>661</v>
      </c>
      <c r="AC268" s="18" t="s">
        <v>661</v>
      </c>
      <c r="AD268" s="18"/>
      <c r="AE268" s="18"/>
      <c r="AF268" s="18"/>
      <c r="AG268" s="18"/>
      <c r="AH268" s="30" t="s">
        <v>661</v>
      </c>
      <c r="AI268" s="18" t="s">
        <v>661</v>
      </c>
      <c r="AJ268" s="18" t="s">
        <v>661</v>
      </c>
      <c r="AK268" s="18" t="s">
        <v>661</v>
      </c>
      <c r="AL268" s="18" t="s">
        <v>661</v>
      </c>
      <c r="AM268" s="18" t="s">
        <v>661</v>
      </c>
      <c r="AN268" s="18" t="s">
        <v>661</v>
      </c>
      <c r="AO268" s="18" t="s">
        <v>661</v>
      </c>
      <c r="AP268" s="18" t="s">
        <v>661</v>
      </c>
      <c r="AS268" s="63" t="s">
        <v>661</v>
      </c>
      <c r="AT268" s="23" t="s">
        <v>1242</v>
      </c>
      <c r="AU268" s="23" t="s">
        <v>1243</v>
      </c>
      <c r="AV268" s="23" t="s">
        <v>661</v>
      </c>
      <c r="AW268" s="23" t="s">
        <v>661</v>
      </c>
    </row>
    <row r="269" spans="1:49" ht="15.75" hidden="1" customHeight="1">
      <c r="A269" s="57">
        <v>263</v>
      </c>
      <c r="B269" s="18" t="s">
        <v>322</v>
      </c>
      <c r="C269" s="59">
        <v>6747</v>
      </c>
      <c r="D269" s="18">
        <v>6747</v>
      </c>
      <c r="E269" s="59" t="s">
        <v>315</v>
      </c>
      <c r="F269" s="59"/>
      <c r="G269" s="59"/>
      <c r="H269" s="59"/>
      <c r="I269" s="59"/>
      <c r="J269" s="59"/>
      <c r="K269" s="59"/>
      <c r="L269" s="59"/>
      <c r="M269" s="59"/>
      <c r="N269" s="18"/>
      <c r="O269" s="60"/>
      <c r="P269" s="175">
        <v>80</v>
      </c>
      <c r="Q269" s="18"/>
      <c r="R269" s="18"/>
      <c r="S269" s="18"/>
      <c r="T269" s="18"/>
      <c r="U269" s="61" t="s">
        <v>661</v>
      </c>
      <c r="V269" s="18" t="s">
        <v>661</v>
      </c>
      <c r="W269" s="18" t="s">
        <v>661</v>
      </c>
      <c r="X269" s="62" t="s">
        <v>661</v>
      </c>
      <c r="Y269" s="18" t="s">
        <v>661</v>
      </c>
      <c r="Z269" s="18" t="s">
        <v>661</v>
      </c>
      <c r="AA269" s="18" t="s">
        <v>661</v>
      </c>
      <c r="AB269" s="18" t="s">
        <v>661</v>
      </c>
      <c r="AC269" s="18" t="s">
        <v>661</v>
      </c>
      <c r="AD269" s="18"/>
      <c r="AE269" s="18"/>
      <c r="AF269" s="18"/>
      <c r="AG269" s="18"/>
      <c r="AH269" s="30" t="s">
        <v>661</v>
      </c>
      <c r="AI269" s="18" t="s">
        <v>661</v>
      </c>
      <c r="AJ269" s="18" t="s">
        <v>661</v>
      </c>
      <c r="AK269" s="18" t="s">
        <v>661</v>
      </c>
      <c r="AL269" s="18" t="s">
        <v>661</v>
      </c>
      <c r="AM269" s="18" t="s">
        <v>661</v>
      </c>
      <c r="AN269" s="18" t="s">
        <v>661</v>
      </c>
      <c r="AO269" s="18" t="s">
        <v>661</v>
      </c>
      <c r="AP269" s="18" t="s">
        <v>661</v>
      </c>
      <c r="AS269" s="63" t="s">
        <v>661</v>
      </c>
      <c r="AT269" s="23" t="s">
        <v>1242</v>
      </c>
      <c r="AU269" s="23" t="s">
        <v>1243</v>
      </c>
      <c r="AV269" s="23" t="s">
        <v>661</v>
      </c>
      <c r="AW269" s="23" t="s">
        <v>661</v>
      </c>
    </row>
    <row r="270" spans="1:49" ht="15.75" hidden="1" customHeight="1">
      <c r="A270" s="57">
        <v>264</v>
      </c>
      <c r="B270" s="18" t="s">
        <v>323</v>
      </c>
      <c r="C270" s="59">
        <v>6748</v>
      </c>
      <c r="D270" s="18">
        <v>6748</v>
      </c>
      <c r="E270" s="59" t="s">
        <v>315</v>
      </c>
      <c r="F270" s="59"/>
      <c r="G270" s="59"/>
      <c r="H270" s="59"/>
      <c r="I270" s="59"/>
      <c r="J270" s="59"/>
      <c r="K270" s="59"/>
      <c r="L270" s="59"/>
      <c r="M270" s="59"/>
      <c r="N270" s="18"/>
      <c r="O270" s="60"/>
      <c r="P270" s="175">
        <v>80</v>
      </c>
      <c r="Q270" s="18"/>
      <c r="R270" s="18"/>
      <c r="S270" s="18"/>
      <c r="T270" s="18"/>
      <c r="U270" s="61" t="s">
        <v>661</v>
      </c>
      <c r="V270" s="18" t="s">
        <v>661</v>
      </c>
      <c r="W270" s="18" t="s">
        <v>661</v>
      </c>
      <c r="X270" s="62" t="s">
        <v>661</v>
      </c>
      <c r="Y270" s="18" t="s">
        <v>661</v>
      </c>
      <c r="Z270" s="18" t="s">
        <v>661</v>
      </c>
      <c r="AA270" s="18" t="s">
        <v>661</v>
      </c>
      <c r="AB270" s="18" t="s">
        <v>661</v>
      </c>
      <c r="AC270" s="18" t="s">
        <v>661</v>
      </c>
      <c r="AD270" s="18"/>
      <c r="AE270" s="18"/>
      <c r="AF270" s="18"/>
      <c r="AG270" s="18"/>
      <c r="AH270" s="30" t="s">
        <v>661</v>
      </c>
      <c r="AI270" s="18" t="s">
        <v>661</v>
      </c>
      <c r="AJ270" s="18" t="s">
        <v>661</v>
      </c>
      <c r="AK270" s="18" t="s">
        <v>661</v>
      </c>
      <c r="AL270" s="18" t="s">
        <v>661</v>
      </c>
      <c r="AM270" s="18" t="s">
        <v>661</v>
      </c>
      <c r="AN270" s="18" t="s">
        <v>661</v>
      </c>
      <c r="AO270" s="18" t="s">
        <v>661</v>
      </c>
      <c r="AP270" s="18" t="s">
        <v>661</v>
      </c>
      <c r="AS270" s="63" t="s">
        <v>661</v>
      </c>
      <c r="AT270" s="23" t="s">
        <v>1242</v>
      </c>
      <c r="AU270" s="23" t="s">
        <v>1243</v>
      </c>
      <c r="AV270" s="23" t="s">
        <v>661</v>
      </c>
      <c r="AW270" s="23" t="s">
        <v>661</v>
      </c>
    </row>
    <row r="271" spans="1:49" ht="15.75" hidden="1" customHeight="1">
      <c r="A271" s="57">
        <v>265</v>
      </c>
      <c r="B271" s="18" t="s">
        <v>324</v>
      </c>
      <c r="C271" s="59">
        <v>6749</v>
      </c>
      <c r="D271" s="18">
        <v>6749</v>
      </c>
      <c r="E271" s="59" t="s">
        <v>315</v>
      </c>
      <c r="F271" s="59"/>
      <c r="G271" s="59"/>
      <c r="H271" s="59"/>
      <c r="I271" s="59"/>
      <c r="J271" s="59"/>
      <c r="K271" s="59"/>
      <c r="L271" s="59"/>
      <c r="M271" s="59"/>
      <c r="N271" s="18"/>
      <c r="O271" s="60"/>
      <c r="P271" s="175">
        <v>80</v>
      </c>
      <c r="Q271" s="18"/>
      <c r="R271" s="18"/>
      <c r="S271" s="18"/>
      <c r="T271" s="18"/>
      <c r="U271" s="61" t="s">
        <v>661</v>
      </c>
      <c r="V271" s="18" t="s">
        <v>661</v>
      </c>
      <c r="W271" s="18" t="s">
        <v>661</v>
      </c>
      <c r="X271" s="62" t="s">
        <v>661</v>
      </c>
      <c r="Y271" s="18" t="s">
        <v>661</v>
      </c>
      <c r="Z271" s="18" t="s">
        <v>661</v>
      </c>
      <c r="AA271" s="18" t="s">
        <v>661</v>
      </c>
      <c r="AB271" s="18" t="s">
        <v>661</v>
      </c>
      <c r="AC271" s="18" t="s">
        <v>661</v>
      </c>
      <c r="AD271" s="18"/>
      <c r="AE271" s="18"/>
      <c r="AF271" s="18"/>
      <c r="AG271" s="18"/>
      <c r="AH271" s="30" t="s">
        <v>661</v>
      </c>
      <c r="AI271" s="18" t="s">
        <v>661</v>
      </c>
      <c r="AJ271" s="18" t="s">
        <v>661</v>
      </c>
      <c r="AK271" s="18" t="s">
        <v>661</v>
      </c>
      <c r="AL271" s="18" t="s">
        <v>661</v>
      </c>
      <c r="AM271" s="18" t="s">
        <v>661</v>
      </c>
      <c r="AN271" s="18" t="s">
        <v>661</v>
      </c>
      <c r="AO271" s="18" t="s">
        <v>661</v>
      </c>
      <c r="AP271" s="18" t="s">
        <v>661</v>
      </c>
      <c r="AS271" s="63" t="s">
        <v>661</v>
      </c>
      <c r="AT271" s="23" t="s">
        <v>1242</v>
      </c>
      <c r="AU271" s="23" t="s">
        <v>1243</v>
      </c>
      <c r="AV271" s="23" t="s">
        <v>661</v>
      </c>
      <c r="AW271" s="23" t="s">
        <v>661</v>
      </c>
    </row>
    <row r="272" spans="1:49" ht="15.75" hidden="1" customHeight="1">
      <c r="A272" s="57">
        <v>266</v>
      </c>
      <c r="B272" s="18" t="s">
        <v>325</v>
      </c>
      <c r="C272" s="59">
        <v>6750</v>
      </c>
      <c r="D272" s="18">
        <v>6750</v>
      </c>
      <c r="E272" s="59" t="s">
        <v>315</v>
      </c>
      <c r="F272" s="59"/>
      <c r="G272" s="59"/>
      <c r="H272" s="59"/>
      <c r="I272" s="59"/>
      <c r="J272" s="59"/>
      <c r="K272" s="59"/>
      <c r="L272" s="59"/>
      <c r="M272" s="59"/>
      <c r="N272" s="18"/>
      <c r="O272" s="60"/>
      <c r="P272" s="175">
        <v>80</v>
      </c>
      <c r="Q272" s="18"/>
      <c r="R272" s="18"/>
      <c r="S272" s="18"/>
      <c r="T272" s="18"/>
      <c r="U272" s="61" t="s">
        <v>661</v>
      </c>
      <c r="V272" s="18" t="s">
        <v>661</v>
      </c>
      <c r="W272" s="18" t="s">
        <v>661</v>
      </c>
      <c r="X272" s="62" t="s">
        <v>661</v>
      </c>
      <c r="Y272" s="18" t="s">
        <v>661</v>
      </c>
      <c r="Z272" s="18" t="s">
        <v>661</v>
      </c>
      <c r="AA272" s="18" t="s">
        <v>661</v>
      </c>
      <c r="AB272" s="18" t="s">
        <v>661</v>
      </c>
      <c r="AC272" s="18" t="s">
        <v>661</v>
      </c>
      <c r="AD272" s="18"/>
      <c r="AE272" s="18"/>
      <c r="AF272" s="18"/>
      <c r="AG272" s="18"/>
      <c r="AH272" s="30" t="s">
        <v>661</v>
      </c>
      <c r="AI272" s="18" t="s">
        <v>661</v>
      </c>
      <c r="AJ272" s="18" t="s">
        <v>661</v>
      </c>
      <c r="AK272" s="18" t="s">
        <v>661</v>
      </c>
      <c r="AL272" s="18" t="s">
        <v>661</v>
      </c>
      <c r="AM272" s="18" t="s">
        <v>661</v>
      </c>
      <c r="AN272" s="18" t="s">
        <v>661</v>
      </c>
      <c r="AO272" s="18" t="s">
        <v>661</v>
      </c>
      <c r="AP272" s="18" t="s">
        <v>661</v>
      </c>
      <c r="AS272" s="63" t="s">
        <v>661</v>
      </c>
      <c r="AT272" s="23" t="s">
        <v>1242</v>
      </c>
      <c r="AU272" s="23" t="s">
        <v>1243</v>
      </c>
      <c r="AV272" s="23" t="s">
        <v>661</v>
      </c>
      <c r="AW272" s="23" t="s">
        <v>661</v>
      </c>
    </row>
    <row r="273" spans="1:49" ht="15.75" hidden="1" customHeight="1">
      <c r="A273" s="57">
        <v>267</v>
      </c>
      <c r="B273" s="18" t="s">
        <v>326</v>
      </c>
      <c r="C273" s="59">
        <v>6751</v>
      </c>
      <c r="D273" s="18">
        <v>6751</v>
      </c>
      <c r="E273" s="59" t="s">
        <v>315</v>
      </c>
      <c r="F273" s="59"/>
      <c r="G273" s="59"/>
      <c r="H273" s="59"/>
      <c r="I273" s="59"/>
      <c r="J273" s="59"/>
      <c r="K273" s="59"/>
      <c r="L273" s="59"/>
      <c r="M273" s="59"/>
      <c r="N273" s="18"/>
      <c r="O273" s="60"/>
      <c r="P273" s="175">
        <v>80</v>
      </c>
      <c r="Q273" s="18"/>
      <c r="R273" s="18"/>
      <c r="S273" s="18"/>
      <c r="T273" s="18"/>
      <c r="U273" s="61" t="s">
        <v>661</v>
      </c>
      <c r="V273" s="18" t="s">
        <v>661</v>
      </c>
      <c r="W273" s="18" t="s">
        <v>661</v>
      </c>
      <c r="X273" s="62" t="s">
        <v>661</v>
      </c>
      <c r="Y273" s="18" t="s">
        <v>661</v>
      </c>
      <c r="Z273" s="18" t="s">
        <v>661</v>
      </c>
      <c r="AA273" s="18" t="s">
        <v>661</v>
      </c>
      <c r="AB273" s="18" t="s">
        <v>661</v>
      </c>
      <c r="AC273" s="18" t="s">
        <v>661</v>
      </c>
      <c r="AD273" s="18"/>
      <c r="AE273" s="18"/>
      <c r="AF273" s="18"/>
      <c r="AG273" s="18"/>
      <c r="AH273" s="30" t="s">
        <v>661</v>
      </c>
      <c r="AI273" s="18" t="s">
        <v>661</v>
      </c>
      <c r="AJ273" s="18" t="s">
        <v>661</v>
      </c>
      <c r="AK273" s="18" t="s">
        <v>661</v>
      </c>
      <c r="AL273" s="18" t="s">
        <v>661</v>
      </c>
      <c r="AM273" s="18" t="s">
        <v>661</v>
      </c>
      <c r="AN273" s="18" t="s">
        <v>661</v>
      </c>
      <c r="AO273" s="18" t="s">
        <v>661</v>
      </c>
      <c r="AP273" s="18" t="s">
        <v>661</v>
      </c>
      <c r="AS273" s="63" t="s">
        <v>661</v>
      </c>
      <c r="AT273" s="23" t="s">
        <v>1242</v>
      </c>
      <c r="AU273" s="23" t="s">
        <v>1243</v>
      </c>
      <c r="AV273" s="23" t="s">
        <v>661</v>
      </c>
      <c r="AW273" s="23" t="s">
        <v>661</v>
      </c>
    </row>
    <row r="274" spans="1:49" ht="15.75" hidden="1" customHeight="1">
      <c r="A274" s="57">
        <v>268</v>
      </c>
      <c r="B274" s="18" t="s">
        <v>327</v>
      </c>
      <c r="C274" s="59">
        <v>6752</v>
      </c>
      <c r="D274" s="18">
        <v>6752</v>
      </c>
      <c r="E274" s="59" t="s">
        <v>315</v>
      </c>
      <c r="F274" s="59"/>
      <c r="G274" s="59"/>
      <c r="H274" s="59"/>
      <c r="I274" s="59"/>
      <c r="J274" s="59"/>
      <c r="K274" s="59"/>
      <c r="L274" s="59"/>
      <c r="M274" s="59"/>
      <c r="N274" s="18"/>
      <c r="O274" s="60"/>
      <c r="P274" s="175">
        <v>80</v>
      </c>
      <c r="Q274" s="18"/>
      <c r="R274" s="18"/>
      <c r="S274" s="18"/>
      <c r="T274" s="18"/>
      <c r="U274" s="61" t="s">
        <v>661</v>
      </c>
      <c r="V274" s="18" t="s">
        <v>661</v>
      </c>
      <c r="W274" s="18" t="s">
        <v>661</v>
      </c>
      <c r="X274" s="62" t="s">
        <v>661</v>
      </c>
      <c r="Y274" s="18" t="s">
        <v>661</v>
      </c>
      <c r="Z274" s="18" t="s">
        <v>661</v>
      </c>
      <c r="AA274" s="18" t="s">
        <v>661</v>
      </c>
      <c r="AB274" s="18" t="s">
        <v>661</v>
      </c>
      <c r="AC274" s="18" t="s">
        <v>661</v>
      </c>
      <c r="AD274" s="18"/>
      <c r="AE274" s="18"/>
      <c r="AF274" s="18"/>
      <c r="AG274" s="18"/>
      <c r="AH274" s="30" t="s">
        <v>661</v>
      </c>
      <c r="AI274" s="18" t="s">
        <v>661</v>
      </c>
      <c r="AJ274" s="18" t="s">
        <v>661</v>
      </c>
      <c r="AK274" s="18" t="s">
        <v>661</v>
      </c>
      <c r="AL274" s="18" t="s">
        <v>661</v>
      </c>
      <c r="AM274" s="18" t="s">
        <v>661</v>
      </c>
      <c r="AN274" s="18" t="s">
        <v>661</v>
      </c>
      <c r="AO274" s="18" t="s">
        <v>661</v>
      </c>
      <c r="AP274" s="18" t="s">
        <v>661</v>
      </c>
      <c r="AS274" s="63" t="s">
        <v>661</v>
      </c>
      <c r="AT274" s="23" t="s">
        <v>1242</v>
      </c>
      <c r="AU274" s="23" t="s">
        <v>1243</v>
      </c>
      <c r="AV274" s="23" t="s">
        <v>661</v>
      </c>
      <c r="AW274" s="23" t="s">
        <v>661</v>
      </c>
    </row>
    <row r="275" spans="1:49" ht="15.75" hidden="1" customHeight="1">
      <c r="A275" s="57">
        <v>269</v>
      </c>
      <c r="B275" s="18" t="s">
        <v>328</v>
      </c>
      <c r="C275" s="59">
        <v>6753</v>
      </c>
      <c r="D275" s="18">
        <v>6753</v>
      </c>
      <c r="E275" s="59" t="s">
        <v>315</v>
      </c>
      <c r="F275" s="59"/>
      <c r="G275" s="59"/>
      <c r="H275" s="59"/>
      <c r="I275" s="59"/>
      <c r="J275" s="59"/>
      <c r="K275" s="59"/>
      <c r="L275" s="59"/>
      <c r="M275" s="59"/>
      <c r="N275" s="18"/>
      <c r="O275" s="60"/>
      <c r="P275" s="175">
        <v>80</v>
      </c>
      <c r="Q275" s="18"/>
      <c r="R275" s="18"/>
      <c r="S275" s="18"/>
      <c r="T275" s="18"/>
      <c r="U275" s="61" t="s">
        <v>661</v>
      </c>
      <c r="V275" s="18" t="s">
        <v>661</v>
      </c>
      <c r="W275" s="18" t="s">
        <v>661</v>
      </c>
      <c r="X275" s="62" t="s">
        <v>661</v>
      </c>
      <c r="Y275" s="18" t="s">
        <v>661</v>
      </c>
      <c r="Z275" s="18" t="s">
        <v>661</v>
      </c>
      <c r="AA275" s="18" t="s">
        <v>661</v>
      </c>
      <c r="AB275" s="18" t="s">
        <v>661</v>
      </c>
      <c r="AC275" s="18" t="s">
        <v>661</v>
      </c>
      <c r="AD275" s="18"/>
      <c r="AE275" s="18"/>
      <c r="AF275" s="18"/>
      <c r="AG275" s="18"/>
      <c r="AH275" s="30" t="s">
        <v>661</v>
      </c>
      <c r="AI275" s="18" t="s">
        <v>661</v>
      </c>
      <c r="AJ275" s="18" t="s">
        <v>661</v>
      </c>
      <c r="AK275" s="18" t="s">
        <v>661</v>
      </c>
      <c r="AL275" s="18" t="s">
        <v>661</v>
      </c>
      <c r="AM275" s="18" t="s">
        <v>661</v>
      </c>
      <c r="AN275" s="18" t="s">
        <v>661</v>
      </c>
      <c r="AO275" s="18" t="s">
        <v>661</v>
      </c>
      <c r="AP275" s="18" t="s">
        <v>661</v>
      </c>
      <c r="AS275" s="63" t="s">
        <v>661</v>
      </c>
      <c r="AT275" s="23" t="s">
        <v>1242</v>
      </c>
      <c r="AU275" s="23" t="s">
        <v>1243</v>
      </c>
      <c r="AV275" s="23" t="s">
        <v>661</v>
      </c>
      <c r="AW275" s="23" t="s">
        <v>661</v>
      </c>
    </row>
    <row r="276" spans="1:49" ht="15.75" hidden="1" customHeight="1">
      <c r="A276" s="57">
        <v>270</v>
      </c>
      <c r="B276" s="18" t="s">
        <v>329</v>
      </c>
      <c r="C276" s="59">
        <v>6754</v>
      </c>
      <c r="D276" s="18">
        <v>6754</v>
      </c>
      <c r="E276" s="59" t="s">
        <v>315</v>
      </c>
      <c r="F276" s="59"/>
      <c r="G276" s="59"/>
      <c r="H276" s="59"/>
      <c r="I276" s="59"/>
      <c r="J276" s="59"/>
      <c r="K276" s="59"/>
      <c r="L276" s="59"/>
      <c r="M276" s="59"/>
      <c r="N276" s="18"/>
      <c r="O276" s="60"/>
      <c r="P276" s="175">
        <v>80</v>
      </c>
      <c r="Q276" s="18"/>
      <c r="R276" s="18"/>
      <c r="S276" s="18"/>
      <c r="T276" s="18"/>
      <c r="U276" s="61" t="s">
        <v>661</v>
      </c>
      <c r="V276" s="18" t="s">
        <v>661</v>
      </c>
      <c r="W276" s="18" t="s">
        <v>661</v>
      </c>
      <c r="X276" s="62" t="s">
        <v>661</v>
      </c>
      <c r="Y276" s="18" t="s">
        <v>661</v>
      </c>
      <c r="Z276" s="18" t="s">
        <v>661</v>
      </c>
      <c r="AA276" s="18" t="s">
        <v>661</v>
      </c>
      <c r="AB276" s="18" t="s">
        <v>661</v>
      </c>
      <c r="AC276" s="18" t="s">
        <v>661</v>
      </c>
      <c r="AD276" s="18"/>
      <c r="AE276" s="18"/>
      <c r="AF276" s="18"/>
      <c r="AG276" s="18"/>
      <c r="AH276" s="30" t="s">
        <v>661</v>
      </c>
      <c r="AI276" s="18" t="s">
        <v>661</v>
      </c>
      <c r="AJ276" s="18" t="s">
        <v>661</v>
      </c>
      <c r="AK276" s="18" t="s">
        <v>661</v>
      </c>
      <c r="AL276" s="18" t="s">
        <v>661</v>
      </c>
      <c r="AM276" s="18" t="s">
        <v>661</v>
      </c>
      <c r="AN276" s="18" t="s">
        <v>661</v>
      </c>
      <c r="AO276" s="18" t="s">
        <v>661</v>
      </c>
      <c r="AP276" s="18" t="s">
        <v>661</v>
      </c>
      <c r="AS276" s="63" t="s">
        <v>661</v>
      </c>
      <c r="AT276" s="23" t="s">
        <v>1242</v>
      </c>
      <c r="AU276" s="23" t="s">
        <v>1243</v>
      </c>
      <c r="AV276" s="23" t="s">
        <v>661</v>
      </c>
      <c r="AW276" s="23" t="s">
        <v>661</v>
      </c>
    </row>
    <row r="277" spans="1:49" ht="15.75" hidden="1" customHeight="1">
      <c r="A277" s="57">
        <v>271</v>
      </c>
      <c r="B277" s="18" t="s">
        <v>330</v>
      </c>
      <c r="C277" s="59">
        <v>6755</v>
      </c>
      <c r="D277" s="18">
        <v>6755</v>
      </c>
      <c r="E277" s="59" t="s">
        <v>315</v>
      </c>
      <c r="F277" s="59"/>
      <c r="G277" s="59"/>
      <c r="H277" s="59"/>
      <c r="I277" s="59"/>
      <c r="J277" s="59"/>
      <c r="K277" s="59"/>
      <c r="L277" s="59"/>
      <c r="M277" s="59"/>
      <c r="N277" s="18"/>
      <c r="O277" s="60"/>
      <c r="P277" s="175">
        <v>80</v>
      </c>
      <c r="Q277" s="18"/>
      <c r="R277" s="18"/>
      <c r="S277" s="18"/>
      <c r="T277" s="18"/>
      <c r="U277" s="61" t="s">
        <v>661</v>
      </c>
      <c r="V277" s="18" t="s">
        <v>661</v>
      </c>
      <c r="W277" s="18" t="s">
        <v>661</v>
      </c>
      <c r="X277" s="62" t="s">
        <v>661</v>
      </c>
      <c r="Y277" s="18" t="s">
        <v>661</v>
      </c>
      <c r="Z277" s="18" t="s">
        <v>661</v>
      </c>
      <c r="AA277" s="18" t="s">
        <v>661</v>
      </c>
      <c r="AB277" s="18" t="s">
        <v>661</v>
      </c>
      <c r="AC277" s="18" t="s">
        <v>661</v>
      </c>
      <c r="AD277" s="18"/>
      <c r="AE277" s="18"/>
      <c r="AF277" s="18"/>
      <c r="AG277" s="18"/>
      <c r="AH277" s="30" t="s">
        <v>661</v>
      </c>
      <c r="AI277" s="18" t="s">
        <v>661</v>
      </c>
      <c r="AJ277" s="18" t="s">
        <v>661</v>
      </c>
      <c r="AK277" s="18" t="s">
        <v>661</v>
      </c>
      <c r="AL277" s="18" t="s">
        <v>661</v>
      </c>
      <c r="AM277" s="18" t="s">
        <v>661</v>
      </c>
      <c r="AN277" s="18" t="s">
        <v>661</v>
      </c>
      <c r="AO277" s="18" t="s">
        <v>661</v>
      </c>
      <c r="AP277" s="18" t="s">
        <v>661</v>
      </c>
      <c r="AS277" s="63" t="s">
        <v>661</v>
      </c>
      <c r="AT277" s="23" t="s">
        <v>1242</v>
      </c>
      <c r="AU277" s="23" t="s">
        <v>1243</v>
      </c>
      <c r="AV277" s="23" t="s">
        <v>661</v>
      </c>
      <c r="AW277" s="23" t="s">
        <v>661</v>
      </c>
    </row>
    <row r="278" spans="1:49" ht="15.75" hidden="1" customHeight="1">
      <c r="A278" s="57">
        <v>272</v>
      </c>
      <c r="B278" s="18" t="s">
        <v>331</v>
      </c>
      <c r="C278" s="59">
        <v>6756</v>
      </c>
      <c r="D278" s="18">
        <v>6756</v>
      </c>
      <c r="E278" s="59" t="s">
        <v>315</v>
      </c>
      <c r="F278" s="59"/>
      <c r="G278" s="59"/>
      <c r="H278" s="59"/>
      <c r="I278" s="59"/>
      <c r="J278" s="59"/>
      <c r="K278" s="59"/>
      <c r="L278" s="59"/>
      <c r="M278" s="59"/>
      <c r="N278" s="18"/>
      <c r="O278" s="60"/>
      <c r="P278" s="175">
        <v>80</v>
      </c>
      <c r="Q278" s="18"/>
      <c r="R278" s="18"/>
      <c r="S278" s="18"/>
      <c r="T278" s="18"/>
      <c r="U278" s="61" t="s">
        <v>661</v>
      </c>
      <c r="V278" s="18" t="s">
        <v>661</v>
      </c>
      <c r="W278" s="18" t="s">
        <v>661</v>
      </c>
      <c r="X278" s="62" t="s">
        <v>661</v>
      </c>
      <c r="Y278" s="18" t="s">
        <v>661</v>
      </c>
      <c r="Z278" s="18" t="s">
        <v>661</v>
      </c>
      <c r="AA278" s="18" t="s">
        <v>661</v>
      </c>
      <c r="AB278" s="18" t="s">
        <v>661</v>
      </c>
      <c r="AC278" s="18" t="s">
        <v>661</v>
      </c>
      <c r="AD278" s="18"/>
      <c r="AE278" s="18"/>
      <c r="AF278" s="18"/>
      <c r="AG278" s="18"/>
      <c r="AH278" s="30" t="s">
        <v>661</v>
      </c>
      <c r="AI278" s="18" t="s">
        <v>661</v>
      </c>
      <c r="AJ278" s="18" t="s">
        <v>661</v>
      </c>
      <c r="AK278" s="18" t="s">
        <v>661</v>
      </c>
      <c r="AL278" s="18" t="s">
        <v>661</v>
      </c>
      <c r="AM278" s="18" t="s">
        <v>661</v>
      </c>
      <c r="AN278" s="18" t="s">
        <v>661</v>
      </c>
      <c r="AO278" s="18" t="s">
        <v>661</v>
      </c>
      <c r="AP278" s="18" t="s">
        <v>661</v>
      </c>
      <c r="AS278" s="63" t="s">
        <v>661</v>
      </c>
      <c r="AT278" s="23" t="s">
        <v>1242</v>
      </c>
      <c r="AU278" s="23" t="s">
        <v>1243</v>
      </c>
      <c r="AV278" s="23" t="s">
        <v>661</v>
      </c>
      <c r="AW278" s="23" t="s">
        <v>661</v>
      </c>
    </row>
    <row r="279" spans="1:49" ht="15.75" hidden="1" customHeight="1">
      <c r="A279" s="57">
        <v>273</v>
      </c>
      <c r="B279" s="18" t="s">
        <v>332</v>
      </c>
      <c r="C279" s="59">
        <v>6757</v>
      </c>
      <c r="D279" s="18">
        <v>6757</v>
      </c>
      <c r="E279" s="59" t="s">
        <v>315</v>
      </c>
      <c r="F279" s="59"/>
      <c r="G279" s="59"/>
      <c r="H279" s="59"/>
      <c r="I279" s="59"/>
      <c r="J279" s="59"/>
      <c r="K279" s="59"/>
      <c r="L279" s="59"/>
      <c r="M279" s="59"/>
      <c r="N279" s="18"/>
      <c r="O279" s="60"/>
      <c r="P279" s="175">
        <v>80</v>
      </c>
      <c r="Q279" s="18"/>
      <c r="R279" s="18"/>
      <c r="S279" s="18"/>
      <c r="T279" s="18"/>
      <c r="U279" s="61" t="s">
        <v>661</v>
      </c>
      <c r="V279" s="18" t="s">
        <v>661</v>
      </c>
      <c r="W279" s="18" t="s">
        <v>661</v>
      </c>
      <c r="X279" s="62" t="s">
        <v>661</v>
      </c>
      <c r="Y279" s="18" t="s">
        <v>661</v>
      </c>
      <c r="Z279" s="18" t="s">
        <v>661</v>
      </c>
      <c r="AA279" s="18" t="s">
        <v>661</v>
      </c>
      <c r="AB279" s="18" t="s">
        <v>661</v>
      </c>
      <c r="AC279" s="18" t="s">
        <v>661</v>
      </c>
      <c r="AD279" s="18"/>
      <c r="AE279" s="18"/>
      <c r="AF279" s="18"/>
      <c r="AG279" s="18"/>
      <c r="AH279" s="30" t="s">
        <v>661</v>
      </c>
      <c r="AI279" s="18" t="s">
        <v>661</v>
      </c>
      <c r="AJ279" s="18" t="s">
        <v>661</v>
      </c>
      <c r="AK279" s="18" t="s">
        <v>661</v>
      </c>
      <c r="AL279" s="18" t="s">
        <v>661</v>
      </c>
      <c r="AM279" s="18" t="s">
        <v>661</v>
      </c>
      <c r="AN279" s="18" t="s">
        <v>661</v>
      </c>
      <c r="AO279" s="18" t="s">
        <v>661</v>
      </c>
      <c r="AP279" s="18" t="s">
        <v>661</v>
      </c>
      <c r="AS279" s="63" t="s">
        <v>661</v>
      </c>
      <c r="AT279" s="23" t="s">
        <v>1242</v>
      </c>
      <c r="AU279" s="23" t="s">
        <v>1243</v>
      </c>
      <c r="AV279" s="23" t="s">
        <v>661</v>
      </c>
      <c r="AW279" s="23" t="s">
        <v>661</v>
      </c>
    </row>
    <row r="280" spans="1:49" ht="15.75" hidden="1" customHeight="1">
      <c r="A280" s="57">
        <v>274</v>
      </c>
      <c r="B280" s="18" t="s">
        <v>333</v>
      </c>
      <c r="C280" s="59">
        <v>6758</v>
      </c>
      <c r="D280" s="18">
        <v>6758</v>
      </c>
      <c r="E280" s="59" t="s">
        <v>315</v>
      </c>
      <c r="F280" s="59"/>
      <c r="G280" s="59"/>
      <c r="H280" s="59"/>
      <c r="I280" s="59"/>
      <c r="J280" s="59"/>
      <c r="K280" s="59"/>
      <c r="L280" s="59"/>
      <c r="M280" s="59"/>
      <c r="N280" s="18"/>
      <c r="O280" s="60"/>
      <c r="P280" s="175">
        <v>80</v>
      </c>
      <c r="Q280" s="18"/>
      <c r="R280" s="18"/>
      <c r="S280" s="18"/>
      <c r="T280" s="18"/>
      <c r="U280" s="61" t="s">
        <v>661</v>
      </c>
      <c r="V280" s="18" t="s">
        <v>661</v>
      </c>
      <c r="W280" s="18" t="s">
        <v>661</v>
      </c>
      <c r="X280" s="62" t="s">
        <v>661</v>
      </c>
      <c r="Y280" s="18" t="s">
        <v>661</v>
      </c>
      <c r="Z280" s="18" t="s">
        <v>661</v>
      </c>
      <c r="AA280" s="18" t="s">
        <v>661</v>
      </c>
      <c r="AB280" s="18" t="s">
        <v>661</v>
      </c>
      <c r="AC280" s="18" t="s">
        <v>661</v>
      </c>
      <c r="AD280" s="18"/>
      <c r="AE280" s="18"/>
      <c r="AF280" s="18"/>
      <c r="AG280" s="18"/>
      <c r="AH280" s="30" t="s">
        <v>661</v>
      </c>
      <c r="AI280" s="18" t="s">
        <v>661</v>
      </c>
      <c r="AJ280" s="18" t="s">
        <v>661</v>
      </c>
      <c r="AK280" s="18" t="s">
        <v>661</v>
      </c>
      <c r="AL280" s="18" t="s">
        <v>661</v>
      </c>
      <c r="AM280" s="18" t="s">
        <v>661</v>
      </c>
      <c r="AN280" s="18" t="s">
        <v>661</v>
      </c>
      <c r="AO280" s="18" t="s">
        <v>661</v>
      </c>
      <c r="AP280" s="18" t="s">
        <v>661</v>
      </c>
      <c r="AS280" s="63" t="s">
        <v>661</v>
      </c>
      <c r="AT280" s="23" t="s">
        <v>1242</v>
      </c>
      <c r="AU280" s="23" t="s">
        <v>1243</v>
      </c>
      <c r="AV280" s="23" t="s">
        <v>661</v>
      </c>
      <c r="AW280" s="23" t="s">
        <v>661</v>
      </c>
    </row>
    <row r="281" spans="1:49" ht="15.75" hidden="1" customHeight="1">
      <c r="A281" s="57">
        <v>275</v>
      </c>
      <c r="B281" s="18" t="s">
        <v>334</v>
      </c>
      <c r="C281" s="59">
        <v>6759</v>
      </c>
      <c r="D281" s="18">
        <v>6759</v>
      </c>
      <c r="E281" s="59" t="s">
        <v>315</v>
      </c>
      <c r="F281" s="59"/>
      <c r="G281" s="59"/>
      <c r="H281" s="59"/>
      <c r="I281" s="59"/>
      <c r="J281" s="59"/>
      <c r="K281" s="59"/>
      <c r="L281" s="59"/>
      <c r="M281" s="59"/>
      <c r="N281" s="18"/>
      <c r="O281" s="60"/>
      <c r="P281" s="175">
        <v>80</v>
      </c>
      <c r="Q281" s="18"/>
      <c r="R281" s="18"/>
      <c r="S281" s="18"/>
      <c r="T281" s="18"/>
      <c r="U281" s="61" t="s">
        <v>661</v>
      </c>
      <c r="V281" s="18" t="s">
        <v>661</v>
      </c>
      <c r="W281" s="18" t="s">
        <v>661</v>
      </c>
      <c r="X281" s="62" t="s">
        <v>661</v>
      </c>
      <c r="Y281" s="18" t="s">
        <v>661</v>
      </c>
      <c r="Z281" s="18" t="s">
        <v>661</v>
      </c>
      <c r="AA281" s="18" t="s">
        <v>661</v>
      </c>
      <c r="AB281" s="18" t="s">
        <v>661</v>
      </c>
      <c r="AC281" s="18" t="s">
        <v>661</v>
      </c>
      <c r="AD281" s="18"/>
      <c r="AE281" s="18"/>
      <c r="AF281" s="18"/>
      <c r="AG281" s="18"/>
      <c r="AH281" s="30" t="s">
        <v>661</v>
      </c>
      <c r="AI281" s="18" t="s">
        <v>661</v>
      </c>
      <c r="AJ281" s="18" t="s">
        <v>661</v>
      </c>
      <c r="AK281" s="18" t="s">
        <v>661</v>
      </c>
      <c r="AL281" s="18" t="s">
        <v>661</v>
      </c>
      <c r="AM281" s="18" t="s">
        <v>661</v>
      </c>
      <c r="AN281" s="18" t="s">
        <v>661</v>
      </c>
      <c r="AO281" s="18" t="s">
        <v>661</v>
      </c>
      <c r="AP281" s="18" t="s">
        <v>661</v>
      </c>
      <c r="AS281" s="63" t="s">
        <v>661</v>
      </c>
      <c r="AT281" s="23" t="s">
        <v>1242</v>
      </c>
      <c r="AU281" s="23" t="s">
        <v>1243</v>
      </c>
      <c r="AV281" s="23" t="s">
        <v>661</v>
      </c>
      <c r="AW281" s="23" t="s">
        <v>661</v>
      </c>
    </row>
    <row r="282" spans="1:49" ht="15.75" hidden="1" customHeight="1">
      <c r="A282" s="57">
        <v>276</v>
      </c>
      <c r="B282" s="18" t="s">
        <v>335</v>
      </c>
      <c r="C282" s="59">
        <v>6760</v>
      </c>
      <c r="D282" s="18">
        <v>6760</v>
      </c>
      <c r="E282" s="59" t="s">
        <v>315</v>
      </c>
      <c r="F282" s="59"/>
      <c r="G282" s="59"/>
      <c r="H282" s="59"/>
      <c r="I282" s="59"/>
      <c r="J282" s="59"/>
      <c r="K282" s="59"/>
      <c r="L282" s="59"/>
      <c r="M282" s="59"/>
      <c r="N282" s="18"/>
      <c r="O282" s="60"/>
      <c r="P282" s="175">
        <v>80</v>
      </c>
      <c r="Q282" s="18"/>
      <c r="R282" s="18"/>
      <c r="S282" s="18"/>
      <c r="T282" s="18"/>
      <c r="U282" s="61" t="s">
        <v>661</v>
      </c>
      <c r="V282" s="18" t="s">
        <v>661</v>
      </c>
      <c r="W282" s="18" t="s">
        <v>661</v>
      </c>
      <c r="X282" s="62" t="s">
        <v>661</v>
      </c>
      <c r="Y282" s="18" t="s">
        <v>661</v>
      </c>
      <c r="Z282" s="18" t="s">
        <v>661</v>
      </c>
      <c r="AA282" s="18" t="s">
        <v>661</v>
      </c>
      <c r="AB282" s="18" t="s">
        <v>661</v>
      </c>
      <c r="AC282" s="18" t="s">
        <v>661</v>
      </c>
      <c r="AD282" s="18"/>
      <c r="AE282" s="18"/>
      <c r="AF282" s="18"/>
      <c r="AG282" s="18"/>
      <c r="AH282" s="30" t="s">
        <v>661</v>
      </c>
      <c r="AI282" s="18" t="s">
        <v>661</v>
      </c>
      <c r="AJ282" s="18" t="s">
        <v>661</v>
      </c>
      <c r="AK282" s="18" t="s">
        <v>661</v>
      </c>
      <c r="AL282" s="18" t="s">
        <v>661</v>
      </c>
      <c r="AM282" s="18" t="s">
        <v>661</v>
      </c>
      <c r="AN282" s="18" t="s">
        <v>661</v>
      </c>
      <c r="AO282" s="18" t="s">
        <v>661</v>
      </c>
      <c r="AP282" s="18" t="s">
        <v>661</v>
      </c>
      <c r="AS282" s="63" t="s">
        <v>661</v>
      </c>
      <c r="AT282" s="23" t="s">
        <v>1242</v>
      </c>
      <c r="AU282" s="23" t="s">
        <v>1243</v>
      </c>
      <c r="AV282" s="23" t="s">
        <v>661</v>
      </c>
      <c r="AW282" s="23" t="s">
        <v>661</v>
      </c>
    </row>
    <row r="283" spans="1:49" ht="15.75" hidden="1" customHeight="1">
      <c r="A283" s="57">
        <v>277</v>
      </c>
      <c r="B283" s="18" t="s">
        <v>336</v>
      </c>
      <c r="C283" s="59">
        <v>6761</v>
      </c>
      <c r="D283" s="18">
        <v>6761</v>
      </c>
      <c r="E283" s="59" t="s">
        <v>315</v>
      </c>
      <c r="F283" s="59"/>
      <c r="G283" s="59"/>
      <c r="H283" s="59"/>
      <c r="I283" s="59"/>
      <c r="J283" s="59"/>
      <c r="K283" s="59"/>
      <c r="L283" s="59"/>
      <c r="M283" s="59"/>
      <c r="N283" s="18"/>
      <c r="O283" s="60"/>
      <c r="P283" s="175">
        <v>80</v>
      </c>
      <c r="Q283" s="18"/>
      <c r="R283" s="18"/>
      <c r="S283" s="18"/>
      <c r="T283" s="18"/>
      <c r="U283" s="61" t="s">
        <v>661</v>
      </c>
      <c r="V283" s="18" t="s">
        <v>661</v>
      </c>
      <c r="W283" s="18" t="s">
        <v>661</v>
      </c>
      <c r="X283" s="62" t="s">
        <v>661</v>
      </c>
      <c r="Y283" s="18" t="s">
        <v>661</v>
      </c>
      <c r="Z283" s="18" t="s">
        <v>661</v>
      </c>
      <c r="AA283" s="18" t="s">
        <v>661</v>
      </c>
      <c r="AB283" s="18" t="s">
        <v>661</v>
      </c>
      <c r="AC283" s="18" t="s">
        <v>661</v>
      </c>
      <c r="AD283" s="18"/>
      <c r="AE283" s="18"/>
      <c r="AF283" s="18"/>
      <c r="AG283" s="18"/>
      <c r="AH283" s="30" t="s">
        <v>661</v>
      </c>
      <c r="AI283" s="18" t="s">
        <v>661</v>
      </c>
      <c r="AJ283" s="18" t="s">
        <v>661</v>
      </c>
      <c r="AK283" s="18" t="s">
        <v>661</v>
      </c>
      <c r="AL283" s="18" t="s">
        <v>661</v>
      </c>
      <c r="AM283" s="18" t="s">
        <v>661</v>
      </c>
      <c r="AN283" s="18" t="s">
        <v>661</v>
      </c>
      <c r="AO283" s="18" t="s">
        <v>661</v>
      </c>
      <c r="AP283" s="18" t="s">
        <v>661</v>
      </c>
      <c r="AS283" s="63" t="s">
        <v>661</v>
      </c>
      <c r="AT283" s="23" t="s">
        <v>1242</v>
      </c>
      <c r="AU283" s="23" t="s">
        <v>1243</v>
      </c>
      <c r="AV283" s="23" t="s">
        <v>661</v>
      </c>
      <c r="AW283" s="23" t="s">
        <v>661</v>
      </c>
    </row>
    <row r="284" spans="1:49" ht="15.75" hidden="1" customHeight="1">
      <c r="A284" s="57">
        <v>278</v>
      </c>
      <c r="B284" s="18" t="s">
        <v>337</v>
      </c>
      <c r="C284" s="59">
        <v>6763</v>
      </c>
      <c r="D284" s="18">
        <v>6763</v>
      </c>
      <c r="E284" s="59" t="s">
        <v>315</v>
      </c>
      <c r="F284" s="59"/>
      <c r="G284" s="59"/>
      <c r="H284" s="59"/>
      <c r="I284" s="59"/>
      <c r="J284" s="59"/>
      <c r="K284" s="59"/>
      <c r="L284" s="59"/>
      <c r="M284" s="59"/>
      <c r="N284" s="18"/>
      <c r="O284" s="60"/>
      <c r="P284" s="175">
        <v>80</v>
      </c>
      <c r="Q284" s="18"/>
      <c r="R284" s="18"/>
      <c r="S284" s="18"/>
      <c r="T284" s="18"/>
      <c r="U284" s="61" t="s">
        <v>661</v>
      </c>
      <c r="V284" s="18" t="s">
        <v>661</v>
      </c>
      <c r="W284" s="18" t="s">
        <v>661</v>
      </c>
      <c r="X284" s="62" t="s">
        <v>661</v>
      </c>
      <c r="Y284" s="18" t="s">
        <v>661</v>
      </c>
      <c r="Z284" s="18" t="s">
        <v>661</v>
      </c>
      <c r="AA284" s="18" t="s">
        <v>661</v>
      </c>
      <c r="AB284" s="18" t="s">
        <v>661</v>
      </c>
      <c r="AC284" s="18" t="s">
        <v>661</v>
      </c>
      <c r="AD284" s="18"/>
      <c r="AE284" s="18"/>
      <c r="AF284" s="18"/>
      <c r="AG284" s="18"/>
      <c r="AH284" s="30" t="s">
        <v>661</v>
      </c>
      <c r="AI284" s="18" t="s">
        <v>661</v>
      </c>
      <c r="AJ284" s="18" t="s">
        <v>661</v>
      </c>
      <c r="AK284" s="18" t="s">
        <v>661</v>
      </c>
      <c r="AL284" s="18" t="s">
        <v>661</v>
      </c>
      <c r="AM284" s="18" t="s">
        <v>661</v>
      </c>
      <c r="AN284" s="18" t="s">
        <v>661</v>
      </c>
      <c r="AO284" s="18" t="s">
        <v>661</v>
      </c>
      <c r="AP284" s="18" t="s">
        <v>661</v>
      </c>
      <c r="AS284" s="63" t="s">
        <v>661</v>
      </c>
      <c r="AT284" s="23" t="s">
        <v>1242</v>
      </c>
      <c r="AU284" s="23" t="s">
        <v>1243</v>
      </c>
      <c r="AV284" s="23" t="s">
        <v>661</v>
      </c>
      <c r="AW284" s="23" t="s">
        <v>661</v>
      </c>
    </row>
    <row r="285" spans="1:49" ht="15.75" hidden="1" customHeight="1">
      <c r="A285" s="57">
        <v>279</v>
      </c>
      <c r="B285" s="18" t="s">
        <v>338</v>
      </c>
      <c r="C285" s="59">
        <v>6764</v>
      </c>
      <c r="D285" s="18">
        <v>6764</v>
      </c>
      <c r="E285" s="59" t="s">
        <v>315</v>
      </c>
      <c r="F285" s="59"/>
      <c r="G285" s="59"/>
      <c r="H285" s="59"/>
      <c r="I285" s="59"/>
      <c r="J285" s="59"/>
      <c r="K285" s="59"/>
      <c r="L285" s="59"/>
      <c r="M285" s="59"/>
      <c r="N285" s="18"/>
      <c r="O285" s="60"/>
      <c r="P285" s="175">
        <v>80</v>
      </c>
      <c r="Q285" s="18"/>
      <c r="R285" s="18"/>
      <c r="S285" s="18"/>
      <c r="T285" s="18"/>
      <c r="U285" s="61" t="s">
        <v>661</v>
      </c>
      <c r="V285" s="18" t="s">
        <v>661</v>
      </c>
      <c r="W285" s="18" t="s">
        <v>661</v>
      </c>
      <c r="X285" s="62" t="s">
        <v>661</v>
      </c>
      <c r="Y285" s="18" t="s">
        <v>661</v>
      </c>
      <c r="Z285" s="18" t="s">
        <v>661</v>
      </c>
      <c r="AA285" s="18" t="s">
        <v>661</v>
      </c>
      <c r="AB285" s="18" t="s">
        <v>661</v>
      </c>
      <c r="AC285" s="18" t="s">
        <v>661</v>
      </c>
      <c r="AD285" s="18"/>
      <c r="AE285" s="18"/>
      <c r="AF285" s="18"/>
      <c r="AG285" s="18"/>
      <c r="AH285" s="30" t="s">
        <v>661</v>
      </c>
      <c r="AI285" s="18" t="s">
        <v>661</v>
      </c>
      <c r="AJ285" s="18" t="s">
        <v>661</v>
      </c>
      <c r="AK285" s="18" t="s">
        <v>661</v>
      </c>
      <c r="AL285" s="18" t="s">
        <v>661</v>
      </c>
      <c r="AM285" s="18" t="s">
        <v>661</v>
      </c>
      <c r="AN285" s="18" t="s">
        <v>661</v>
      </c>
      <c r="AO285" s="18" t="s">
        <v>661</v>
      </c>
      <c r="AP285" s="18" t="s">
        <v>661</v>
      </c>
      <c r="AS285" s="63" t="s">
        <v>661</v>
      </c>
      <c r="AT285" s="23" t="s">
        <v>1242</v>
      </c>
      <c r="AU285" s="23" t="s">
        <v>1243</v>
      </c>
      <c r="AV285" s="23" t="s">
        <v>661</v>
      </c>
      <c r="AW285" s="23" t="s">
        <v>661</v>
      </c>
    </row>
    <row r="286" spans="1:49" ht="15.75" hidden="1" customHeight="1">
      <c r="A286" s="57">
        <v>280</v>
      </c>
      <c r="B286" s="18" t="s">
        <v>339</v>
      </c>
      <c r="C286" s="59">
        <v>6765</v>
      </c>
      <c r="D286" s="18">
        <v>6765</v>
      </c>
      <c r="E286" s="59" t="s">
        <v>315</v>
      </c>
      <c r="F286" s="59"/>
      <c r="G286" s="59"/>
      <c r="H286" s="59"/>
      <c r="I286" s="59"/>
      <c r="J286" s="59"/>
      <c r="K286" s="59"/>
      <c r="L286" s="59"/>
      <c r="M286" s="59"/>
      <c r="N286" s="18"/>
      <c r="O286" s="60"/>
      <c r="P286" s="175">
        <v>80</v>
      </c>
      <c r="Q286" s="18"/>
      <c r="R286" s="18"/>
      <c r="S286" s="18"/>
      <c r="T286" s="18"/>
      <c r="U286" s="61" t="s">
        <v>661</v>
      </c>
      <c r="V286" s="18" t="s">
        <v>661</v>
      </c>
      <c r="W286" s="18" t="s">
        <v>661</v>
      </c>
      <c r="X286" s="62" t="s">
        <v>661</v>
      </c>
      <c r="Y286" s="18" t="s">
        <v>661</v>
      </c>
      <c r="Z286" s="18" t="s">
        <v>661</v>
      </c>
      <c r="AA286" s="18" t="s">
        <v>661</v>
      </c>
      <c r="AB286" s="18" t="s">
        <v>661</v>
      </c>
      <c r="AC286" s="18" t="s">
        <v>661</v>
      </c>
      <c r="AD286" s="18"/>
      <c r="AE286" s="18"/>
      <c r="AF286" s="18"/>
      <c r="AG286" s="18"/>
      <c r="AH286" s="30" t="s">
        <v>661</v>
      </c>
      <c r="AI286" s="18" t="s">
        <v>661</v>
      </c>
      <c r="AJ286" s="18" t="s">
        <v>661</v>
      </c>
      <c r="AK286" s="18" t="s">
        <v>661</v>
      </c>
      <c r="AL286" s="18" t="s">
        <v>661</v>
      </c>
      <c r="AM286" s="18" t="s">
        <v>661</v>
      </c>
      <c r="AN286" s="18" t="s">
        <v>661</v>
      </c>
      <c r="AO286" s="18" t="s">
        <v>661</v>
      </c>
      <c r="AP286" s="18" t="s">
        <v>661</v>
      </c>
      <c r="AS286" s="63" t="s">
        <v>661</v>
      </c>
      <c r="AT286" s="23" t="s">
        <v>1242</v>
      </c>
      <c r="AU286" s="23" t="s">
        <v>1243</v>
      </c>
      <c r="AV286" s="23" t="s">
        <v>661</v>
      </c>
      <c r="AW286" s="23" t="s">
        <v>661</v>
      </c>
    </row>
    <row r="287" spans="1:49" ht="15.75" hidden="1" customHeight="1">
      <c r="A287" s="57">
        <v>281</v>
      </c>
      <c r="B287" s="18" t="s">
        <v>340</v>
      </c>
      <c r="C287" s="59">
        <v>6766</v>
      </c>
      <c r="D287" s="18">
        <v>6766</v>
      </c>
      <c r="E287" s="59" t="s">
        <v>315</v>
      </c>
      <c r="F287" s="59"/>
      <c r="G287" s="59"/>
      <c r="H287" s="59"/>
      <c r="I287" s="59"/>
      <c r="J287" s="59"/>
      <c r="K287" s="59"/>
      <c r="L287" s="59"/>
      <c r="M287" s="59"/>
      <c r="N287" s="18"/>
      <c r="O287" s="60"/>
      <c r="P287" s="175">
        <v>80</v>
      </c>
      <c r="Q287" s="18"/>
      <c r="R287" s="18"/>
      <c r="S287" s="18"/>
      <c r="T287" s="18"/>
      <c r="U287" s="61" t="s">
        <v>661</v>
      </c>
      <c r="V287" s="18" t="s">
        <v>661</v>
      </c>
      <c r="W287" s="18" t="s">
        <v>661</v>
      </c>
      <c r="X287" s="62" t="s">
        <v>661</v>
      </c>
      <c r="Y287" s="18" t="s">
        <v>661</v>
      </c>
      <c r="Z287" s="18" t="s">
        <v>661</v>
      </c>
      <c r="AA287" s="18" t="s">
        <v>661</v>
      </c>
      <c r="AB287" s="18" t="s">
        <v>661</v>
      </c>
      <c r="AC287" s="18" t="s">
        <v>661</v>
      </c>
      <c r="AD287" s="18"/>
      <c r="AE287" s="18"/>
      <c r="AF287" s="18"/>
      <c r="AG287" s="18"/>
      <c r="AH287" s="30" t="s">
        <v>661</v>
      </c>
      <c r="AI287" s="18" t="s">
        <v>661</v>
      </c>
      <c r="AJ287" s="18" t="s">
        <v>661</v>
      </c>
      <c r="AK287" s="18" t="s">
        <v>661</v>
      </c>
      <c r="AL287" s="18" t="s">
        <v>661</v>
      </c>
      <c r="AM287" s="18" t="s">
        <v>661</v>
      </c>
      <c r="AN287" s="18" t="s">
        <v>661</v>
      </c>
      <c r="AO287" s="18" t="s">
        <v>661</v>
      </c>
      <c r="AP287" s="18" t="s">
        <v>661</v>
      </c>
      <c r="AS287" s="63" t="s">
        <v>661</v>
      </c>
      <c r="AT287" s="23" t="s">
        <v>1242</v>
      </c>
      <c r="AU287" s="23" t="s">
        <v>1243</v>
      </c>
      <c r="AV287" s="23" t="s">
        <v>661</v>
      </c>
      <c r="AW287" s="23" t="s">
        <v>661</v>
      </c>
    </row>
    <row r="288" spans="1:49" ht="15.75" hidden="1" customHeight="1">
      <c r="A288" s="57">
        <v>282</v>
      </c>
      <c r="B288" s="18" t="s">
        <v>341</v>
      </c>
      <c r="C288" s="59">
        <v>6767</v>
      </c>
      <c r="D288" s="18">
        <v>6767</v>
      </c>
      <c r="E288" s="59" t="s">
        <v>315</v>
      </c>
      <c r="F288" s="59"/>
      <c r="G288" s="59"/>
      <c r="H288" s="59"/>
      <c r="I288" s="59"/>
      <c r="J288" s="59"/>
      <c r="K288" s="59"/>
      <c r="L288" s="59"/>
      <c r="M288" s="59"/>
      <c r="N288" s="18"/>
      <c r="O288" s="60"/>
      <c r="P288" s="175">
        <v>80</v>
      </c>
      <c r="Q288" s="18"/>
      <c r="R288" s="18"/>
      <c r="S288" s="18"/>
      <c r="T288" s="18"/>
      <c r="U288" s="61" t="s">
        <v>661</v>
      </c>
      <c r="V288" s="18" t="s">
        <v>661</v>
      </c>
      <c r="W288" s="18" t="s">
        <v>661</v>
      </c>
      <c r="X288" s="62" t="s">
        <v>661</v>
      </c>
      <c r="Y288" s="18" t="s">
        <v>661</v>
      </c>
      <c r="Z288" s="18" t="s">
        <v>661</v>
      </c>
      <c r="AA288" s="18" t="s">
        <v>661</v>
      </c>
      <c r="AB288" s="18" t="s">
        <v>661</v>
      </c>
      <c r="AC288" s="18" t="s">
        <v>661</v>
      </c>
      <c r="AD288" s="18"/>
      <c r="AE288" s="18"/>
      <c r="AF288" s="18"/>
      <c r="AG288" s="18"/>
      <c r="AH288" s="30" t="s">
        <v>661</v>
      </c>
      <c r="AI288" s="18" t="s">
        <v>661</v>
      </c>
      <c r="AJ288" s="18" t="s">
        <v>661</v>
      </c>
      <c r="AK288" s="18" t="s">
        <v>661</v>
      </c>
      <c r="AL288" s="18" t="s">
        <v>661</v>
      </c>
      <c r="AM288" s="18" t="s">
        <v>661</v>
      </c>
      <c r="AN288" s="18" t="s">
        <v>661</v>
      </c>
      <c r="AO288" s="18" t="s">
        <v>661</v>
      </c>
      <c r="AP288" s="18" t="s">
        <v>661</v>
      </c>
      <c r="AS288" s="63" t="s">
        <v>661</v>
      </c>
      <c r="AT288" s="23" t="s">
        <v>1242</v>
      </c>
      <c r="AU288" s="23" t="s">
        <v>1243</v>
      </c>
      <c r="AV288" s="23" t="s">
        <v>661</v>
      </c>
      <c r="AW288" s="23" t="s">
        <v>661</v>
      </c>
    </row>
    <row r="289" spans="1:49" ht="15.75" hidden="1" customHeight="1">
      <c r="A289" s="57">
        <v>283</v>
      </c>
      <c r="B289" s="18" t="s">
        <v>342</v>
      </c>
      <c r="C289" s="59">
        <v>6768</v>
      </c>
      <c r="D289" s="18">
        <v>6768</v>
      </c>
      <c r="E289" s="59" t="s">
        <v>315</v>
      </c>
      <c r="F289" s="59"/>
      <c r="G289" s="59"/>
      <c r="H289" s="59"/>
      <c r="I289" s="59"/>
      <c r="J289" s="59"/>
      <c r="K289" s="59"/>
      <c r="L289" s="59"/>
      <c r="M289" s="59"/>
      <c r="N289" s="18"/>
      <c r="O289" s="60"/>
      <c r="P289" s="175">
        <v>80</v>
      </c>
      <c r="Q289" s="18"/>
      <c r="R289" s="18"/>
      <c r="S289" s="18"/>
      <c r="T289" s="18"/>
      <c r="U289" s="61" t="s">
        <v>661</v>
      </c>
      <c r="V289" s="18" t="s">
        <v>661</v>
      </c>
      <c r="W289" s="18" t="s">
        <v>661</v>
      </c>
      <c r="X289" s="62" t="s">
        <v>661</v>
      </c>
      <c r="Y289" s="18" t="s">
        <v>661</v>
      </c>
      <c r="Z289" s="18" t="s">
        <v>661</v>
      </c>
      <c r="AA289" s="18" t="s">
        <v>661</v>
      </c>
      <c r="AB289" s="18" t="s">
        <v>661</v>
      </c>
      <c r="AC289" s="18" t="s">
        <v>661</v>
      </c>
      <c r="AD289" s="18"/>
      <c r="AE289" s="18"/>
      <c r="AF289" s="18"/>
      <c r="AG289" s="18"/>
      <c r="AH289" s="30" t="s">
        <v>661</v>
      </c>
      <c r="AI289" s="18" t="s">
        <v>661</v>
      </c>
      <c r="AJ289" s="18" t="s">
        <v>661</v>
      </c>
      <c r="AK289" s="18" t="s">
        <v>661</v>
      </c>
      <c r="AL289" s="18" t="s">
        <v>661</v>
      </c>
      <c r="AM289" s="18" t="s">
        <v>661</v>
      </c>
      <c r="AN289" s="18" t="s">
        <v>661</v>
      </c>
      <c r="AO289" s="18" t="s">
        <v>661</v>
      </c>
      <c r="AP289" s="18" t="s">
        <v>661</v>
      </c>
      <c r="AS289" s="63" t="s">
        <v>661</v>
      </c>
      <c r="AT289" s="23" t="s">
        <v>1242</v>
      </c>
      <c r="AU289" s="23" t="s">
        <v>1243</v>
      </c>
      <c r="AV289" s="23" t="s">
        <v>661</v>
      </c>
      <c r="AW289" s="23" t="s">
        <v>661</v>
      </c>
    </row>
    <row r="290" spans="1:49" ht="15.75" hidden="1" customHeight="1">
      <c r="A290" s="57">
        <v>284</v>
      </c>
      <c r="B290" s="18" t="s">
        <v>343</v>
      </c>
      <c r="C290" s="59">
        <v>6769</v>
      </c>
      <c r="D290" s="18">
        <v>6769</v>
      </c>
      <c r="E290" s="59" t="s">
        <v>315</v>
      </c>
      <c r="F290" s="59"/>
      <c r="G290" s="59"/>
      <c r="H290" s="59"/>
      <c r="I290" s="59"/>
      <c r="J290" s="59"/>
      <c r="K290" s="59"/>
      <c r="L290" s="59"/>
      <c r="M290" s="59"/>
      <c r="N290" s="18"/>
      <c r="O290" s="60"/>
      <c r="P290" s="175">
        <v>80</v>
      </c>
      <c r="Q290" s="18"/>
      <c r="R290" s="18"/>
      <c r="S290" s="18"/>
      <c r="T290" s="18"/>
      <c r="U290" s="61" t="s">
        <v>661</v>
      </c>
      <c r="V290" s="18" t="s">
        <v>661</v>
      </c>
      <c r="W290" s="18" t="s">
        <v>661</v>
      </c>
      <c r="X290" s="62" t="s">
        <v>661</v>
      </c>
      <c r="Y290" s="18" t="s">
        <v>661</v>
      </c>
      <c r="Z290" s="18" t="s">
        <v>661</v>
      </c>
      <c r="AA290" s="18" t="s">
        <v>661</v>
      </c>
      <c r="AB290" s="18" t="s">
        <v>661</v>
      </c>
      <c r="AC290" s="18" t="s">
        <v>661</v>
      </c>
      <c r="AD290" s="18"/>
      <c r="AE290" s="18"/>
      <c r="AF290" s="18"/>
      <c r="AG290" s="18"/>
      <c r="AH290" s="30" t="s">
        <v>661</v>
      </c>
      <c r="AI290" s="18" t="s">
        <v>661</v>
      </c>
      <c r="AJ290" s="18" t="s">
        <v>661</v>
      </c>
      <c r="AK290" s="18" t="s">
        <v>661</v>
      </c>
      <c r="AL290" s="18" t="s">
        <v>661</v>
      </c>
      <c r="AM290" s="18" t="s">
        <v>661</v>
      </c>
      <c r="AN290" s="18" t="s">
        <v>661</v>
      </c>
      <c r="AO290" s="18" t="s">
        <v>661</v>
      </c>
      <c r="AP290" s="18" t="s">
        <v>661</v>
      </c>
      <c r="AS290" s="63" t="s">
        <v>661</v>
      </c>
      <c r="AT290" s="23" t="s">
        <v>1242</v>
      </c>
      <c r="AU290" s="23" t="s">
        <v>1243</v>
      </c>
      <c r="AV290" s="23" t="s">
        <v>661</v>
      </c>
      <c r="AW290" s="23" t="s">
        <v>661</v>
      </c>
    </row>
    <row r="291" spans="1:49" ht="15.75" hidden="1" customHeight="1">
      <c r="A291" s="57">
        <v>285</v>
      </c>
      <c r="B291" s="18" t="s">
        <v>344</v>
      </c>
      <c r="C291" s="59">
        <v>6770</v>
      </c>
      <c r="D291" s="18">
        <v>6770</v>
      </c>
      <c r="E291" s="59" t="s">
        <v>315</v>
      </c>
      <c r="F291" s="59"/>
      <c r="G291" s="59"/>
      <c r="H291" s="59"/>
      <c r="I291" s="59"/>
      <c r="J291" s="59"/>
      <c r="K291" s="59"/>
      <c r="L291" s="59"/>
      <c r="M291" s="59"/>
      <c r="N291" s="18"/>
      <c r="O291" s="60"/>
      <c r="P291" s="175">
        <v>80</v>
      </c>
      <c r="Q291" s="18"/>
      <c r="R291" s="18"/>
      <c r="S291" s="18"/>
      <c r="T291" s="18"/>
      <c r="U291" s="61" t="s">
        <v>661</v>
      </c>
      <c r="V291" s="18" t="s">
        <v>661</v>
      </c>
      <c r="W291" s="18" t="s">
        <v>661</v>
      </c>
      <c r="X291" s="62" t="s">
        <v>661</v>
      </c>
      <c r="Y291" s="18" t="s">
        <v>661</v>
      </c>
      <c r="Z291" s="18" t="s">
        <v>661</v>
      </c>
      <c r="AA291" s="18" t="s">
        <v>661</v>
      </c>
      <c r="AB291" s="18" t="s">
        <v>661</v>
      </c>
      <c r="AC291" s="18" t="s">
        <v>661</v>
      </c>
      <c r="AD291" s="18"/>
      <c r="AE291" s="18"/>
      <c r="AF291" s="18"/>
      <c r="AG291" s="18"/>
      <c r="AH291" s="30" t="s">
        <v>661</v>
      </c>
      <c r="AI291" s="18" t="s">
        <v>661</v>
      </c>
      <c r="AJ291" s="18" t="s">
        <v>661</v>
      </c>
      <c r="AK291" s="18" t="s">
        <v>661</v>
      </c>
      <c r="AL291" s="18" t="s">
        <v>661</v>
      </c>
      <c r="AM291" s="18" t="s">
        <v>661</v>
      </c>
      <c r="AN291" s="18" t="s">
        <v>661</v>
      </c>
      <c r="AO291" s="18" t="s">
        <v>661</v>
      </c>
      <c r="AP291" s="18" t="s">
        <v>661</v>
      </c>
      <c r="AS291" s="63" t="s">
        <v>661</v>
      </c>
      <c r="AT291" s="23" t="s">
        <v>1242</v>
      </c>
      <c r="AU291" s="23" t="s">
        <v>1243</v>
      </c>
      <c r="AV291" s="23" t="s">
        <v>661</v>
      </c>
      <c r="AW291" s="23" t="s">
        <v>661</v>
      </c>
    </row>
    <row r="292" spans="1:49" ht="15.75" hidden="1" customHeight="1">
      <c r="A292" s="57">
        <v>286</v>
      </c>
      <c r="B292" s="18" t="s">
        <v>345</v>
      </c>
      <c r="C292" s="59">
        <v>6771</v>
      </c>
      <c r="D292" s="18">
        <v>6771</v>
      </c>
      <c r="E292" s="59" t="s">
        <v>346</v>
      </c>
      <c r="F292" s="59"/>
      <c r="G292" s="59"/>
      <c r="H292" s="59"/>
      <c r="I292" s="59"/>
      <c r="J292" s="59"/>
      <c r="K292" s="59"/>
      <c r="L292" s="59"/>
      <c r="M292" s="59"/>
      <c r="N292" s="18"/>
      <c r="O292" s="60"/>
      <c r="P292" s="175">
        <v>80</v>
      </c>
      <c r="Q292" s="18"/>
      <c r="R292" s="18"/>
      <c r="S292" s="18"/>
      <c r="T292" s="18"/>
      <c r="U292" s="61" t="s">
        <v>661</v>
      </c>
      <c r="V292" s="18" t="s">
        <v>661</v>
      </c>
      <c r="W292" s="18" t="s">
        <v>661</v>
      </c>
      <c r="X292" s="62" t="s">
        <v>661</v>
      </c>
      <c r="Y292" s="18" t="s">
        <v>661</v>
      </c>
      <c r="Z292" s="18" t="s">
        <v>661</v>
      </c>
      <c r="AA292" s="18" t="s">
        <v>661</v>
      </c>
      <c r="AB292" s="18" t="s">
        <v>661</v>
      </c>
      <c r="AC292" s="18" t="s">
        <v>661</v>
      </c>
      <c r="AD292" s="18"/>
      <c r="AE292" s="18"/>
      <c r="AF292" s="18"/>
      <c r="AG292" s="18"/>
      <c r="AH292" s="30" t="s">
        <v>661</v>
      </c>
      <c r="AI292" s="18" t="s">
        <v>661</v>
      </c>
      <c r="AJ292" s="18" t="s">
        <v>661</v>
      </c>
      <c r="AK292" s="18" t="s">
        <v>661</v>
      </c>
      <c r="AL292" s="18" t="s">
        <v>661</v>
      </c>
      <c r="AM292" s="18" t="s">
        <v>661</v>
      </c>
      <c r="AN292" s="18" t="s">
        <v>661</v>
      </c>
      <c r="AO292" s="18" t="s">
        <v>661</v>
      </c>
      <c r="AP292" s="18" t="s">
        <v>661</v>
      </c>
      <c r="AS292" s="63" t="s">
        <v>661</v>
      </c>
      <c r="AT292" s="23" t="s">
        <v>1242</v>
      </c>
      <c r="AU292" s="23" t="s">
        <v>1243</v>
      </c>
      <c r="AV292" s="23" t="s">
        <v>661</v>
      </c>
      <c r="AW292" s="23" t="s">
        <v>661</v>
      </c>
    </row>
    <row r="293" spans="1:49" ht="15.75" hidden="1" customHeight="1">
      <c r="A293" s="57">
        <v>287</v>
      </c>
      <c r="B293" s="18" t="s">
        <v>347</v>
      </c>
      <c r="C293" s="59">
        <v>6772</v>
      </c>
      <c r="D293" s="18">
        <v>6772</v>
      </c>
      <c r="E293" s="59" t="s">
        <v>346</v>
      </c>
      <c r="F293" s="59"/>
      <c r="G293" s="59"/>
      <c r="H293" s="59"/>
      <c r="I293" s="59"/>
      <c r="J293" s="59"/>
      <c r="K293" s="59"/>
      <c r="L293" s="59"/>
      <c r="M293" s="59"/>
      <c r="N293" s="18"/>
      <c r="O293" s="60"/>
      <c r="P293" s="175">
        <v>80</v>
      </c>
      <c r="Q293" s="18"/>
      <c r="R293" s="18"/>
      <c r="S293" s="18"/>
      <c r="T293" s="18"/>
      <c r="U293" s="61" t="s">
        <v>661</v>
      </c>
      <c r="V293" s="18" t="s">
        <v>661</v>
      </c>
      <c r="W293" s="18" t="s">
        <v>661</v>
      </c>
      <c r="X293" s="62" t="s">
        <v>661</v>
      </c>
      <c r="Y293" s="18" t="s">
        <v>661</v>
      </c>
      <c r="Z293" s="18" t="s">
        <v>661</v>
      </c>
      <c r="AA293" s="18" t="s">
        <v>661</v>
      </c>
      <c r="AB293" s="18" t="s">
        <v>661</v>
      </c>
      <c r="AC293" s="18" t="s">
        <v>661</v>
      </c>
      <c r="AD293" s="18"/>
      <c r="AE293" s="18"/>
      <c r="AF293" s="18"/>
      <c r="AG293" s="18"/>
      <c r="AH293" s="30" t="s">
        <v>661</v>
      </c>
      <c r="AI293" s="18" t="s">
        <v>661</v>
      </c>
      <c r="AJ293" s="18" t="s">
        <v>661</v>
      </c>
      <c r="AK293" s="18" t="s">
        <v>661</v>
      </c>
      <c r="AL293" s="18" t="s">
        <v>661</v>
      </c>
      <c r="AM293" s="18" t="s">
        <v>661</v>
      </c>
      <c r="AN293" s="18" t="s">
        <v>661</v>
      </c>
      <c r="AO293" s="18" t="s">
        <v>661</v>
      </c>
      <c r="AP293" s="18" t="s">
        <v>661</v>
      </c>
      <c r="AS293" s="63" t="s">
        <v>661</v>
      </c>
      <c r="AT293" s="23" t="s">
        <v>1242</v>
      </c>
      <c r="AU293" s="23" t="s">
        <v>1243</v>
      </c>
      <c r="AV293" s="23" t="s">
        <v>661</v>
      </c>
      <c r="AW293" s="23" t="s">
        <v>661</v>
      </c>
    </row>
    <row r="294" spans="1:49" ht="15.75" hidden="1" customHeight="1">
      <c r="A294" s="57">
        <v>288</v>
      </c>
      <c r="B294" s="18" t="s">
        <v>348</v>
      </c>
      <c r="C294" s="59">
        <v>6773</v>
      </c>
      <c r="D294" s="18">
        <v>6773</v>
      </c>
      <c r="E294" s="59" t="s">
        <v>346</v>
      </c>
      <c r="F294" s="59"/>
      <c r="G294" s="59"/>
      <c r="H294" s="59"/>
      <c r="I294" s="59"/>
      <c r="J294" s="59"/>
      <c r="K294" s="59"/>
      <c r="L294" s="59"/>
      <c r="M294" s="59"/>
      <c r="N294" s="18"/>
      <c r="O294" s="60"/>
      <c r="P294" s="175">
        <v>80</v>
      </c>
      <c r="Q294" s="18"/>
      <c r="R294" s="18"/>
      <c r="S294" s="18"/>
      <c r="T294" s="18"/>
      <c r="U294" s="61" t="s">
        <v>661</v>
      </c>
      <c r="V294" s="18" t="s">
        <v>661</v>
      </c>
      <c r="W294" s="18" t="s">
        <v>661</v>
      </c>
      <c r="X294" s="62" t="s">
        <v>661</v>
      </c>
      <c r="Y294" s="18" t="s">
        <v>661</v>
      </c>
      <c r="Z294" s="18" t="s">
        <v>661</v>
      </c>
      <c r="AA294" s="18" t="s">
        <v>661</v>
      </c>
      <c r="AB294" s="18" t="s">
        <v>661</v>
      </c>
      <c r="AC294" s="18" t="s">
        <v>661</v>
      </c>
      <c r="AD294" s="18"/>
      <c r="AE294" s="18"/>
      <c r="AF294" s="18"/>
      <c r="AG294" s="18"/>
      <c r="AH294" s="30" t="s">
        <v>661</v>
      </c>
      <c r="AI294" s="18" t="s">
        <v>661</v>
      </c>
      <c r="AJ294" s="18" t="s">
        <v>661</v>
      </c>
      <c r="AK294" s="18" t="s">
        <v>661</v>
      </c>
      <c r="AL294" s="18" t="s">
        <v>661</v>
      </c>
      <c r="AM294" s="18" t="s">
        <v>661</v>
      </c>
      <c r="AN294" s="18" t="s">
        <v>661</v>
      </c>
      <c r="AO294" s="18" t="s">
        <v>661</v>
      </c>
      <c r="AP294" s="18" t="s">
        <v>661</v>
      </c>
      <c r="AS294" s="63" t="s">
        <v>661</v>
      </c>
      <c r="AT294" s="23" t="s">
        <v>1242</v>
      </c>
      <c r="AU294" s="23" t="s">
        <v>1243</v>
      </c>
      <c r="AV294" s="23" t="s">
        <v>661</v>
      </c>
      <c r="AW294" s="23" t="s">
        <v>661</v>
      </c>
    </row>
    <row r="295" spans="1:49" ht="15.75" hidden="1" customHeight="1">
      <c r="A295" s="57">
        <v>289</v>
      </c>
      <c r="B295" s="18" t="s">
        <v>349</v>
      </c>
      <c r="C295" s="59">
        <v>6774</v>
      </c>
      <c r="D295" s="18">
        <v>6774</v>
      </c>
      <c r="E295" s="59" t="s">
        <v>346</v>
      </c>
      <c r="F295" s="59"/>
      <c r="G295" s="59"/>
      <c r="H295" s="59"/>
      <c r="I295" s="59"/>
      <c r="J295" s="59"/>
      <c r="K295" s="59"/>
      <c r="L295" s="59"/>
      <c r="M295" s="59"/>
      <c r="N295" s="18"/>
      <c r="O295" s="60"/>
      <c r="P295" s="175">
        <v>80</v>
      </c>
      <c r="Q295" s="18"/>
      <c r="R295" s="18"/>
      <c r="S295" s="18"/>
      <c r="T295" s="18"/>
      <c r="U295" s="61" t="s">
        <v>661</v>
      </c>
      <c r="V295" s="18" t="s">
        <v>661</v>
      </c>
      <c r="W295" s="18" t="s">
        <v>661</v>
      </c>
      <c r="X295" s="62" t="s">
        <v>661</v>
      </c>
      <c r="Y295" s="18" t="s">
        <v>661</v>
      </c>
      <c r="Z295" s="18" t="s">
        <v>661</v>
      </c>
      <c r="AA295" s="18" t="s">
        <v>661</v>
      </c>
      <c r="AB295" s="18" t="s">
        <v>661</v>
      </c>
      <c r="AC295" s="18" t="s">
        <v>661</v>
      </c>
      <c r="AD295" s="18"/>
      <c r="AE295" s="18"/>
      <c r="AF295" s="18"/>
      <c r="AG295" s="18"/>
      <c r="AH295" s="30" t="s">
        <v>661</v>
      </c>
      <c r="AI295" s="18" t="s">
        <v>661</v>
      </c>
      <c r="AJ295" s="18" t="s">
        <v>661</v>
      </c>
      <c r="AK295" s="18" t="s">
        <v>661</v>
      </c>
      <c r="AL295" s="18" t="s">
        <v>661</v>
      </c>
      <c r="AM295" s="18" t="s">
        <v>661</v>
      </c>
      <c r="AN295" s="18" t="s">
        <v>661</v>
      </c>
      <c r="AO295" s="18" t="s">
        <v>661</v>
      </c>
      <c r="AP295" s="18" t="s">
        <v>661</v>
      </c>
      <c r="AS295" s="63" t="s">
        <v>661</v>
      </c>
      <c r="AT295" s="23" t="s">
        <v>1242</v>
      </c>
      <c r="AU295" s="23" t="s">
        <v>1243</v>
      </c>
      <c r="AV295" s="23" t="s">
        <v>661</v>
      </c>
      <c r="AW295" s="23" t="s">
        <v>661</v>
      </c>
    </row>
    <row r="296" spans="1:49" ht="15.75" hidden="1" customHeight="1">
      <c r="A296" s="57">
        <v>290</v>
      </c>
      <c r="B296" s="18" t="s">
        <v>350</v>
      </c>
      <c r="C296" s="59">
        <v>6775</v>
      </c>
      <c r="D296" s="18">
        <v>6775</v>
      </c>
      <c r="E296" s="59" t="s">
        <v>346</v>
      </c>
      <c r="F296" s="59"/>
      <c r="G296" s="59"/>
      <c r="H296" s="59"/>
      <c r="I296" s="59"/>
      <c r="J296" s="59"/>
      <c r="K296" s="59"/>
      <c r="L296" s="59"/>
      <c r="M296" s="59"/>
      <c r="N296" s="18"/>
      <c r="O296" s="60"/>
      <c r="P296" s="175">
        <v>80</v>
      </c>
      <c r="Q296" s="18"/>
      <c r="R296" s="18"/>
      <c r="S296" s="18"/>
      <c r="T296" s="18"/>
      <c r="U296" s="61" t="s">
        <v>661</v>
      </c>
      <c r="V296" s="18" t="s">
        <v>661</v>
      </c>
      <c r="W296" s="18" t="s">
        <v>661</v>
      </c>
      <c r="X296" s="62" t="s">
        <v>661</v>
      </c>
      <c r="Y296" s="18" t="s">
        <v>661</v>
      </c>
      <c r="Z296" s="18" t="s">
        <v>661</v>
      </c>
      <c r="AA296" s="18" t="s">
        <v>661</v>
      </c>
      <c r="AB296" s="18" t="s">
        <v>661</v>
      </c>
      <c r="AC296" s="18" t="s">
        <v>661</v>
      </c>
      <c r="AD296" s="18"/>
      <c r="AE296" s="18"/>
      <c r="AF296" s="18"/>
      <c r="AG296" s="18"/>
      <c r="AH296" s="30" t="s">
        <v>661</v>
      </c>
      <c r="AI296" s="18" t="s">
        <v>661</v>
      </c>
      <c r="AJ296" s="18" t="s">
        <v>661</v>
      </c>
      <c r="AK296" s="18" t="s">
        <v>661</v>
      </c>
      <c r="AL296" s="18" t="s">
        <v>661</v>
      </c>
      <c r="AM296" s="18" t="s">
        <v>661</v>
      </c>
      <c r="AN296" s="18" t="s">
        <v>661</v>
      </c>
      <c r="AO296" s="18" t="s">
        <v>661</v>
      </c>
      <c r="AP296" s="18" t="s">
        <v>661</v>
      </c>
      <c r="AS296" s="63" t="s">
        <v>661</v>
      </c>
      <c r="AT296" s="23" t="s">
        <v>1242</v>
      </c>
      <c r="AU296" s="23" t="s">
        <v>1243</v>
      </c>
      <c r="AV296" s="23" t="s">
        <v>661</v>
      </c>
      <c r="AW296" s="23" t="s">
        <v>661</v>
      </c>
    </row>
    <row r="297" spans="1:49" ht="15.75" hidden="1" customHeight="1">
      <c r="A297" s="57">
        <v>291</v>
      </c>
      <c r="B297" s="18" t="s">
        <v>351</v>
      </c>
      <c r="C297" s="59">
        <v>6776</v>
      </c>
      <c r="D297" s="18">
        <v>6776</v>
      </c>
      <c r="E297" s="59" t="s">
        <v>346</v>
      </c>
      <c r="F297" s="59"/>
      <c r="G297" s="59"/>
      <c r="H297" s="59"/>
      <c r="I297" s="59"/>
      <c r="J297" s="59"/>
      <c r="K297" s="59"/>
      <c r="L297" s="59"/>
      <c r="M297" s="59"/>
      <c r="N297" s="18"/>
      <c r="O297" s="60"/>
      <c r="P297" s="175">
        <v>80</v>
      </c>
      <c r="Q297" s="18"/>
      <c r="R297" s="18"/>
      <c r="S297" s="18"/>
      <c r="T297" s="18"/>
      <c r="U297" s="61" t="s">
        <v>661</v>
      </c>
      <c r="V297" s="18" t="s">
        <v>661</v>
      </c>
      <c r="W297" s="18" t="s">
        <v>661</v>
      </c>
      <c r="X297" s="62" t="s">
        <v>661</v>
      </c>
      <c r="Y297" s="18" t="s">
        <v>661</v>
      </c>
      <c r="Z297" s="18" t="s">
        <v>661</v>
      </c>
      <c r="AA297" s="18" t="s">
        <v>661</v>
      </c>
      <c r="AB297" s="18" t="s">
        <v>661</v>
      </c>
      <c r="AC297" s="18" t="s">
        <v>661</v>
      </c>
      <c r="AD297" s="18"/>
      <c r="AE297" s="18"/>
      <c r="AF297" s="18"/>
      <c r="AG297" s="18"/>
      <c r="AH297" s="30" t="s">
        <v>661</v>
      </c>
      <c r="AI297" s="18" t="s">
        <v>661</v>
      </c>
      <c r="AJ297" s="18" t="s">
        <v>661</v>
      </c>
      <c r="AK297" s="18" t="s">
        <v>661</v>
      </c>
      <c r="AL297" s="18" t="s">
        <v>661</v>
      </c>
      <c r="AM297" s="18" t="s">
        <v>661</v>
      </c>
      <c r="AN297" s="18" t="s">
        <v>661</v>
      </c>
      <c r="AO297" s="18" t="s">
        <v>661</v>
      </c>
      <c r="AP297" s="18" t="s">
        <v>661</v>
      </c>
      <c r="AS297" s="63" t="s">
        <v>661</v>
      </c>
      <c r="AT297" s="23" t="s">
        <v>1242</v>
      </c>
      <c r="AU297" s="23" t="s">
        <v>1243</v>
      </c>
      <c r="AV297" s="23" t="s">
        <v>661</v>
      </c>
      <c r="AW297" s="23" t="s">
        <v>661</v>
      </c>
    </row>
    <row r="298" spans="1:49" ht="15.75" hidden="1" customHeight="1">
      <c r="A298" s="57">
        <v>292</v>
      </c>
      <c r="B298" s="18" t="s">
        <v>352</v>
      </c>
      <c r="C298" s="59">
        <v>6777</v>
      </c>
      <c r="D298" s="18">
        <v>6777</v>
      </c>
      <c r="E298" s="59" t="s">
        <v>346</v>
      </c>
      <c r="F298" s="59"/>
      <c r="G298" s="59"/>
      <c r="H298" s="59"/>
      <c r="I298" s="59"/>
      <c r="J298" s="59"/>
      <c r="K298" s="59"/>
      <c r="L298" s="59"/>
      <c r="M298" s="59"/>
      <c r="N298" s="18"/>
      <c r="O298" s="60"/>
      <c r="P298" s="175">
        <v>80</v>
      </c>
      <c r="Q298" s="18"/>
      <c r="R298" s="18"/>
      <c r="S298" s="18"/>
      <c r="T298" s="18"/>
      <c r="U298" s="61" t="s">
        <v>661</v>
      </c>
      <c r="V298" s="18" t="s">
        <v>661</v>
      </c>
      <c r="W298" s="18" t="s">
        <v>661</v>
      </c>
      <c r="X298" s="62" t="s">
        <v>661</v>
      </c>
      <c r="Y298" s="18" t="s">
        <v>661</v>
      </c>
      <c r="Z298" s="18" t="s">
        <v>661</v>
      </c>
      <c r="AA298" s="18" t="s">
        <v>661</v>
      </c>
      <c r="AB298" s="18" t="s">
        <v>661</v>
      </c>
      <c r="AC298" s="18" t="s">
        <v>661</v>
      </c>
      <c r="AD298" s="18"/>
      <c r="AE298" s="18"/>
      <c r="AF298" s="18"/>
      <c r="AG298" s="18"/>
      <c r="AH298" s="30" t="s">
        <v>661</v>
      </c>
      <c r="AI298" s="18" t="s">
        <v>661</v>
      </c>
      <c r="AJ298" s="18" t="s">
        <v>661</v>
      </c>
      <c r="AK298" s="18" t="s">
        <v>661</v>
      </c>
      <c r="AL298" s="18" t="s">
        <v>661</v>
      </c>
      <c r="AM298" s="18" t="s">
        <v>661</v>
      </c>
      <c r="AN298" s="18" t="s">
        <v>661</v>
      </c>
      <c r="AO298" s="18" t="s">
        <v>661</v>
      </c>
      <c r="AP298" s="18" t="s">
        <v>661</v>
      </c>
      <c r="AS298" s="63" t="s">
        <v>661</v>
      </c>
      <c r="AT298" s="23" t="s">
        <v>1242</v>
      </c>
      <c r="AU298" s="23" t="s">
        <v>1243</v>
      </c>
      <c r="AV298" s="23" t="s">
        <v>661</v>
      </c>
      <c r="AW298" s="23" t="s">
        <v>661</v>
      </c>
    </row>
    <row r="299" spans="1:49" ht="15.75" hidden="1" customHeight="1">
      <c r="A299" s="57">
        <v>293</v>
      </c>
      <c r="B299" s="18" t="s">
        <v>353</v>
      </c>
      <c r="C299" s="59">
        <v>6778</v>
      </c>
      <c r="D299" s="18">
        <v>6778</v>
      </c>
      <c r="E299" s="59" t="s">
        <v>346</v>
      </c>
      <c r="F299" s="59"/>
      <c r="G299" s="59"/>
      <c r="H299" s="59"/>
      <c r="I299" s="59"/>
      <c r="J299" s="59"/>
      <c r="K299" s="59"/>
      <c r="L299" s="59"/>
      <c r="M299" s="59"/>
      <c r="N299" s="18"/>
      <c r="O299" s="60"/>
      <c r="P299" s="175">
        <v>80</v>
      </c>
      <c r="Q299" s="18"/>
      <c r="R299" s="18"/>
      <c r="S299" s="18"/>
      <c r="T299" s="18"/>
      <c r="U299" s="61" t="s">
        <v>661</v>
      </c>
      <c r="V299" s="18" t="s">
        <v>661</v>
      </c>
      <c r="W299" s="18" t="s">
        <v>661</v>
      </c>
      <c r="X299" s="62" t="s">
        <v>661</v>
      </c>
      <c r="Y299" s="18" t="s">
        <v>661</v>
      </c>
      <c r="Z299" s="18" t="s">
        <v>661</v>
      </c>
      <c r="AA299" s="18" t="s">
        <v>661</v>
      </c>
      <c r="AB299" s="18" t="s">
        <v>661</v>
      </c>
      <c r="AC299" s="18" t="s">
        <v>661</v>
      </c>
      <c r="AD299" s="18"/>
      <c r="AE299" s="18"/>
      <c r="AF299" s="18"/>
      <c r="AG299" s="18"/>
      <c r="AH299" s="30" t="s">
        <v>661</v>
      </c>
      <c r="AI299" s="18" t="s">
        <v>661</v>
      </c>
      <c r="AJ299" s="18" t="s">
        <v>661</v>
      </c>
      <c r="AK299" s="18" t="s">
        <v>661</v>
      </c>
      <c r="AL299" s="18" t="s">
        <v>661</v>
      </c>
      <c r="AM299" s="18" t="s">
        <v>661</v>
      </c>
      <c r="AN299" s="18" t="s">
        <v>661</v>
      </c>
      <c r="AO299" s="18" t="s">
        <v>661</v>
      </c>
      <c r="AP299" s="18" t="s">
        <v>661</v>
      </c>
      <c r="AS299" s="63" t="s">
        <v>661</v>
      </c>
      <c r="AT299" s="23" t="s">
        <v>1242</v>
      </c>
      <c r="AU299" s="23" t="s">
        <v>1243</v>
      </c>
      <c r="AV299" s="23" t="s">
        <v>661</v>
      </c>
      <c r="AW299" s="23" t="s">
        <v>661</v>
      </c>
    </row>
    <row r="300" spans="1:49" ht="15.75" hidden="1" customHeight="1">
      <c r="A300" s="57">
        <v>294</v>
      </c>
      <c r="B300" s="18" t="s">
        <v>354</v>
      </c>
      <c r="C300" s="59">
        <v>6779</v>
      </c>
      <c r="D300" s="18">
        <v>6779</v>
      </c>
      <c r="E300" s="59" t="s">
        <v>346</v>
      </c>
      <c r="F300" s="59"/>
      <c r="G300" s="59"/>
      <c r="H300" s="59"/>
      <c r="I300" s="59"/>
      <c r="J300" s="59"/>
      <c r="K300" s="59"/>
      <c r="L300" s="59"/>
      <c r="M300" s="59"/>
      <c r="N300" s="18"/>
      <c r="O300" s="60"/>
      <c r="P300" s="175">
        <v>80</v>
      </c>
      <c r="Q300" s="18"/>
      <c r="R300" s="18"/>
      <c r="S300" s="18"/>
      <c r="T300" s="18"/>
      <c r="U300" s="61" t="s">
        <v>661</v>
      </c>
      <c r="V300" s="18" t="s">
        <v>661</v>
      </c>
      <c r="W300" s="18" t="s">
        <v>661</v>
      </c>
      <c r="X300" s="62" t="s">
        <v>661</v>
      </c>
      <c r="Y300" s="18" t="s">
        <v>661</v>
      </c>
      <c r="Z300" s="18" t="s">
        <v>661</v>
      </c>
      <c r="AA300" s="18" t="s">
        <v>661</v>
      </c>
      <c r="AB300" s="18" t="s">
        <v>661</v>
      </c>
      <c r="AC300" s="18" t="s">
        <v>661</v>
      </c>
      <c r="AD300" s="18"/>
      <c r="AE300" s="18"/>
      <c r="AF300" s="18"/>
      <c r="AG300" s="18"/>
      <c r="AH300" s="30" t="s">
        <v>661</v>
      </c>
      <c r="AI300" s="18" t="s">
        <v>661</v>
      </c>
      <c r="AJ300" s="18" t="s">
        <v>661</v>
      </c>
      <c r="AK300" s="18" t="s">
        <v>661</v>
      </c>
      <c r="AL300" s="18" t="s">
        <v>661</v>
      </c>
      <c r="AM300" s="18" t="s">
        <v>661</v>
      </c>
      <c r="AN300" s="18" t="s">
        <v>661</v>
      </c>
      <c r="AO300" s="18" t="s">
        <v>661</v>
      </c>
      <c r="AP300" s="18" t="s">
        <v>661</v>
      </c>
      <c r="AS300" s="63" t="s">
        <v>661</v>
      </c>
      <c r="AT300" s="23" t="s">
        <v>1242</v>
      </c>
      <c r="AU300" s="23" t="s">
        <v>1243</v>
      </c>
      <c r="AV300" s="23" t="s">
        <v>661</v>
      </c>
      <c r="AW300" s="23" t="s">
        <v>661</v>
      </c>
    </row>
    <row r="301" spans="1:49" ht="15.75" hidden="1" customHeight="1">
      <c r="A301" s="57">
        <v>295</v>
      </c>
      <c r="B301" s="18" t="s">
        <v>355</v>
      </c>
      <c r="C301" s="59">
        <v>6780</v>
      </c>
      <c r="D301" s="18">
        <v>6780</v>
      </c>
      <c r="E301" s="59" t="s">
        <v>346</v>
      </c>
      <c r="F301" s="59"/>
      <c r="G301" s="59"/>
      <c r="H301" s="59"/>
      <c r="I301" s="59"/>
      <c r="J301" s="59"/>
      <c r="K301" s="59"/>
      <c r="L301" s="59"/>
      <c r="M301" s="59"/>
      <c r="N301" s="18"/>
      <c r="O301" s="60"/>
      <c r="P301" s="175">
        <v>80</v>
      </c>
      <c r="Q301" s="18"/>
      <c r="R301" s="18"/>
      <c r="S301" s="18"/>
      <c r="T301" s="18"/>
      <c r="U301" s="61" t="s">
        <v>661</v>
      </c>
      <c r="V301" s="18" t="s">
        <v>661</v>
      </c>
      <c r="W301" s="18" t="s">
        <v>661</v>
      </c>
      <c r="X301" s="62" t="s">
        <v>661</v>
      </c>
      <c r="Y301" s="18" t="s">
        <v>661</v>
      </c>
      <c r="Z301" s="18" t="s">
        <v>661</v>
      </c>
      <c r="AA301" s="18" t="s">
        <v>661</v>
      </c>
      <c r="AB301" s="18" t="s">
        <v>661</v>
      </c>
      <c r="AC301" s="18" t="s">
        <v>661</v>
      </c>
      <c r="AD301" s="18"/>
      <c r="AE301" s="18"/>
      <c r="AF301" s="18"/>
      <c r="AG301" s="18"/>
      <c r="AH301" s="30" t="s">
        <v>661</v>
      </c>
      <c r="AI301" s="18" t="s">
        <v>661</v>
      </c>
      <c r="AJ301" s="18" t="s">
        <v>661</v>
      </c>
      <c r="AK301" s="18" t="s">
        <v>661</v>
      </c>
      <c r="AL301" s="18" t="s">
        <v>661</v>
      </c>
      <c r="AM301" s="18" t="s">
        <v>661</v>
      </c>
      <c r="AN301" s="18" t="s">
        <v>661</v>
      </c>
      <c r="AO301" s="18" t="s">
        <v>661</v>
      </c>
      <c r="AP301" s="18" t="s">
        <v>661</v>
      </c>
      <c r="AS301" s="63" t="s">
        <v>661</v>
      </c>
      <c r="AT301" s="23" t="s">
        <v>1242</v>
      </c>
      <c r="AU301" s="23" t="s">
        <v>1243</v>
      </c>
      <c r="AV301" s="23" t="s">
        <v>661</v>
      </c>
      <c r="AW301" s="23" t="s">
        <v>661</v>
      </c>
    </row>
    <row r="302" spans="1:49" ht="15.75" hidden="1" customHeight="1">
      <c r="A302" s="57">
        <v>296</v>
      </c>
      <c r="B302" s="18" t="s">
        <v>356</v>
      </c>
      <c r="C302" s="59">
        <v>6781</v>
      </c>
      <c r="D302" s="18">
        <v>6781</v>
      </c>
      <c r="E302" s="59" t="s">
        <v>346</v>
      </c>
      <c r="F302" s="59"/>
      <c r="G302" s="59"/>
      <c r="H302" s="59"/>
      <c r="I302" s="59"/>
      <c r="J302" s="59"/>
      <c r="K302" s="59"/>
      <c r="L302" s="59"/>
      <c r="M302" s="59"/>
      <c r="N302" s="18"/>
      <c r="O302" s="60"/>
      <c r="P302" s="175">
        <v>80</v>
      </c>
      <c r="Q302" s="18"/>
      <c r="R302" s="18"/>
      <c r="S302" s="18"/>
      <c r="T302" s="18"/>
      <c r="U302" s="61" t="s">
        <v>661</v>
      </c>
      <c r="V302" s="18" t="s">
        <v>661</v>
      </c>
      <c r="W302" s="18" t="s">
        <v>661</v>
      </c>
      <c r="X302" s="62" t="s">
        <v>661</v>
      </c>
      <c r="Y302" s="18" t="s">
        <v>661</v>
      </c>
      <c r="Z302" s="18" t="s">
        <v>661</v>
      </c>
      <c r="AA302" s="18" t="s">
        <v>661</v>
      </c>
      <c r="AB302" s="18" t="s">
        <v>661</v>
      </c>
      <c r="AC302" s="18" t="s">
        <v>661</v>
      </c>
      <c r="AD302" s="18"/>
      <c r="AE302" s="18"/>
      <c r="AF302" s="18"/>
      <c r="AG302" s="18"/>
      <c r="AH302" s="30" t="s">
        <v>661</v>
      </c>
      <c r="AI302" s="18" t="s">
        <v>661</v>
      </c>
      <c r="AJ302" s="18" t="s">
        <v>661</v>
      </c>
      <c r="AK302" s="18" t="s">
        <v>661</v>
      </c>
      <c r="AL302" s="18" t="s">
        <v>661</v>
      </c>
      <c r="AM302" s="18" t="s">
        <v>661</v>
      </c>
      <c r="AN302" s="18" t="s">
        <v>661</v>
      </c>
      <c r="AO302" s="18" t="s">
        <v>661</v>
      </c>
      <c r="AP302" s="18" t="s">
        <v>661</v>
      </c>
      <c r="AS302" s="63" t="s">
        <v>661</v>
      </c>
      <c r="AT302" s="23" t="s">
        <v>1242</v>
      </c>
      <c r="AU302" s="23" t="s">
        <v>1243</v>
      </c>
      <c r="AV302" s="23" t="s">
        <v>661</v>
      </c>
      <c r="AW302" s="23" t="s">
        <v>661</v>
      </c>
    </row>
    <row r="303" spans="1:49" ht="15.75" hidden="1" customHeight="1">
      <c r="A303" s="57">
        <v>297</v>
      </c>
      <c r="B303" s="18" t="s">
        <v>357</v>
      </c>
      <c r="C303" s="59">
        <v>6782</v>
      </c>
      <c r="D303" s="18">
        <v>6782</v>
      </c>
      <c r="E303" s="59" t="s">
        <v>346</v>
      </c>
      <c r="F303" s="59"/>
      <c r="G303" s="59"/>
      <c r="H303" s="59"/>
      <c r="I303" s="59"/>
      <c r="J303" s="59"/>
      <c r="K303" s="59"/>
      <c r="L303" s="59"/>
      <c r="M303" s="59"/>
      <c r="N303" s="18"/>
      <c r="O303" s="60"/>
      <c r="P303" s="175">
        <v>80</v>
      </c>
      <c r="Q303" s="18"/>
      <c r="R303" s="18"/>
      <c r="S303" s="18"/>
      <c r="T303" s="18"/>
      <c r="U303" s="61" t="s">
        <v>661</v>
      </c>
      <c r="V303" s="18" t="s">
        <v>661</v>
      </c>
      <c r="W303" s="18" t="s">
        <v>661</v>
      </c>
      <c r="X303" s="62" t="s">
        <v>661</v>
      </c>
      <c r="Y303" s="18" t="s">
        <v>661</v>
      </c>
      <c r="Z303" s="18" t="s">
        <v>661</v>
      </c>
      <c r="AA303" s="18" t="s">
        <v>661</v>
      </c>
      <c r="AB303" s="18" t="s">
        <v>661</v>
      </c>
      <c r="AC303" s="18" t="s">
        <v>661</v>
      </c>
      <c r="AD303" s="18"/>
      <c r="AE303" s="18"/>
      <c r="AF303" s="18"/>
      <c r="AG303" s="18"/>
      <c r="AH303" s="30" t="s">
        <v>661</v>
      </c>
      <c r="AI303" s="18" t="s">
        <v>661</v>
      </c>
      <c r="AJ303" s="18" t="s">
        <v>661</v>
      </c>
      <c r="AK303" s="18" t="s">
        <v>661</v>
      </c>
      <c r="AL303" s="18" t="s">
        <v>661</v>
      </c>
      <c r="AM303" s="18" t="s">
        <v>661</v>
      </c>
      <c r="AN303" s="18" t="s">
        <v>661</v>
      </c>
      <c r="AO303" s="18" t="s">
        <v>661</v>
      </c>
      <c r="AP303" s="18" t="s">
        <v>661</v>
      </c>
      <c r="AS303" s="63" t="s">
        <v>661</v>
      </c>
      <c r="AT303" s="23" t="s">
        <v>1242</v>
      </c>
      <c r="AU303" s="23" t="s">
        <v>1243</v>
      </c>
      <c r="AV303" s="23" t="s">
        <v>661</v>
      </c>
      <c r="AW303" s="23" t="s">
        <v>661</v>
      </c>
    </row>
    <row r="304" spans="1:49" ht="15.75" hidden="1" customHeight="1">
      <c r="A304" s="57">
        <v>298</v>
      </c>
      <c r="B304" s="18" t="s">
        <v>358</v>
      </c>
      <c r="C304" s="59">
        <v>6783</v>
      </c>
      <c r="D304" s="18">
        <v>6783</v>
      </c>
      <c r="E304" s="59" t="s">
        <v>346</v>
      </c>
      <c r="F304" s="59"/>
      <c r="G304" s="59"/>
      <c r="H304" s="59"/>
      <c r="I304" s="59"/>
      <c r="J304" s="59"/>
      <c r="K304" s="59"/>
      <c r="L304" s="59"/>
      <c r="M304" s="59"/>
      <c r="N304" s="18"/>
      <c r="O304" s="60"/>
      <c r="P304" s="175">
        <v>80</v>
      </c>
      <c r="Q304" s="18"/>
      <c r="R304" s="18"/>
      <c r="S304" s="18"/>
      <c r="T304" s="18"/>
      <c r="U304" s="61" t="s">
        <v>661</v>
      </c>
      <c r="V304" s="18" t="s">
        <v>661</v>
      </c>
      <c r="W304" s="18" t="s">
        <v>661</v>
      </c>
      <c r="X304" s="62" t="s">
        <v>661</v>
      </c>
      <c r="Y304" s="18" t="s">
        <v>661</v>
      </c>
      <c r="Z304" s="18" t="s">
        <v>661</v>
      </c>
      <c r="AA304" s="18" t="s">
        <v>661</v>
      </c>
      <c r="AB304" s="18" t="s">
        <v>661</v>
      </c>
      <c r="AC304" s="18" t="s">
        <v>661</v>
      </c>
      <c r="AD304" s="18"/>
      <c r="AE304" s="18"/>
      <c r="AF304" s="18"/>
      <c r="AG304" s="18"/>
      <c r="AH304" s="30" t="s">
        <v>661</v>
      </c>
      <c r="AI304" s="18" t="s">
        <v>661</v>
      </c>
      <c r="AJ304" s="18" t="s">
        <v>661</v>
      </c>
      <c r="AK304" s="18" t="s">
        <v>661</v>
      </c>
      <c r="AL304" s="18" t="s">
        <v>661</v>
      </c>
      <c r="AM304" s="18" t="s">
        <v>661</v>
      </c>
      <c r="AN304" s="18" t="s">
        <v>661</v>
      </c>
      <c r="AO304" s="18" t="s">
        <v>661</v>
      </c>
      <c r="AP304" s="18" t="s">
        <v>661</v>
      </c>
      <c r="AS304" s="63" t="s">
        <v>661</v>
      </c>
      <c r="AT304" s="23" t="s">
        <v>1242</v>
      </c>
      <c r="AU304" s="23" t="s">
        <v>1243</v>
      </c>
      <c r="AV304" s="23" t="s">
        <v>661</v>
      </c>
      <c r="AW304" s="23" t="s">
        <v>661</v>
      </c>
    </row>
    <row r="305" spans="1:49" ht="15.75" hidden="1" customHeight="1">
      <c r="A305" s="57">
        <v>299</v>
      </c>
      <c r="B305" s="18" t="s">
        <v>359</v>
      </c>
      <c r="C305" s="59">
        <v>6784</v>
      </c>
      <c r="D305" s="18">
        <v>6784</v>
      </c>
      <c r="E305" s="59" t="s">
        <v>346</v>
      </c>
      <c r="F305" s="59"/>
      <c r="G305" s="59"/>
      <c r="H305" s="59"/>
      <c r="I305" s="59"/>
      <c r="J305" s="59"/>
      <c r="K305" s="59"/>
      <c r="L305" s="59"/>
      <c r="M305" s="59"/>
      <c r="N305" s="18"/>
      <c r="O305" s="60"/>
      <c r="P305" s="175">
        <v>80</v>
      </c>
      <c r="Q305" s="18"/>
      <c r="R305" s="18"/>
      <c r="S305" s="18"/>
      <c r="T305" s="18"/>
      <c r="U305" s="61" t="s">
        <v>661</v>
      </c>
      <c r="V305" s="18" t="s">
        <v>661</v>
      </c>
      <c r="W305" s="18" t="s">
        <v>661</v>
      </c>
      <c r="X305" s="62" t="s">
        <v>661</v>
      </c>
      <c r="Y305" s="18" t="s">
        <v>661</v>
      </c>
      <c r="Z305" s="18" t="s">
        <v>661</v>
      </c>
      <c r="AA305" s="18" t="s">
        <v>661</v>
      </c>
      <c r="AB305" s="18" t="s">
        <v>661</v>
      </c>
      <c r="AC305" s="18" t="s">
        <v>661</v>
      </c>
      <c r="AD305" s="18"/>
      <c r="AE305" s="18"/>
      <c r="AF305" s="18"/>
      <c r="AG305" s="18"/>
      <c r="AH305" s="30" t="s">
        <v>661</v>
      </c>
      <c r="AI305" s="18" t="s">
        <v>661</v>
      </c>
      <c r="AJ305" s="18" t="s">
        <v>661</v>
      </c>
      <c r="AK305" s="18" t="s">
        <v>661</v>
      </c>
      <c r="AL305" s="18" t="s">
        <v>661</v>
      </c>
      <c r="AM305" s="18" t="s">
        <v>661</v>
      </c>
      <c r="AN305" s="18" t="s">
        <v>661</v>
      </c>
      <c r="AO305" s="18" t="s">
        <v>661</v>
      </c>
      <c r="AP305" s="18" t="s">
        <v>661</v>
      </c>
      <c r="AS305" s="63" t="s">
        <v>661</v>
      </c>
      <c r="AT305" s="23" t="s">
        <v>1242</v>
      </c>
      <c r="AU305" s="23" t="s">
        <v>1243</v>
      </c>
      <c r="AV305" s="23" t="s">
        <v>661</v>
      </c>
      <c r="AW305" s="23" t="s">
        <v>661</v>
      </c>
    </row>
    <row r="306" spans="1:49" ht="15.75" hidden="1" customHeight="1">
      <c r="A306" s="57">
        <v>300</v>
      </c>
      <c r="B306" s="18" t="s">
        <v>360</v>
      </c>
      <c r="C306" s="59">
        <v>6785</v>
      </c>
      <c r="D306" s="18">
        <v>6785</v>
      </c>
      <c r="E306" s="59" t="s">
        <v>346</v>
      </c>
      <c r="F306" s="59"/>
      <c r="G306" s="59"/>
      <c r="H306" s="59"/>
      <c r="I306" s="59"/>
      <c r="J306" s="59"/>
      <c r="K306" s="59"/>
      <c r="L306" s="59"/>
      <c r="M306" s="59"/>
      <c r="N306" s="18"/>
      <c r="O306" s="60"/>
      <c r="P306" s="175">
        <v>80</v>
      </c>
      <c r="Q306" s="18"/>
      <c r="R306" s="18"/>
      <c r="S306" s="18"/>
      <c r="T306" s="18"/>
      <c r="U306" s="61" t="s">
        <v>661</v>
      </c>
      <c r="V306" s="18" t="s">
        <v>661</v>
      </c>
      <c r="W306" s="18" t="s">
        <v>661</v>
      </c>
      <c r="X306" s="62" t="s">
        <v>661</v>
      </c>
      <c r="Y306" s="18" t="s">
        <v>661</v>
      </c>
      <c r="Z306" s="18" t="s">
        <v>661</v>
      </c>
      <c r="AA306" s="18" t="s">
        <v>661</v>
      </c>
      <c r="AB306" s="18" t="s">
        <v>661</v>
      </c>
      <c r="AC306" s="18" t="s">
        <v>661</v>
      </c>
      <c r="AD306" s="18"/>
      <c r="AE306" s="18"/>
      <c r="AF306" s="18"/>
      <c r="AG306" s="18"/>
      <c r="AH306" s="30" t="s">
        <v>661</v>
      </c>
      <c r="AI306" s="18" t="s">
        <v>661</v>
      </c>
      <c r="AJ306" s="18" t="s">
        <v>661</v>
      </c>
      <c r="AK306" s="18" t="s">
        <v>661</v>
      </c>
      <c r="AL306" s="18" t="s">
        <v>661</v>
      </c>
      <c r="AM306" s="18" t="s">
        <v>661</v>
      </c>
      <c r="AN306" s="18" t="s">
        <v>661</v>
      </c>
      <c r="AO306" s="18" t="s">
        <v>661</v>
      </c>
      <c r="AP306" s="18" t="s">
        <v>661</v>
      </c>
      <c r="AS306" s="63" t="s">
        <v>661</v>
      </c>
      <c r="AT306" s="23" t="s">
        <v>1242</v>
      </c>
      <c r="AU306" s="23" t="s">
        <v>1243</v>
      </c>
      <c r="AV306" s="23" t="s">
        <v>661</v>
      </c>
      <c r="AW306" s="23" t="s">
        <v>661</v>
      </c>
    </row>
    <row r="307" spans="1:49" ht="15.75" hidden="1" customHeight="1">
      <c r="A307" s="57">
        <v>301</v>
      </c>
      <c r="B307" s="18" t="s">
        <v>361</v>
      </c>
      <c r="C307" s="59">
        <v>6786</v>
      </c>
      <c r="D307" s="18">
        <v>6786</v>
      </c>
      <c r="E307" s="59" t="s">
        <v>346</v>
      </c>
      <c r="F307" s="59"/>
      <c r="G307" s="59"/>
      <c r="H307" s="59"/>
      <c r="I307" s="59"/>
      <c r="J307" s="59"/>
      <c r="K307" s="59"/>
      <c r="L307" s="59"/>
      <c r="M307" s="59"/>
      <c r="N307" s="18"/>
      <c r="O307" s="60"/>
      <c r="P307" s="175">
        <v>80</v>
      </c>
      <c r="Q307" s="18"/>
      <c r="R307" s="18"/>
      <c r="S307" s="18"/>
      <c r="T307" s="18"/>
      <c r="U307" s="61" t="s">
        <v>661</v>
      </c>
      <c r="V307" s="18" t="s">
        <v>661</v>
      </c>
      <c r="W307" s="18" t="s">
        <v>661</v>
      </c>
      <c r="X307" s="62" t="s">
        <v>661</v>
      </c>
      <c r="Y307" s="18" t="s">
        <v>661</v>
      </c>
      <c r="Z307" s="18" t="s">
        <v>661</v>
      </c>
      <c r="AA307" s="18" t="s">
        <v>661</v>
      </c>
      <c r="AB307" s="18" t="s">
        <v>661</v>
      </c>
      <c r="AC307" s="18" t="s">
        <v>661</v>
      </c>
      <c r="AD307" s="18"/>
      <c r="AE307" s="18"/>
      <c r="AF307" s="18"/>
      <c r="AG307" s="18"/>
      <c r="AH307" s="30" t="s">
        <v>661</v>
      </c>
      <c r="AI307" s="18" t="s">
        <v>661</v>
      </c>
      <c r="AJ307" s="18" t="s">
        <v>661</v>
      </c>
      <c r="AK307" s="18" t="s">
        <v>661</v>
      </c>
      <c r="AL307" s="18" t="s">
        <v>661</v>
      </c>
      <c r="AM307" s="18" t="s">
        <v>661</v>
      </c>
      <c r="AN307" s="18" t="s">
        <v>661</v>
      </c>
      <c r="AO307" s="18" t="s">
        <v>661</v>
      </c>
      <c r="AP307" s="18" t="s">
        <v>661</v>
      </c>
      <c r="AS307" s="63" t="s">
        <v>661</v>
      </c>
      <c r="AT307" s="23" t="s">
        <v>1242</v>
      </c>
      <c r="AU307" s="23" t="s">
        <v>1243</v>
      </c>
      <c r="AV307" s="23" t="s">
        <v>661</v>
      </c>
      <c r="AW307" s="23" t="s">
        <v>661</v>
      </c>
    </row>
    <row r="308" spans="1:49" ht="15.75" hidden="1" customHeight="1">
      <c r="A308" s="57">
        <v>302</v>
      </c>
      <c r="B308" s="18" t="s">
        <v>362</v>
      </c>
      <c r="C308" s="59">
        <v>6787</v>
      </c>
      <c r="D308" s="18">
        <v>6787</v>
      </c>
      <c r="E308" s="59" t="s">
        <v>346</v>
      </c>
      <c r="F308" s="59"/>
      <c r="G308" s="59"/>
      <c r="H308" s="59"/>
      <c r="I308" s="59"/>
      <c r="J308" s="59"/>
      <c r="K308" s="59"/>
      <c r="L308" s="59"/>
      <c r="M308" s="59"/>
      <c r="N308" s="18"/>
      <c r="O308" s="60"/>
      <c r="P308" s="175">
        <v>80</v>
      </c>
      <c r="Q308" s="18"/>
      <c r="R308" s="18"/>
      <c r="S308" s="18"/>
      <c r="T308" s="18"/>
      <c r="U308" s="61" t="s">
        <v>661</v>
      </c>
      <c r="V308" s="18" t="s">
        <v>661</v>
      </c>
      <c r="W308" s="18" t="s">
        <v>661</v>
      </c>
      <c r="X308" s="62" t="s">
        <v>661</v>
      </c>
      <c r="Y308" s="18" t="s">
        <v>661</v>
      </c>
      <c r="Z308" s="18" t="s">
        <v>661</v>
      </c>
      <c r="AA308" s="18" t="s">
        <v>661</v>
      </c>
      <c r="AB308" s="18" t="s">
        <v>661</v>
      </c>
      <c r="AC308" s="18" t="s">
        <v>661</v>
      </c>
      <c r="AD308" s="18"/>
      <c r="AE308" s="18"/>
      <c r="AF308" s="18"/>
      <c r="AG308" s="18"/>
      <c r="AH308" s="30" t="s">
        <v>661</v>
      </c>
      <c r="AI308" s="18" t="s">
        <v>661</v>
      </c>
      <c r="AJ308" s="18" t="s">
        <v>661</v>
      </c>
      <c r="AK308" s="18" t="s">
        <v>661</v>
      </c>
      <c r="AL308" s="18" t="s">
        <v>661</v>
      </c>
      <c r="AM308" s="18" t="s">
        <v>661</v>
      </c>
      <c r="AN308" s="18" t="s">
        <v>661</v>
      </c>
      <c r="AO308" s="18" t="s">
        <v>661</v>
      </c>
      <c r="AP308" s="18" t="s">
        <v>661</v>
      </c>
      <c r="AS308" s="63" t="s">
        <v>661</v>
      </c>
      <c r="AT308" s="23" t="s">
        <v>1242</v>
      </c>
      <c r="AU308" s="23" t="s">
        <v>1243</v>
      </c>
      <c r="AV308" s="23" t="s">
        <v>661</v>
      </c>
      <c r="AW308" s="23" t="s">
        <v>661</v>
      </c>
    </row>
    <row r="309" spans="1:49" ht="15.75" hidden="1" customHeight="1">
      <c r="A309" s="57">
        <v>303</v>
      </c>
      <c r="B309" s="18" t="s">
        <v>363</v>
      </c>
      <c r="C309" s="59">
        <v>6788</v>
      </c>
      <c r="D309" s="18">
        <v>6788</v>
      </c>
      <c r="E309" s="59" t="s">
        <v>346</v>
      </c>
      <c r="F309" s="59"/>
      <c r="G309" s="59"/>
      <c r="H309" s="59"/>
      <c r="I309" s="59"/>
      <c r="J309" s="59"/>
      <c r="K309" s="59"/>
      <c r="L309" s="59"/>
      <c r="M309" s="59"/>
      <c r="N309" s="18"/>
      <c r="O309" s="60"/>
      <c r="P309" s="175">
        <v>80</v>
      </c>
      <c r="Q309" s="18"/>
      <c r="R309" s="18"/>
      <c r="S309" s="18"/>
      <c r="T309" s="18"/>
      <c r="U309" s="61" t="s">
        <v>661</v>
      </c>
      <c r="V309" s="18" t="s">
        <v>661</v>
      </c>
      <c r="W309" s="18" t="s">
        <v>661</v>
      </c>
      <c r="X309" s="62" t="s">
        <v>661</v>
      </c>
      <c r="Y309" s="18" t="s">
        <v>661</v>
      </c>
      <c r="Z309" s="18" t="s">
        <v>661</v>
      </c>
      <c r="AA309" s="18" t="s">
        <v>661</v>
      </c>
      <c r="AB309" s="18" t="s">
        <v>661</v>
      </c>
      <c r="AC309" s="18" t="s">
        <v>661</v>
      </c>
      <c r="AD309" s="18"/>
      <c r="AE309" s="18"/>
      <c r="AF309" s="18"/>
      <c r="AG309" s="18"/>
      <c r="AH309" s="30" t="s">
        <v>661</v>
      </c>
      <c r="AI309" s="18" t="s">
        <v>661</v>
      </c>
      <c r="AJ309" s="18" t="s">
        <v>661</v>
      </c>
      <c r="AK309" s="18" t="s">
        <v>661</v>
      </c>
      <c r="AL309" s="18" t="s">
        <v>661</v>
      </c>
      <c r="AM309" s="18" t="s">
        <v>661</v>
      </c>
      <c r="AN309" s="18" t="s">
        <v>661</v>
      </c>
      <c r="AO309" s="18" t="s">
        <v>661</v>
      </c>
      <c r="AP309" s="18" t="s">
        <v>661</v>
      </c>
      <c r="AS309" s="63" t="s">
        <v>661</v>
      </c>
      <c r="AT309" s="23" t="s">
        <v>1242</v>
      </c>
      <c r="AU309" s="23" t="s">
        <v>1243</v>
      </c>
      <c r="AV309" s="23" t="s">
        <v>661</v>
      </c>
      <c r="AW309" s="23" t="s">
        <v>661</v>
      </c>
    </row>
    <row r="310" spans="1:49" ht="15.75" hidden="1" customHeight="1">
      <c r="A310" s="57">
        <v>304</v>
      </c>
      <c r="B310" s="18" t="s">
        <v>364</v>
      </c>
      <c r="C310" s="59">
        <v>6789</v>
      </c>
      <c r="D310" s="18">
        <v>6789</v>
      </c>
      <c r="E310" s="59" t="s">
        <v>346</v>
      </c>
      <c r="F310" s="59"/>
      <c r="G310" s="59"/>
      <c r="H310" s="59"/>
      <c r="I310" s="59"/>
      <c r="J310" s="59"/>
      <c r="K310" s="59"/>
      <c r="L310" s="59"/>
      <c r="M310" s="59"/>
      <c r="N310" s="18"/>
      <c r="O310" s="60"/>
      <c r="P310" s="175">
        <v>80</v>
      </c>
      <c r="Q310" s="18"/>
      <c r="R310" s="18"/>
      <c r="S310" s="18"/>
      <c r="T310" s="18"/>
      <c r="U310" s="61" t="s">
        <v>661</v>
      </c>
      <c r="V310" s="18" t="s">
        <v>661</v>
      </c>
      <c r="W310" s="18" t="s">
        <v>661</v>
      </c>
      <c r="X310" s="62" t="s">
        <v>661</v>
      </c>
      <c r="Y310" s="18" t="s">
        <v>661</v>
      </c>
      <c r="Z310" s="18" t="s">
        <v>661</v>
      </c>
      <c r="AA310" s="18" t="s">
        <v>661</v>
      </c>
      <c r="AB310" s="18" t="s">
        <v>661</v>
      </c>
      <c r="AC310" s="18" t="s">
        <v>661</v>
      </c>
      <c r="AD310" s="18"/>
      <c r="AE310" s="18"/>
      <c r="AF310" s="18"/>
      <c r="AG310" s="18"/>
      <c r="AH310" s="30" t="s">
        <v>661</v>
      </c>
      <c r="AI310" s="18" t="s">
        <v>661</v>
      </c>
      <c r="AJ310" s="18" t="s">
        <v>661</v>
      </c>
      <c r="AK310" s="18" t="s">
        <v>661</v>
      </c>
      <c r="AL310" s="18" t="s">
        <v>661</v>
      </c>
      <c r="AM310" s="18" t="s">
        <v>661</v>
      </c>
      <c r="AN310" s="18" t="s">
        <v>661</v>
      </c>
      <c r="AO310" s="18" t="s">
        <v>661</v>
      </c>
      <c r="AP310" s="18" t="s">
        <v>661</v>
      </c>
      <c r="AS310" s="63" t="s">
        <v>661</v>
      </c>
      <c r="AT310" s="23" t="s">
        <v>1242</v>
      </c>
      <c r="AU310" s="23" t="s">
        <v>1243</v>
      </c>
      <c r="AV310" s="23" t="s">
        <v>661</v>
      </c>
      <c r="AW310" s="23" t="s">
        <v>661</v>
      </c>
    </row>
    <row r="311" spans="1:49" ht="15.75" hidden="1" customHeight="1">
      <c r="A311" s="57">
        <v>305</v>
      </c>
      <c r="B311" s="18" t="s">
        <v>365</v>
      </c>
      <c r="C311" s="59">
        <v>6790</v>
      </c>
      <c r="D311" s="18">
        <v>6790</v>
      </c>
      <c r="E311" s="59" t="s">
        <v>346</v>
      </c>
      <c r="F311" s="59"/>
      <c r="G311" s="59"/>
      <c r="H311" s="59"/>
      <c r="I311" s="59"/>
      <c r="J311" s="59"/>
      <c r="K311" s="59"/>
      <c r="L311" s="59"/>
      <c r="M311" s="59"/>
      <c r="N311" s="18"/>
      <c r="O311" s="60"/>
      <c r="P311" s="175">
        <v>80</v>
      </c>
      <c r="Q311" s="18"/>
      <c r="R311" s="18"/>
      <c r="S311" s="18"/>
      <c r="T311" s="18"/>
      <c r="U311" s="61" t="s">
        <v>661</v>
      </c>
      <c r="V311" s="18" t="s">
        <v>661</v>
      </c>
      <c r="W311" s="18" t="s">
        <v>661</v>
      </c>
      <c r="X311" s="62" t="s">
        <v>661</v>
      </c>
      <c r="Y311" s="18" t="s">
        <v>661</v>
      </c>
      <c r="Z311" s="18" t="s">
        <v>661</v>
      </c>
      <c r="AA311" s="18" t="s">
        <v>661</v>
      </c>
      <c r="AB311" s="18" t="s">
        <v>661</v>
      </c>
      <c r="AC311" s="18" t="s">
        <v>661</v>
      </c>
      <c r="AD311" s="18"/>
      <c r="AE311" s="18"/>
      <c r="AF311" s="18"/>
      <c r="AG311" s="18"/>
      <c r="AH311" s="30" t="s">
        <v>661</v>
      </c>
      <c r="AI311" s="18" t="s">
        <v>661</v>
      </c>
      <c r="AJ311" s="18" t="s">
        <v>661</v>
      </c>
      <c r="AK311" s="18" t="s">
        <v>661</v>
      </c>
      <c r="AL311" s="18" t="s">
        <v>661</v>
      </c>
      <c r="AM311" s="18" t="s">
        <v>661</v>
      </c>
      <c r="AN311" s="18" t="s">
        <v>661</v>
      </c>
      <c r="AO311" s="18" t="s">
        <v>661</v>
      </c>
      <c r="AP311" s="18" t="s">
        <v>661</v>
      </c>
      <c r="AS311" s="63" t="s">
        <v>661</v>
      </c>
      <c r="AT311" s="23" t="s">
        <v>1242</v>
      </c>
      <c r="AU311" s="23" t="s">
        <v>1243</v>
      </c>
      <c r="AV311" s="23" t="s">
        <v>661</v>
      </c>
      <c r="AW311" s="23" t="s">
        <v>661</v>
      </c>
    </row>
    <row r="312" spans="1:49" ht="15.75" hidden="1" customHeight="1">
      <c r="A312" s="57">
        <v>306</v>
      </c>
      <c r="B312" s="18" t="s">
        <v>366</v>
      </c>
      <c r="C312" s="59">
        <v>6791</v>
      </c>
      <c r="D312" s="18">
        <v>6791</v>
      </c>
      <c r="E312" s="59" t="s">
        <v>346</v>
      </c>
      <c r="F312" s="59"/>
      <c r="G312" s="59"/>
      <c r="H312" s="59"/>
      <c r="I312" s="59"/>
      <c r="J312" s="59"/>
      <c r="K312" s="59"/>
      <c r="L312" s="59"/>
      <c r="M312" s="59"/>
      <c r="N312" s="18"/>
      <c r="O312" s="60"/>
      <c r="P312" s="175">
        <v>80</v>
      </c>
      <c r="Q312" s="18"/>
      <c r="R312" s="18"/>
      <c r="S312" s="18"/>
      <c r="T312" s="18"/>
      <c r="U312" s="61" t="s">
        <v>661</v>
      </c>
      <c r="V312" s="18" t="s">
        <v>661</v>
      </c>
      <c r="W312" s="18" t="s">
        <v>661</v>
      </c>
      <c r="X312" s="62" t="s">
        <v>661</v>
      </c>
      <c r="Y312" s="18" t="s">
        <v>661</v>
      </c>
      <c r="Z312" s="18" t="s">
        <v>661</v>
      </c>
      <c r="AA312" s="18" t="s">
        <v>661</v>
      </c>
      <c r="AB312" s="18" t="s">
        <v>661</v>
      </c>
      <c r="AC312" s="18" t="s">
        <v>661</v>
      </c>
      <c r="AD312" s="18"/>
      <c r="AE312" s="18"/>
      <c r="AF312" s="18"/>
      <c r="AG312" s="18"/>
      <c r="AH312" s="30" t="s">
        <v>661</v>
      </c>
      <c r="AI312" s="18" t="s">
        <v>661</v>
      </c>
      <c r="AJ312" s="18" t="s">
        <v>661</v>
      </c>
      <c r="AK312" s="18" t="s">
        <v>661</v>
      </c>
      <c r="AL312" s="18" t="s">
        <v>661</v>
      </c>
      <c r="AM312" s="18" t="s">
        <v>661</v>
      </c>
      <c r="AN312" s="18" t="s">
        <v>661</v>
      </c>
      <c r="AO312" s="18" t="s">
        <v>661</v>
      </c>
      <c r="AP312" s="18" t="s">
        <v>661</v>
      </c>
      <c r="AS312" s="63" t="s">
        <v>661</v>
      </c>
      <c r="AT312" s="23" t="s">
        <v>1242</v>
      </c>
      <c r="AU312" s="23" t="s">
        <v>1243</v>
      </c>
      <c r="AV312" s="23" t="s">
        <v>661</v>
      </c>
      <c r="AW312" s="23" t="s">
        <v>661</v>
      </c>
    </row>
    <row r="313" spans="1:49" ht="15.75" hidden="1" customHeight="1">
      <c r="A313" s="57">
        <v>307</v>
      </c>
      <c r="B313" s="18" t="s">
        <v>367</v>
      </c>
      <c r="C313" s="59">
        <v>6793</v>
      </c>
      <c r="D313" s="18">
        <v>6793</v>
      </c>
      <c r="E313" s="59" t="s">
        <v>346</v>
      </c>
      <c r="F313" s="59"/>
      <c r="G313" s="59"/>
      <c r="H313" s="59"/>
      <c r="I313" s="59"/>
      <c r="J313" s="59"/>
      <c r="K313" s="59"/>
      <c r="L313" s="59"/>
      <c r="M313" s="59"/>
      <c r="N313" s="18"/>
      <c r="O313" s="60"/>
      <c r="P313" s="175">
        <v>80</v>
      </c>
      <c r="Q313" s="18"/>
      <c r="R313" s="18"/>
      <c r="S313" s="18"/>
      <c r="T313" s="18"/>
      <c r="U313" s="61" t="s">
        <v>661</v>
      </c>
      <c r="V313" s="18" t="s">
        <v>661</v>
      </c>
      <c r="W313" s="18" t="s">
        <v>661</v>
      </c>
      <c r="X313" s="62" t="s">
        <v>661</v>
      </c>
      <c r="Y313" s="18" t="s">
        <v>661</v>
      </c>
      <c r="Z313" s="18" t="s">
        <v>661</v>
      </c>
      <c r="AA313" s="18" t="s">
        <v>661</v>
      </c>
      <c r="AB313" s="18" t="s">
        <v>661</v>
      </c>
      <c r="AC313" s="18" t="s">
        <v>661</v>
      </c>
      <c r="AD313" s="18"/>
      <c r="AE313" s="18"/>
      <c r="AF313" s="18"/>
      <c r="AG313" s="18"/>
      <c r="AH313" s="30" t="s">
        <v>661</v>
      </c>
      <c r="AI313" s="18" t="s">
        <v>661</v>
      </c>
      <c r="AJ313" s="18" t="s">
        <v>661</v>
      </c>
      <c r="AK313" s="18" t="s">
        <v>661</v>
      </c>
      <c r="AL313" s="18" t="s">
        <v>661</v>
      </c>
      <c r="AM313" s="18" t="s">
        <v>661</v>
      </c>
      <c r="AN313" s="18" t="s">
        <v>661</v>
      </c>
      <c r="AO313" s="18" t="s">
        <v>661</v>
      </c>
      <c r="AP313" s="18" t="s">
        <v>661</v>
      </c>
      <c r="AS313" s="63" t="s">
        <v>661</v>
      </c>
      <c r="AT313" s="23" t="s">
        <v>1242</v>
      </c>
      <c r="AU313" s="23" t="s">
        <v>1243</v>
      </c>
      <c r="AV313" s="23" t="s">
        <v>661</v>
      </c>
      <c r="AW313" s="23" t="s">
        <v>661</v>
      </c>
    </row>
    <row r="314" spans="1:49" ht="15.75" hidden="1" customHeight="1">
      <c r="A314" s="57">
        <v>308</v>
      </c>
      <c r="B314" s="18" t="s">
        <v>368</v>
      </c>
      <c r="C314" s="59">
        <v>6794</v>
      </c>
      <c r="D314" s="18">
        <v>6794</v>
      </c>
      <c r="E314" s="59" t="s">
        <v>346</v>
      </c>
      <c r="F314" s="59"/>
      <c r="G314" s="59"/>
      <c r="H314" s="59"/>
      <c r="I314" s="59"/>
      <c r="J314" s="59"/>
      <c r="K314" s="59"/>
      <c r="L314" s="59"/>
      <c r="M314" s="59"/>
      <c r="N314" s="18"/>
      <c r="O314" s="60"/>
      <c r="P314" s="175">
        <v>80</v>
      </c>
      <c r="Q314" s="18"/>
      <c r="R314" s="18"/>
      <c r="S314" s="18"/>
      <c r="T314" s="18"/>
      <c r="U314" s="61" t="s">
        <v>661</v>
      </c>
      <c r="V314" s="18" t="s">
        <v>661</v>
      </c>
      <c r="W314" s="18" t="s">
        <v>661</v>
      </c>
      <c r="X314" s="62" t="s">
        <v>661</v>
      </c>
      <c r="Y314" s="18" t="s">
        <v>661</v>
      </c>
      <c r="Z314" s="18" t="s">
        <v>661</v>
      </c>
      <c r="AA314" s="18" t="s">
        <v>661</v>
      </c>
      <c r="AB314" s="18" t="s">
        <v>661</v>
      </c>
      <c r="AC314" s="18" t="s">
        <v>661</v>
      </c>
      <c r="AD314" s="18"/>
      <c r="AE314" s="18"/>
      <c r="AF314" s="18"/>
      <c r="AG314" s="18"/>
      <c r="AH314" s="30" t="s">
        <v>661</v>
      </c>
      <c r="AI314" s="18" t="s">
        <v>661</v>
      </c>
      <c r="AJ314" s="18" t="s">
        <v>661</v>
      </c>
      <c r="AK314" s="18" t="s">
        <v>661</v>
      </c>
      <c r="AL314" s="18" t="s">
        <v>661</v>
      </c>
      <c r="AM314" s="18" t="s">
        <v>661</v>
      </c>
      <c r="AN314" s="18" t="s">
        <v>661</v>
      </c>
      <c r="AO314" s="18" t="s">
        <v>661</v>
      </c>
      <c r="AP314" s="18" t="s">
        <v>661</v>
      </c>
      <c r="AS314" s="63" t="s">
        <v>661</v>
      </c>
      <c r="AT314" s="23" t="s">
        <v>1242</v>
      </c>
      <c r="AU314" s="23" t="s">
        <v>1243</v>
      </c>
      <c r="AV314" s="23" t="s">
        <v>661</v>
      </c>
      <c r="AW314" s="23" t="s">
        <v>661</v>
      </c>
    </row>
    <row r="315" spans="1:49" ht="15.75" hidden="1" customHeight="1">
      <c r="A315" s="57">
        <v>309</v>
      </c>
      <c r="B315" s="18" t="s">
        <v>369</v>
      </c>
      <c r="C315" s="59">
        <v>6795</v>
      </c>
      <c r="D315" s="18">
        <v>6795</v>
      </c>
      <c r="E315" s="59" t="s">
        <v>346</v>
      </c>
      <c r="F315" s="59"/>
      <c r="G315" s="59"/>
      <c r="H315" s="59"/>
      <c r="I315" s="59"/>
      <c r="J315" s="59"/>
      <c r="K315" s="59"/>
      <c r="L315" s="59"/>
      <c r="M315" s="59"/>
      <c r="N315" s="18"/>
      <c r="O315" s="60"/>
      <c r="P315" s="175">
        <v>80</v>
      </c>
      <c r="Q315" s="18"/>
      <c r="R315" s="18"/>
      <c r="S315" s="18"/>
      <c r="T315" s="18"/>
      <c r="U315" s="61" t="s">
        <v>661</v>
      </c>
      <c r="V315" s="18" t="s">
        <v>661</v>
      </c>
      <c r="W315" s="18" t="s">
        <v>661</v>
      </c>
      <c r="X315" s="62" t="s">
        <v>661</v>
      </c>
      <c r="Y315" s="18" t="s">
        <v>661</v>
      </c>
      <c r="Z315" s="18" t="s">
        <v>661</v>
      </c>
      <c r="AA315" s="18" t="s">
        <v>661</v>
      </c>
      <c r="AB315" s="18" t="s">
        <v>661</v>
      </c>
      <c r="AC315" s="18" t="s">
        <v>661</v>
      </c>
      <c r="AD315" s="18"/>
      <c r="AE315" s="18"/>
      <c r="AF315" s="18"/>
      <c r="AG315" s="18"/>
      <c r="AH315" s="30" t="s">
        <v>661</v>
      </c>
      <c r="AI315" s="18" t="s">
        <v>661</v>
      </c>
      <c r="AJ315" s="18" t="s">
        <v>661</v>
      </c>
      <c r="AK315" s="18" t="s">
        <v>661</v>
      </c>
      <c r="AL315" s="18" t="s">
        <v>661</v>
      </c>
      <c r="AM315" s="18" t="s">
        <v>661</v>
      </c>
      <c r="AN315" s="18" t="s">
        <v>661</v>
      </c>
      <c r="AO315" s="18" t="s">
        <v>661</v>
      </c>
      <c r="AP315" s="18" t="s">
        <v>661</v>
      </c>
      <c r="AS315" s="63" t="s">
        <v>661</v>
      </c>
      <c r="AT315" s="23" t="s">
        <v>1242</v>
      </c>
      <c r="AU315" s="23" t="s">
        <v>1243</v>
      </c>
      <c r="AV315" s="23" t="s">
        <v>661</v>
      </c>
      <c r="AW315" s="23" t="s">
        <v>661</v>
      </c>
    </row>
    <row r="316" spans="1:49" ht="15.75" hidden="1" customHeight="1">
      <c r="A316" s="57">
        <v>310</v>
      </c>
      <c r="B316" s="18" t="s">
        <v>370</v>
      </c>
      <c r="C316" s="59">
        <v>6796</v>
      </c>
      <c r="D316" s="18">
        <v>6796</v>
      </c>
      <c r="E316" s="59" t="s">
        <v>346</v>
      </c>
      <c r="F316" s="59"/>
      <c r="G316" s="59"/>
      <c r="H316" s="59"/>
      <c r="I316" s="59"/>
      <c r="J316" s="59"/>
      <c r="K316" s="59"/>
      <c r="L316" s="59"/>
      <c r="M316" s="59"/>
      <c r="N316" s="18"/>
      <c r="O316" s="60"/>
      <c r="P316" s="175">
        <v>80</v>
      </c>
      <c r="Q316" s="18"/>
      <c r="R316" s="18"/>
      <c r="S316" s="18"/>
      <c r="T316" s="18"/>
      <c r="U316" s="61" t="s">
        <v>661</v>
      </c>
      <c r="V316" s="18" t="s">
        <v>661</v>
      </c>
      <c r="W316" s="18" t="s">
        <v>661</v>
      </c>
      <c r="X316" s="62" t="s">
        <v>661</v>
      </c>
      <c r="Y316" s="18" t="s">
        <v>661</v>
      </c>
      <c r="Z316" s="18" t="s">
        <v>661</v>
      </c>
      <c r="AA316" s="18" t="s">
        <v>661</v>
      </c>
      <c r="AB316" s="18" t="s">
        <v>661</v>
      </c>
      <c r="AC316" s="18" t="s">
        <v>661</v>
      </c>
      <c r="AD316" s="18"/>
      <c r="AE316" s="18"/>
      <c r="AF316" s="18"/>
      <c r="AG316" s="18"/>
      <c r="AH316" s="30" t="s">
        <v>661</v>
      </c>
      <c r="AI316" s="18" t="s">
        <v>661</v>
      </c>
      <c r="AJ316" s="18" t="s">
        <v>661</v>
      </c>
      <c r="AK316" s="18" t="s">
        <v>661</v>
      </c>
      <c r="AL316" s="18" t="s">
        <v>661</v>
      </c>
      <c r="AM316" s="18" t="s">
        <v>661</v>
      </c>
      <c r="AN316" s="18" t="s">
        <v>661</v>
      </c>
      <c r="AO316" s="18" t="s">
        <v>661</v>
      </c>
      <c r="AP316" s="18" t="s">
        <v>661</v>
      </c>
      <c r="AS316" s="63" t="s">
        <v>661</v>
      </c>
      <c r="AT316" s="23" t="s">
        <v>1242</v>
      </c>
      <c r="AU316" s="23" t="s">
        <v>1243</v>
      </c>
      <c r="AV316" s="23" t="s">
        <v>661</v>
      </c>
      <c r="AW316" s="23" t="s">
        <v>661</v>
      </c>
    </row>
    <row r="317" spans="1:49" ht="15.75" hidden="1" customHeight="1">
      <c r="A317" s="57">
        <v>311</v>
      </c>
      <c r="B317" s="18" t="s">
        <v>371</v>
      </c>
      <c r="C317" s="59">
        <v>6797</v>
      </c>
      <c r="D317" s="18">
        <v>6797</v>
      </c>
      <c r="E317" s="59" t="s">
        <v>346</v>
      </c>
      <c r="F317" s="59"/>
      <c r="G317" s="59"/>
      <c r="H317" s="59"/>
      <c r="I317" s="59"/>
      <c r="J317" s="59"/>
      <c r="K317" s="59"/>
      <c r="L317" s="59"/>
      <c r="M317" s="59"/>
      <c r="N317" s="18"/>
      <c r="O317" s="60"/>
      <c r="P317" s="175">
        <v>80</v>
      </c>
      <c r="Q317" s="18"/>
      <c r="R317" s="18"/>
      <c r="S317" s="18"/>
      <c r="T317" s="18"/>
      <c r="U317" s="61" t="s">
        <v>661</v>
      </c>
      <c r="V317" s="18" t="s">
        <v>661</v>
      </c>
      <c r="W317" s="18" t="s">
        <v>661</v>
      </c>
      <c r="X317" s="62" t="s">
        <v>661</v>
      </c>
      <c r="Y317" s="18" t="s">
        <v>661</v>
      </c>
      <c r="Z317" s="18" t="s">
        <v>661</v>
      </c>
      <c r="AA317" s="18" t="s">
        <v>661</v>
      </c>
      <c r="AB317" s="18" t="s">
        <v>661</v>
      </c>
      <c r="AC317" s="18" t="s">
        <v>661</v>
      </c>
      <c r="AD317" s="18"/>
      <c r="AE317" s="18"/>
      <c r="AF317" s="18"/>
      <c r="AG317" s="18"/>
      <c r="AH317" s="30" t="s">
        <v>661</v>
      </c>
      <c r="AI317" s="18" t="s">
        <v>661</v>
      </c>
      <c r="AJ317" s="18" t="s">
        <v>661</v>
      </c>
      <c r="AK317" s="18" t="s">
        <v>661</v>
      </c>
      <c r="AL317" s="18" t="s">
        <v>661</v>
      </c>
      <c r="AM317" s="18" t="s">
        <v>661</v>
      </c>
      <c r="AN317" s="18" t="s">
        <v>661</v>
      </c>
      <c r="AO317" s="18" t="s">
        <v>661</v>
      </c>
      <c r="AP317" s="18" t="s">
        <v>661</v>
      </c>
      <c r="AS317" s="63" t="s">
        <v>661</v>
      </c>
      <c r="AT317" s="23" t="s">
        <v>1242</v>
      </c>
      <c r="AU317" s="23" t="s">
        <v>1243</v>
      </c>
      <c r="AV317" s="23" t="s">
        <v>661</v>
      </c>
      <c r="AW317" s="23" t="s">
        <v>661</v>
      </c>
    </row>
    <row r="318" spans="1:49" ht="15.75" hidden="1" customHeight="1">
      <c r="A318" s="57">
        <v>312</v>
      </c>
      <c r="B318" s="18" t="s">
        <v>372</v>
      </c>
      <c r="C318" s="59">
        <v>6798</v>
      </c>
      <c r="D318" s="18">
        <v>6798</v>
      </c>
      <c r="E318" s="59" t="s">
        <v>346</v>
      </c>
      <c r="F318" s="59"/>
      <c r="G318" s="59"/>
      <c r="H318" s="59"/>
      <c r="I318" s="59"/>
      <c r="J318" s="59"/>
      <c r="K318" s="59"/>
      <c r="L318" s="59"/>
      <c r="M318" s="59"/>
      <c r="N318" s="18"/>
      <c r="O318" s="60"/>
      <c r="P318" s="175">
        <v>80</v>
      </c>
      <c r="Q318" s="18"/>
      <c r="R318" s="18"/>
      <c r="S318" s="18"/>
      <c r="T318" s="18"/>
      <c r="U318" s="61" t="s">
        <v>661</v>
      </c>
      <c r="V318" s="18" t="s">
        <v>661</v>
      </c>
      <c r="W318" s="18" t="s">
        <v>661</v>
      </c>
      <c r="X318" s="62" t="s">
        <v>661</v>
      </c>
      <c r="Y318" s="18" t="s">
        <v>661</v>
      </c>
      <c r="Z318" s="18" t="s">
        <v>661</v>
      </c>
      <c r="AA318" s="18" t="s">
        <v>661</v>
      </c>
      <c r="AB318" s="18" t="s">
        <v>661</v>
      </c>
      <c r="AC318" s="18" t="s">
        <v>661</v>
      </c>
      <c r="AD318" s="18"/>
      <c r="AE318" s="18"/>
      <c r="AF318" s="18"/>
      <c r="AG318" s="18"/>
      <c r="AH318" s="30" t="s">
        <v>661</v>
      </c>
      <c r="AI318" s="18" t="s">
        <v>661</v>
      </c>
      <c r="AJ318" s="18" t="s">
        <v>661</v>
      </c>
      <c r="AK318" s="18" t="s">
        <v>661</v>
      </c>
      <c r="AL318" s="18" t="s">
        <v>661</v>
      </c>
      <c r="AM318" s="18" t="s">
        <v>661</v>
      </c>
      <c r="AN318" s="18" t="s">
        <v>661</v>
      </c>
      <c r="AO318" s="18" t="s">
        <v>661</v>
      </c>
      <c r="AP318" s="18" t="s">
        <v>661</v>
      </c>
      <c r="AS318" s="63" t="s">
        <v>661</v>
      </c>
      <c r="AT318" s="23" t="s">
        <v>1242</v>
      </c>
      <c r="AU318" s="23" t="s">
        <v>1243</v>
      </c>
      <c r="AV318" s="23" t="s">
        <v>661</v>
      </c>
      <c r="AW318" s="23" t="s">
        <v>661</v>
      </c>
    </row>
    <row r="319" spans="1:49" ht="15.75" hidden="1" customHeight="1">
      <c r="A319" s="57">
        <v>313</v>
      </c>
      <c r="B319" s="18" t="s">
        <v>373</v>
      </c>
      <c r="C319" s="59">
        <v>6799</v>
      </c>
      <c r="D319" s="18">
        <v>6799</v>
      </c>
      <c r="E319" s="59" t="s">
        <v>346</v>
      </c>
      <c r="F319" s="59"/>
      <c r="G319" s="59"/>
      <c r="H319" s="59"/>
      <c r="I319" s="59"/>
      <c r="J319" s="59"/>
      <c r="K319" s="59"/>
      <c r="L319" s="59"/>
      <c r="M319" s="59"/>
      <c r="N319" s="18"/>
      <c r="O319" s="60"/>
      <c r="P319" s="175">
        <v>80</v>
      </c>
      <c r="Q319" s="18"/>
      <c r="R319" s="18"/>
      <c r="S319" s="18"/>
      <c r="T319" s="18"/>
      <c r="U319" s="61" t="s">
        <v>661</v>
      </c>
      <c r="V319" s="18" t="s">
        <v>661</v>
      </c>
      <c r="W319" s="18" t="s">
        <v>661</v>
      </c>
      <c r="X319" s="62" t="s">
        <v>661</v>
      </c>
      <c r="Y319" s="18" t="s">
        <v>661</v>
      </c>
      <c r="Z319" s="18" t="s">
        <v>661</v>
      </c>
      <c r="AA319" s="18" t="s">
        <v>661</v>
      </c>
      <c r="AB319" s="18" t="s">
        <v>661</v>
      </c>
      <c r="AC319" s="18" t="s">
        <v>661</v>
      </c>
      <c r="AD319" s="18"/>
      <c r="AE319" s="18"/>
      <c r="AF319" s="18"/>
      <c r="AG319" s="18"/>
      <c r="AH319" s="30" t="s">
        <v>661</v>
      </c>
      <c r="AI319" s="18" t="s">
        <v>661</v>
      </c>
      <c r="AJ319" s="18" t="s">
        <v>661</v>
      </c>
      <c r="AK319" s="18" t="s">
        <v>661</v>
      </c>
      <c r="AL319" s="18" t="s">
        <v>661</v>
      </c>
      <c r="AM319" s="18" t="s">
        <v>661</v>
      </c>
      <c r="AN319" s="18" t="s">
        <v>661</v>
      </c>
      <c r="AO319" s="18" t="s">
        <v>661</v>
      </c>
      <c r="AP319" s="18" t="s">
        <v>661</v>
      </c>
      <c r="AS319" s="63" t="s">
        <v>661</v>
      </c>
      <c r="AT319" s="23" t="s">
        <v>1242</v>
      </c>
      <c r="AU319" s="23" t="s">
        <v>1243</v>
      </c>
      <c r="AV319" s="23" t="s">
        <v>661</v>
      </c>
      <c r="AW319" s="23" t="s">
        <v>661</v>
      </c>
    </row>
    <row r="320" spans="1:49" ht="15.75" hidden="1" customHeight="1">
      <c r="A320" s="57">
        <v>314</v>
      </c>
      <c r="B320" s="18" t="s">
        <v>374</v>
      </c>
      <c r="C320" s="59">
        <v>6800</v>
      </c>
      <c r="D320" s="18">
        <v>6800</v>
      </c>
      <c r="E320" s="59" t="s">
        <v>346</v>
      </c>
      <c r="F320" s="59"/>
      <c r="G320" s="59"/>
      <c r="H320" s="59"/>
      <c r="I320" s="59"/>
      <c r="J320" s="59"/>
      <c r="K320" s="59"/>
      <c r="L320" s="59"/>
      <c r="M320" s="59"/>
      <c r="N320" s="18"/>
      <c r="O320" s="60"/>
      <c r="P320" s="175">
        <v>80</v>
      </c>
      <c r="Q320" s="18"/>
      <c r="R320" s="18"/>
      <c r="S320" s="18"/>
      <c r="T320" s="18"/>
      <c r="U320" s="61" t="s">
        <v>661</v>
      </c>
      <c r="V320" s="18" t="s">
        <v>661</v>
      </c>
      <c r="W320" s="18" t="s">
        <v>661</v>
      </c>
      <c r="X320" s="62" t="s">
        <v>661</v>
      </c>
      <c r="Y320" s="18" t="s">
        <v>661</v>
      </c>
      <c r="Z320" s="18" t="s">
        <v>661</v>
      </c>
      <c r="AA320" s="18" t="s">
        <v>661</v>
      </c>
      <c r="AB320" s="18" t="s">
        <v>661</v>
      </c>
      <c r="AC320" s="18" t="s">
        <v>661</v>
      </c>
      <c r="AD320" s="18"/>
      <c r="AE320" s="18"/>
      <c r="AF320" s="18"/>
      <c r="AG320" s="18"/>
      <c r="AH320" s="30" t="s">
        <v>661</v>
      </c>
      <c r="AI320" s="18" t="s">
        <v>661</v>
      </c>
      <c r="AJ320" s="18" t="s">
        <v>661</v>
      </c>
      <c r="AK320" s="18" t="s">
        <v>661</v>
      </c>
      <c r="AL320" s="18" t="s">
        <v>661</v>
      </c>
      <c r="AM320" s="18" t="s">
        <v>661</v>
      </c>
      <c r="AN320" s="18" t="s">
        <v>661</v>
      </c>
      <c r="AO320" s="18" t="s">
        <v>661</v>
      </c>
      <c r="AP320" s="18" t="s">
        <v>661</v>
      </c>
      <c r="AS320" s="63" t="s">
        <v>661</v>
      </c>
      <c r="AT320" s="23" t="s">
        <v>1242</v>
      </c>
      <c r="AU320" s="23" t="s">
        <v>1243</v>
      </c>
      <c r="AV320" s="23" t="s">
        <v>661</v>
      </c>
      <c r="AW320" s="23" t="s">
        <v>661</v>
      </c>
    </row>
    <row r="321" spans="1:49" ht="15.75" hidden="1" customHeight="1">
      <c r="A321" s="57">
        <v>315</v>
      </c>
      <c r="B321" s="18" t="s">
        <v>375</v>
      </c>
      <c r="C321" s="59">
        <v>6801</v>
      </c>
      <c r="D321" s="18">
        <v>6801</v>
      </c>
      <c r="E321" s="59" t="s">
        <v>346</v>
      </c>
      <c r="F321" s="59"/>
      <c r="G321" s="59"/>
      <c r="H321" s="59"/>
      <c r="I321" s="59"/>
      <c r="J321" s="59"/>
      <c r="K321" s="59"/>
      <c r="L321" s="59"/>
      <c r="M321" s="59"/>
      <c r="N321" s="18"/>
      <c r="O321" s="60"/>
      <c r="P321" s="175">
        <v>80</v>
      </c>
      <c r="Q321" s="18"/>
      <c r="R321" s="18"/>
      <c r="S321" s="18"/>
      <c r="T321" s="18"/>
      <c r="U321" s="61" t="s">
        <v>661</v>
      </c>
      <c r="V321" s="18" t="s">
        <v>661</v>
      </c>
      <c r="W321" s="18" t="s">
        <v>661</v>
      </c>
      <c r="X321" s="62" t="s">
        <v>661</v>
      </c>
      <c r="Y321" s="18" t="s">
        <v>661</v>
      </c>
      <c r="Z321" s="18" t="s">
        <v>661</v>
      </c>
      <c r="AA321" s="18" t="s">
        <v>661</v>
      </c>
      <c r="AB321" s="18" t="s">
        <v>661</v>
      </c>
      <c r="AC321" s="18" t="s">
        <v>661</v>
      </c>
      <c r="AD321" s="18"/>
      <c r="AE321" s="18"/>
      <c r="AF321" s="18"/>
      <c r="AG321" s="18"/>
      <c r="AH321" s="30" t="s">
        <v>661</v>
      </c>
      <c r="AI321" s="18" t="s">
        <v>661</v>
      </c>
      <c r="AJ321" s="18" t="s">
        <v>661</v>
      </c>
      <c r="AK321" s="18" t="s">
        <v>661</v>
      </c>
      <c r="AL321" s="18" t="s">
        <v>661</v>
      </c>
      <c r="AM321" s="18" t="s">
        <v>661</v>
      </c>
      <c r="AN321" s="18" t="s">
        <v>661</v>
      </c>
      <c r="AO321" s="18" t="s">
        <v>661</v>
      </c>
      <c r="AP321" s="18" t="s">
        <v>661</v>
      </c>
      <c r="AS321" s="63" t="s">
        <v>661</v>
      </c>
      <c r="AT321" s="23" t="s">
        <v>1242</v>
      </c>
      <c r="AU321" s="23" t="s">
        <v>1243</v>
      </c>
      <c r="AV321" s="23" t="s">
        <v>661</v>
      </c>
      <c r="AW321" s="23" t="s">
        <v>661</v>
      </c>
    </row>
    <row r="322" spans="1:49" ht="15.75" hidden="1" customHeight="1">
      <c r="A322" s="57">
        <v>316</v>
      </c>
      <c r="B322" s="18" t="s">
        <v>376</v>
      </c>
      <c r="C322" s="59">
        <v>6802</v>
      </c>
      <c r="D322" s="18">
        <v>6802</v>
      </c>
      <c r="E322" s="59" t="s">
        <v>346</v>
      </c>
      <c r="F322" s="59"/>
      <c r="G322" s="59"/>
      <c r="H322" s="59"/>
      <c r="I322" s="59"/>
      <c r="J322" s="59"/>
      <c r="K322" s="59"/>
      <c r="L322" s="59"/>
      <c r="M322" s="59"/>
      <c r="N322" s="18"/>
      <c r="O322" s="60"/>
      <c r="P322" s="175">
        <v>80</v>
      </c>
      <c r="Q322" s="18"/>
      <c r="R322" s="18"/>
      <c r="S322" s="18"/>
      <c r="T322" s="18"/>
      <c r="U322" s="61" t="s">
        <v>661</v>
      </c>
      <c r="V322" s="18" t="s">
        <v>661</v>
      </c>
      <c r="W322" s="18" t="s">
        <v>661</v>
      </c>
      <c r="X322" s="62" t="s">
        <v>661</v>
      </c>
      <c r="Y322" s="18" t="s">
        <v>661</v>
      </c>
      <c r="Z322" s="18" t="s">
        <v>661</v>
      </c>
      <c r="AA322" s="18" t="s">
        <v>661</v>
      </c>
      <c r="AB322" s="18" t="s">
        <v>661</v>
      </c>
      <c r="AC322" s="18" t="s">
        <v>661</v>
      </c>
      <c r="AD322" s="18"/>
      <c r="AE322" s="18"/>
      <c r="AF322" s="18"/>
      <c r="AG322" s="18"/>
      <c r="AH322" s="30" t="s">
        <v>661</v>
      </c>
      <c r="AI322" s="18" t="s">
        <v>661</v>
      </c>
      <c r="AJ322" s="18" t="s">
        <v>661</v>
      </c>
      <c r="AK322" s="18" t="s">
        <v>661</v>
      </c>
      <c r="AL322" s="18" t="s">
        <v>661</v>
      </c>
      <c r="AM322" s="18" t="s">
        <v>661</v>
      </c>
      <c r="AN322" s="18" t="s">
        <v>661</v>
      </c>
      <c r="AO322" s="18" t="s">
        <v>661</v>
      </c>
      <c r="AP322" s="18" t="s">
        <v>661</v>
      </c>
      <c r="AS322" s="63" t="s">
        <v>661</v>
      </c>
      <c r="AT322" s="23" t="s">
        <v>1242</v>
      </c>
      <c r="AU322" s="23" t="s">
        <v>1243</v>
      </c>
      <c r="AV322" s="23" t="s">
        <v>661</v>
      </c>
      <c r="AW322" s="23" t="s">
        <v>661</v>
      </c>
    </row>
    <row r="323" spans="1:49" ht="15.75" customHeight="1">
      <c r="A323" s="57">
        <v>317</v>
      </c>
      <c r="B323" s="18" t="s">
        <v>377</v>
      </c>
      <c r="C323" s="59">
        <v>6804</v>
      </c>
      <c r="D323" s="18">
        <v>6804</v>
      </c>
      <c r="E323" s="59" t="s">
        <v>378</v>
      </c>
      <c r="F323" s="59">
        <v>80</v>
      </c>
      <c r="G323" s="59">
        <v>75</v>
      </c>
      <c r="H323" s="59">
        <v>90</v>
      </c>
      <c r="I323" s="59"/>
      <c r="J323" s="59"/>
      <c r="K323" s="59"/>
      <c r="L323" s="59"/>
      <c r="M323" s="59"/>
      <c r="N323" s="18"/>
      <c r="O323" s="60">
        <v>45.714285714285715</v>
      </c>
      <c r="P323" s="175">
        <v>80</v>
      </c>
      <c r="Q323" s="18"/>
      <c r="R323" s="18"/>
      <c r="S323" s="18"/>
      <c r="T323" s="18"/>
      <c r="U323" s="61">
        <v>77</v>
      </c>
      <c r="V323" s="18" t="s">
        <v>1238</v>
      </c>
      <c r="W323" s="18" t="s">
        <v>661</v>
      </c>
      <c r="X323" s="62" t="s">
        <v>1240</v>
      </c>
      <c r="Y323" s="18" t="s">
        <v>661</v>
      </c>
      <c r="Z323" s="18" t="s">
        <v>661</v>
      </c>
      <c r="AA323" s="18" t="s">
        <v>661</v>
      </c>
      <c r="AB323" s="18" t="s">
        <v>661</v>
      </c>
      <c r="AC323" s="18" t="s">
        <v>661</v>
      </c>
      <c r="AD323" s="18"/>
      <c r="AE323" s="18"/>
      <c r="AF323" s="18"/>
      <c r="AG323" s="18"/>
      <c r="AH323" s="30" t="s">
        <v>661</v>
      </c>
      <c r="AI323" s="18" t="s">
        <v>661</v>
      </c>
      <c r="AJ323" s="18" t="s">
        <v>1239</v>
      </c>
      <c r="AK323" s="18" t="s">
        <v>661</v>
      </c>
      <c r="AL323" s="18" t="s">
        <v>661</v>
      </c>
      <c r="AM323" s="18" t="s">
        <v>661</v>
      </c>
      <c r="AN323" s="18" t="s">
        <v>661</v>
      </c>
      <c r="AO323" s="18" t="s">
        <v>661</v>
      </c>
      <c r="AP323" s="18" t="s">
        <v>661</v>
      </c>
      <c r="AS323" s="63">
        <v>72.678571428571431</v>
      </c>
      <c r="AT323" s="23" t="s">
        <v>1244</v>
      </c>
      <c r="AU323" s="23" t="s">
        <v>1245</v>
      </c>
      <c r="AV323" s="23" t="s">
        <v>1244</v>
      </c>
      <c r="AW323" s="23" t="s">
        <v>1245</v>
      </c>
    </row>
    <row r="324" spans="1:49" ht="15.75" customHeight="1">
      <c r="A324" s="57">
        <v>318</v>
      </c>
      <c r="B324" s="18" t="s">
        <v>379</v>
      </c>
      <c r="C324" s="59">
        <v>6805</v>
      </c>
      <c r="D324" s="18">
        <v>6805</v>
      </c>
      <c r="E324" s="59" t="s">
        <v>378</v>
      </c>
      <c r="F324" s="59">
        <v>80</v>
      </c>
      <c r="G324" s="59">
        <v>80</v>
      </c>
      <c r="H324" s="59">
        <v>75</v>
      </c>
      <c r="I324" s="59"/>
      <c r="J324" s="59"/>
      <c r="K324" s="59"/>
      <c r="L324" s="59"/>
      <c r="M324" s="59"/>
      <c r="N324" s="18"/>
      <c r="O324" s="60">
        <v>42.857142857142861</v>
      </c>
      <c r="P324" s="175">
        <v>80</v>
      </c>
      <c r="Q324" s="18"/>
      <c r="R324" s="18"/>
      <c r="S324" s="18"/>
      <c r="T324" s="18"/>
      <c r="U324" s="61">
        <v>77</v>
      </c>
      <c r="V324" s="18" t="s">
        <v>1238</v>
      </c>
      <c r="W324" s="18" t="s">
        <v>1239</v>
      </c>
      <c r="X324" s="62" t="s">
        <v>661</v>
      </c>
      <c r="Y324" s="18" t="s">
        <v>661</v>
      </c>
      <c r="Z324" s="18" t="s">
        <v>661</v>
      </c>
      <c r="AA324" s="18" t="s">
        <v>661</v>
      </c>
      <c r="AB324" s="18" t="s">
        <v>661</v>
      </c>
      <c r="AC324" s="18" t="s">
        <v>661</v>
      </c>
      <c r="AD324" s="18"/>
      <c r="AE324" s="18"/>
      <c r="AF324" s="18"/>
      <c r="AG324" s="18"/>
      <c r="AH324" s="30" t="s">
        <v>661</v>
      </c>
      <c r="AI324" s="18" t="s">
        <v>661</v>
      </c>
      <c r="AJ324" s="18" t="s">
        <v>661</v>
      </c>
      <c r="AK324" s="18" t="s">
        <v>1240</v>
      </c>
      <c r="AL324" s="18" t="s">
        <v>661</v>
      </c>
      <c r="AM324" s="18" t="s">
        <v>661</v>
      </c>
      <c r="AN324" s="18" t="s">
        <v>661</v>
      </c>
      <c r="AO324" s="18" t="s">
        <v>661</v>
      </c>
      <c r="AP324" s="18" t="s">
        <v>661</v>
      </c>
      <c r="AS324" s="63">
        <v>69.464285714285722</v>
      </c>
      <c r="AT324" s="23" t="s">
        <v>1246</v>
      </c>
      <c r="AU324" s="23" t="s">
        <v>1247</v>
      </c>
      <c r="AV324" s="23" t="s">
        <v>1246</v>
      </c>
      <c r="AW324" s="23" t="s">
        <v>1247</v>
      </c>
    </row>
    <row r="325" spans="1:49" ht="15.75" customHeight="1">
      <c r="A325" s="57">
        <v>319</v>
      </c>
      <c r="B325" s="18" t="s">
        <v>380</v>
      </c>
      <c r="C325" s="59">
        <v>6806</v>
      </c>
      <c r="D325" s="18">
        <v>6806</v>
      </c>
      <c r="E325" s="59" t="s">
        <v>378</v>
      </c>
      <c r="F325" s="59">
        <v>80</v>
      </c>
      <c r="G325" s="59">
        <v>80</v>
      </c>
      <c r="H325" s="59">
        <v>75</v>
      </c>
      <c r="I325" s="59"/>
      <c r="J325" s="59"/>
      <c r="K325" s="59"/>
      <c r="L325" s="59"/>
      <c r="M325" s="59"/>
      <c r="N325" s="18"/>
      <c r="O325" s="60">
        <v>65.714285714285722</v>
      </c>
      <c r="P325" s="175">
        <v>80</v>
      </c>
      <c r="Q325" s="18"/>
      <c r="R325" s="18"/>
      <c r="S325" s="18"/>
      <c r="T325" s="18"/>
      <c r="U325" s="61">
        <v>78</v>
      </c>
      <c r="V325" s="18" t="s">
        <v>1238</v>
      </c>
      <c r="W325" s="18" t="s">
        <v>1239</v>
      </c>
      <c r="X325" s="62" t="s">
        <v>661</v>
      </c>
      <c r="Y325" s="18" t="s">
        <v>661</v>
      </c>
      <c r="Z325" s="18" t="s">
        <v>661</v>
      </c>
      <c r="AA325" s="18" t="s">
        <v>661</v>
      </c>
      <c r="AB325" s="18" t="s">
        <v>661</v>
      </c>
      <c r="AC325" s="18" t="s">
        <v>661</v>
      </c>
      <c r="AD325" s="18"/>
      <c r="AE325" s="18"/>
      <c r="AF325" s="18"/>
      <c r="AG325" s="18"/>
      <c r="AH325" s="30" t="s">
        <v>661</v>
      </c>
      <c r="AI325" s="18" t="s">
        <v>661</v>
      </c>
      <c r="AJ325" s="18" t="s">
        <v>661</v>
      </c>
      <c r="AK325" s="18" t="s">
        <v>1240</v>
      </c>
      <c r="AL325" s="18" t="s">
        <v>661</v>
      </c>
      <c r="AM325" s="18" t="s">
        <v>661</v>
      </c>
      <c r="AN325" s="18" t="s">
        <v>661</v>
      </c>
      <c r="AO325" s="18" t="s">
        <v>661</v>
      </c>
      <c r="AP325" s="18" t="s">
        <v>661</v>
      </c>
      <c r="AS325" s="63">
        <v>75.178571428571431</v>
      </c>
      <c r="AT325" s="23" t="s">
        <v>1246</v>
      </c>
      <c r="AU325" s="23" t="s">
        <v>1247</v>
      </c>
      <c r="AV325" s="23" t="s">
        <v>1246</v>
      </c>
      <c r="AW325" s="23" t="s">
        <v>1247</v>
      </c>
    </row>
    <row r="326" spans="1:49" ht="15.75" customHeight="1">
      <c r="A326" s="57">
        <v>320</v>
      </c>
      <c r="B326" s="18" t="s">
        <v>381</v>
      </c>
      <c r="C326" s="59">
        <v>6807</v>
      </c>
      <c r="D326" s="18">
        <v>6807</v>
      </c>
      <c r="E326" s="59" t="s">
        <v>378</v>
      </c>
      <c r="F326" s="59">
        <v>80</v>
      </c>
      <c r="G326" s="59">
        <v>90</v>
      </c>
      <c r="H326" s="59">
        <v>90</v>
      </c>
      <c r="I326" s="59"/>
      <c r="J326" s="59"/>
      <c r="K326" s="59"/>
      <c r="L326" s="59"/>
      <c r="M326" s="59"/>
      <c r="N326" s="18"/>
      <c r="O326" s="60">
        <v>60.000000000000007</v>
      </c>
      <c r="P326" s="175">
        <v>80</v>
      </c>
      <c r="Q326" s="18"/>
      <c r="R326" s="18"/>
      <c r="S326" s="18"/>
      <c r="T326" s="18"/>
      <c r="U326" s="61">
        <v>76</v>
      </c>
      <c r="V326" s="18" t="s">
        <v>1238</v>
      </c>
      <c r="W326" s="18" t="s">
        <v>1239</v>
      </c>
      <c r="X326" s="62" t="s">
        <v>1240</v>
      </c>
      <c r="Y326" s="18" t="s">
        <v>661</v>
      </c>
      <c r="Z326" s="18" t="s">
        <v>661</v>
      </c>
      <c r="AA326" s="18" t="s">
        <v>661</v>
      </c>
      <c r="AB326" s="18" t="s">
        <v>661</v>
      </c>
      <c r="AC326" s="18" t="s">
        <v>661</v>
      </c>
      <c r="AD326" s="18"/>
      <c r="AE326" s="18"/>
      <c r="AF326" s="18"/>
      <c r="AG326" s="18"/>
      <c r="AH326" s="30" t="s">
        <v>661</v>
      </c>
      <c r="AI326" s="18" t="s">
        <v>661</v>
      </c>
      <c r="AJ326" s="18" t="s">
        <v>661</v>
      </c>
      <c r="AK326" s="18" t="s">
        <v>661</v>
      </c>
      <c r="AL326" s="18" t="s">
        <v>661</v>
      </c>
      <c r="AM326" s="18" t="s">
        <v>661</v>
      </c>
      <c r="AN326" s="18" t="s">
        <v>661</v>
      </c>
      <c r="AO326" s="18" t="s">
        <v>661</v>
      </c>
      <c r="AP326" s="18" t="s">
        <v>661</v>
      </c>
      <c r="AS326" s="63">
        <v>80</v>
      </c>
      <c r="AT326" s="23" t="s">
        <v>1248</v>
      </c>
      <c r="AU326" s="23" t="s">
        <v>1243</v>
      </c>
      <c r="AV326" s="23" t="s">
        <v>1248</v>
      </c>
      <c r="AW326" s="23" t="s">
        <v>661</v>
      </c>
    </row>
    <row r="327" spans="1:49" ht="15.75" customHeight="1">
      <c r="A327" s="57">
        <v>321</v>
      </c>
      <c r="B327" s="18" t="s">
        <v>382</v>
      </c>
      <c r="C327" s="59">
        <v>6808</v>
      </c>
      <c r="D327" s="18">
        <v>6808</v>
      </c>
      <c r="E327" s="59" t="s">
        <v>378</v>
      </c>
      <c r="F327" s="59">
        <v>80</v>
      </c>
      <c r="G327" s="59">
        <v>80</v>
      </c>
      <c r="H327" s="59">
        <v>90</v>
      </c>
      <c r="I327" s="59"/>
      <c r="J327" s="59"/>
      <c r="K327" s="59"/>
      <c r="L327" s="59"/>
      <c r="M327" s="59"/>
      <c r="N327" s="18"/>
      <c r="O327" s="60">
        <v>68.571428571428569</v>
      </c>
      <c r="P327" s="175">
        <v>80</v>
      </c>
      <c r="Q327" s="18"/>
      <c r="R327" s="18"/>
      <c r="S327" s="18"/>
      <c r="T327" s="18"/>
      <c r="U327" s="61">
        <v>77</v>
      </c>
      <c r="V327" s="18" t="s">
        <v>1238</v>
      </c>
      <c r="W327" s="18" t="s">
        <v>1239</v>
      </c>
      <c r="X327" s="62" t="s">
        <v>1240</v>
      </c>
      <c r="Y327" s="18" t="s">
        <v>661</v>
      </c>
      <c r="Z327" s="18" t="s">
        <v>661</v>
      </c>
      <c r="AA327" s="18" t="s">
        <v>661</v>
      </c>
      <c r="AB327" s="18" t="s">
        <v>661</v>
      </c>
      <c r="AC327" s="18" t="s">
        <v>661</v>
      </c>
      <c r="AD327" s="18"/>
      <c r="AE327" s="18"/>
      <c r="AF327" s="18"/>
      <c r="AG327" s="18"/>
      <c r="AH327" s="30" t="s">
        <v>661</v>
      </c>
      <c r="AI327" s="18" t="s">
        <v>661</v>
      </c>
      <c r="AJ327" s="18" t="s">
        <v>661</v>
      </c>
      <c r="AK327" s="18" t="s">
        <v>661</v>
      </c>
      <c r="AL327" s="18" t="s">
        <v>661</v>
      </c>
      <c r="AM327" s="18" t="s">
        <v>661</v>
      </c>
      <c r="AN327" s="18" t="s">
        <v>661</v>
      </c>
      <c r="AO327" s="18" t="s">
        <v>661</v>
      </c>
      <c r="AP327" s="18" t="s">
        <v>661</v>
      </c>
      <c r="AS327" s="63">
        <v>79.642857142857139</v>
      </c>
      <c r="AT327" s="23" t="s">
        <v>1248</v>
      </c>
      <c r="AU327" s="23" t="s">
        <v>1243</v>
      </c>
      <c r="AV327" s="23" t="s">
        <v>1248</v>
      </c>
      <c r="AW327" s="23" t="s">
        <v>661</v>
      </c>
    </row>
    <row r="328" spans="1:49" ht="15.75" customHeight="1">
      <c r="A328" s="57">
        <v>322</v>
      </c>
      <c r="B328" s="18" t="s">
        <v>383</v>
      </c>
      <c r="C328" s="59">
        <v>6809</v>
      </c>
      <c r="D328" s="18">
        <v>6809</v>
      </c>
      <c r="E328" s="59" t="s">
        <v>378</v>
      </c>
      <c r="F328" s="59">
        <v>75</v>
      </c>
      <c r="G328" s="59">
        <v>75</v>
      </c>
      <c r="H328" s="59">
        <v>80</v>
      </c>
      <c r="I328" s="59"/>
      <c r="J328" s="59"/>
      <c r="K328" s="59"/>
      <c r="L328" s="59"/>
      <c r="M328" s="59"/>
      <c r="N328" s="18"/>
      <c r="O328" s="60">
        <v>77.142857142857153</v>
      </c>
      <c r="P328" s="175">
        <v>80</v>
      </c>
      <c r="Q328" s="18"/>
      <c r="R328" s="18"/>
      <c r="S328" s="18"/>
      <c r="T328" s="18"/>
      <c r="U328" s="61">
        <v>76.785714285714292</v>
      </c>
      <c r="V328" s="18" t="s">
        <v>661</v>
      </c>
      <c r="W328" s="18" t="s">
        <v>661</v>
      </c>
      <c r="X328" s="62" t="s">
        <v>1240</v>
      </c>
      <c r="Y328" s="18" t="s">
        <v>661</v>
      </c>
      <c r="Z328" s="18" t="s">
        <v>661</v>
      </c>
      <c r="AA328" s="18" t="s">
        <v>661</v>
      </c>
      <c r="AB328" s="18" t="s">
        <v>661</v>
      </c>
      <c r="AC328" s="18" t="s">
        <v>661</v>
      </c>
      <c r="AD328" s="18"/>
      <c r="AE328" s="18"/>
      <c r="AF328" s="18"/>
      <c r="AG328" s="18"/>
      <c r="AH328" s="30" t="s">
        <v>661</v>
      </c>
      <c r="AI328" s="18" t="s">
        <v>1238</v>
      </c>
      <c r="AJ328" s="18" t="s">
        <v>1239</v>
      </c>
      <c r="AK328" s="18" t="s">
        <v>661</v>
      </c>
      <c r="AL328" s="18" t="s">
        <v>661</v>
      </c>
      <c r="AM328" s="18" t="s">
        <v>661</v>
      </c>
      <c r="AN328" s="18" t="s">
        <v>661</v>
      </c>
      <c r="AO328" s="18" t="s">
        <v>661</v>
      </c>
      <c r="AP328" s="18" t="s">
        <v>661</v>
      </c>
      <c r="AS328" s="63">
        <v>76.785714285714292</v>
      </c>
      <c r="AT328" s="23" t="s">
        <v>1249</v>
      </c>
      <c r="AU328" s="23" t="s">
        <v>1250</v>
      </c>
      <c r="AV328" s="23" t="s">
        <v>1249</v>
      </c>
      <c r="AW328" s="23" t="s">
        <v>1250</v>
      </c>
    </row>
    <row r="329" spans="1:49" ht="15.75" customHeight="1">
      <c r="A329" s="57">
        <v>323</v>
      </c>
      <c r="B329" s="18" t="s">
        <v>384</v>
      </c>
      <c r="C329" s="59">
        <v>6810</v>
      </c>
      <c r="D329" s="18">
        <v>6810</v>
      </c>
      <c r="E329" s="59" t="s">
        <v>378</v>
      </c>
      <c r="F329" s="59">
        <v>80</v>
      </c>
      <c r="G329" s="59">
        <v>90</v>
      </c>
      <c r="H329" s="59">
        <v>90</v>
      </c>
      <c r="I329" s="59"/>
      <c r="J329" s="59"/>
      <c r="K329" s="59"/>
      <c r="L329" s="59"/>
      <c r="M329" s="59"/>
      <c r="N329" s="18"/>
      <c r="O329" s="60">
        <v>80</v>
      </c>
      <c r="P329" s="175">
        <v>80</v>
      </c>
      <c r="Q329" s="18"/>
      <c r="R329" s="18"/>
      <c r="S329" s="18"/>
      <c r="T329" s="18"/>
      <c r="U329" s="61">
        <v>80</v>
      </c>
      <c r="V329" s="18" t="s">
        <v>1238</v>
      </c>
      <c r="W329" s="18" t="s">
        <v>1239</v>
      </c>
      <c r="X329" s="62" t="s">
        <v>1240</v>
      </c>
      <c r="Y329" s="18" t="s">
        <v>661</v>
      </c>
      <c r="Z329" s="18" t="s">
        <v>661</v>
      </c>
      <c r="AA329" s="18" t="s">
        <v>661</v>
      </c>
      <c r="AB329" s="18" t="s">
        <v>661</v>
      </c>
      <c r="AC329" s="18" t="s">
        <v>661</v>
      </c>
      <c r="AD329" s="18"/>
      <c r="AE329" s="18"/>
      <c r="AF329" s="18"/>
      <c r="AG329" s="18"/>
      <c r="AH329" s="30" t="s">
        <v>661</v>
      </c>
      <c r="AI329" s="18" t="s">
        <v>661</v>
      </c>
      <c r="AJ329" s="18" t="s">
        <v>661</v>
      </c>
      <c r="AK329" s="18" t="s">
        <v>661</v>
      </c>
      <c r="AL329" s="18" t="s">
        <v>661</v>
      </c>
      <c r="AM329" s="18" t="s">
        <v>661</v>
      </c>
      <c r="AN329" s="18" t="s">
        <v>661</v>
      </c>
      <c r="AO329" s="18" t="s">
        <v>661</v>
      </c>
      <c r="AP329" s="18" t="s">
        <v>661</v>
      </c>
      <c r="AS329" s="63">
        <v>85</v>
      </c>
      <c r="AT329" s="23" t="s">
        <v>1248</v>
      </c>
      <c r="AU329" s="23" t="s">
        <v>1243</v>
      </c>
      <c r="AV329" s="23" t="s">
        <v>1248</v>
      </c>
      <c r="AW329" s="23" t="s">
        <v>661</v>
      </c>
    </row>
    <row r="330" spans="1:49" ht="15.75" customHeight="1">
      <c r="A330" s="57">
        <v>324</v>
      </c>
      <c r="B330" s="18" t="s">
        <v>385</v>
      </c>
      <c r="C330" s="59">
        <v>6811</v>
      </c>
      <c r="D330" s="18">
        <v>6811</v>
      </c>
      <c r="E330" s="59" t="s">
        <v>378</v>
      </c>
      <c r="F330" s="59">
        <v>90</v>
      </c>
      <c r="G330" s="59">
        <v>80</v>
      </c>
      <c r="H330" s="59">
        <v>90</v>
      </c>
      <c r="I330" s="59"/>
      <c r="J330" s="59"/>
      <c r="K330" s="59"/>
      <c r="L330" s="59"/>
      <c r="M330" s="59"/>
      <c r="N330" s="18"/>
      <c r="O330" s="60">
        <v>71.428571428571431</v>
      </c>
      <c r="P330" s="175">
        <v>80</v>
      </c>
      <c r="Q330" s="18"/>
      <c r="R330" s="18"/>
      <c r="S330" s="18"/>
      <c r="T330" s="18"/>
      <c r="U330" s="61">
        <v>77</v>
      </c>
      <c r="V330" s="18" t="s">
        <v>1238</v>
      </c>
      <c r="W330" s="18" t="s">
        <v>1239</v>
      </c>
      <c r="X330" s="62" t="s">
        <v>1240</v>
      </c>
      <c r="Y330" s="18" t="s">
        <v>661</v>
      </c>
      <c r="Z330" s="18" t="s">
        <v>661</v>
      </c>
      <c r="AA330" s="18" t="s">
        <v>661</v>
      </c>
      <c r="AB330" s="18" t="s">
        <v>661</v>
      </c>
      <c r="AC330" s="18" t="s">
        <v>661</v>
      </c>
      <c r="AD330" s="18"/>
      <c r="AE330" s="18"/>
      <c r="AF330" s="18"/>
      <c r="AG330" s="18"/>
      <c r="AH330" s="30" t="s">
        <v>661</v>
      </c>
      <c r="AI330" s="18" t="s">
        <v>661</v>
      </c>
      <c r="AJ330" s="18" t="s">
        <v>661</v>
      </c>
      <c r="AK330" s="18" t="s">
        <v>661</v>
      </c>
      <c r="AL330" s="18" t="s">
        <v>661</v>
      </c>
      <c r="AM330" s="18" t="s">
        <v>661</v>
      </c>
      <c r="AN330" s="18" t="s">
        <v>661</v>
      </c>
      <c r="AO330" s="18" t="s">
        <v>661</v>
      </c>
      <c r="AP330" s="18" t="s">
        <v>661</v>
      </c>
      <c r="AS330" s="63">
        <v>82.857142857142861</v>
      </c>
      <c r="AT330" s="23" t="s">
        <v>1248</v>
      </c>
      <c r="AU330" s="23" t="s">
        <v>1243</v>
      </c>
      <c r="AV330" s="23" t="s">
        <v>1248</v>
      </c>
      <c r="AW330" s="23" t="s">
        <v>661</v>
      </c>
    </row>
    <row r="331" spans="1:49" ht="15.75" customHeight="1">
      <c r="A331" s="57">
        <v>325</v>
      </c>
      <c r="B331" s="18" t="s">
        <v>386</v>
      </c>
      <c r="C331" s="59">
        <v>6812</v>
      </c>
      <c r="D331" s="18">
        <v>6812</v>
      </c>
      <c r="E331" s="59" t="s">
        <v>378</v>
      </c>
      <c r="F331" s="59">
        <v>90</v>
      </c>
      <c r="G331" s="59">
        <v>90</v>
      </c>
      <c r="H331" s="59">
        <v>90</v>
      </c>
      <c r="I331" s="59"/>
      <c r="J331" s="59"/>
      <c r="K331" s="59"/>
      <c r="L331" s="59"/>
      <c r="M331" s="59"/>
      <c r="N331" s="18"/>
      <c r="O331" s="60">
        <v>77.142857142857153</v>
      </c>
      <c r="P331" s="175">
        <v>80</v>
      </c>
      <c r="Q331" s="18"/>
      <c r="R331" s="18"/>
      <c r="S331" s="18"/>
      <c r="T331" s="18"/>
      <c r="U331" s="61">
        <v>78</v>
      </c>
      <c r="V331" s="18" t="s">
        <v>1238</v>
      </c>
      <c r="W331" s="18" t="s">
        <v>1239</v>
      </c>
      <c r="X331" s="62" t="s">
        <v>1240</v>
      </c>
      <c r="Y331" s="18" t="s">
        <v>661</v>
      </c>
      <c r="Z331" s="18" t="s">
        <v>661</v>
      </c>
      <c r="AA331" s="18" t="s">
        <v>661</v>
      </c>
      <c r="AB331" s="18" t="s">
        <v>661</v>
      </c>
      <c r="AC331" s="18" t="s">
        <v>661</v>
      </c>
      <c r="AD331" s="18"/>
      <c r="AE331" s="18"/>
      <c r="AF331" s="18"/>
      <c r="AG331" s="18"/>
      <c r="AH331" s="30" t="s">
        <v>661</v>
      </c>
      <c r="AI331" s="18" t="s">
        <v>661</v>
      </c>
      <c r="AJ331" s="18" t="s">
        <v>661</v>
      </c>
      <c r="AK331" s="18" t="s">
        <v>661</v>
      </c>
      <c r="AL331" s="18" t="s">
        <v>661</v>
      </c>
      <c r="AM331" s="18" t="s">
        <v>661</v>
      </c>
      <c r="AN331" s="18" t="s">
        <v>661</v>
      </c>
      <c r="AO331" s="18" t="s">
        <v>661</v>
      </c>
      <c r="AP331" s="18" t="s">
        <v>661</v>
      </c>
      <c r="AS331" s="63">
        <v>86.785714285714292</v>
      </c>
      <c r="AT331" s="23" t="s">
        <v>1248</v>
      </c>
      <c r="AU331" s="23" t="s">
        <v>1243</v>
      </c>
      <c r="AV331" s="23" t="s">
        <v>1248</v>
      </c>
      <c r="AW331" s="23" t="s">
        <v>661</v>
      </c>
    </row>
    <row r="332" spans="1:49" ht="15.75" customHeight="1">
      <c r="A332" s="57">
        <v>326</v>
      </c>
      <c r="B332" s="18" t="s">
        <v>387</v>
      </c>
      <c r="C332" s="59">
        <v>6813</v>
      </c>
      <c r="D332" s="18">
        <v>6813</v>
      </c>
      <c r="E332" s="59" t="s">
        <v>378</v>
      </c>
      <c r="F332" s="59">
        <v>80</v>
      </c>
      <c r="G332" s="59">
        <v>75</v>
      </c>
      <c r="H332" s="59">
        <v>75</v>
      </c>
      <c r="I332" s="59"/>
      <c r="J332" s="59"/>
      <c r="K332" s="59"/>
      <c r="L332" s="59"/>
      <c r="M332" s="59"/>
      <c r="N332" s="18"/>
      <c r="O332" s="60">
        <v>60.000000000000007</v>
      </c>
      <c r="P332" s="175">
        <v>80</v>
      </c>
      <c r="Q332" s="18"/>
      <c r="R332" s="18"/>
      <c r="S332" s="18"/>
      <c r="T332" s="18"/>
      <c r="U332" s="61">
        <v>76</v>
      </c>
      <c r="V332" s="18" t="s">
        <v>1238</v>
      </c>
      <c r="W332" s="18" t="s">
        <v>661</v>
      </c>
      <c r="X332" s="62" t="s">
        <v>661</v>
      </c>
      <c r="Y332" s="18" t="s">
        <v>661</v>
      </c>
      <c r="Z332" s="18" t="s">
        <v>661</v>
      </c>
      <c r="AA332" s="18" t="s">
        <v>661</v>
      </c>
      <c r="AB332" s="18" t="s">
        <v>661</v>
      </c>
      <c r="AC332" s="18" t="s">
        <v>661</v>
      </c>
      <c r="AD332" s="18"/>
      <c r="AE332" s="18"/>
      <c r="AF332" s="18"/>
      <c r="AG332" s="18"/>
      <c r="AH332" s="30" t="s">
        <v>661</v>
      </c>
      <c r="AI332" s="18" t="s">
        <v>661</v>
      </c>
      <c r="AJ332" s="18" t="s">
        <v>1239</v>
      </c>
      <c r="AK332" s="18" t="s">
        <v>1240</v>
      </c>
      <c r="AL332" s="18" t="s">
        <v>661</v>
      </c>
      <c r="AM332" s="18" t="s">
        <v>661</v>
      </c>
      <c r="AN332" s="18" t="s">
        <v>661</v>
      </c>
      <c r="AO332" s="18" t="s">
        <v>661</v>
      </c>
      <c r="AP332" s="18" t="s">
        <v>661</v>
      </c>
      <c r="AS332" s="63">
        <v>72.5</v>
      </c>
      <c r="AT332" s="23" t="s">
        <v>1251</v>
      </c>
      <c r="AU332" s="23" t="s">
        <v>1252</v>
      </c>
      <c r="AV332" s="23" t="s">
        <v>1251</v>
      </c>
      <c r="AW332" s="23" t="s">
        <v>1252</v>
      </c>
    </row>
    <row r="333" spans="1:49" ht="15.75" customHeight="1">
      <c r="A333" s="57">
        <v>327</v>
      </c>
      <c r="B333" s="18" t="s">
        <v>388</v>
      </c>
      <c r="C333" s="59">
        <v>6814</v>
      </c>
      <c r="D333" s="18">
        <v>6814</v>
      </c>
      <c r="E333" s="59" t="s">
        <v>378</v>
      </c>
      <c r="F333" s="59">
        <v>80</v>
      </c>
      <c r="G333" s="59">
        <v>80</v>
      </c>
      <c r="H333" s="59">
        <v>90</v>
      </c>
      <c r="I333" s="59"/>
      <c r="J333" s="59"/>
      <c r="K333" s="59"/>
      <c r="L333" s="59"/>
      <c r="M333" s="59"/>
      <c r="N333" s="18"/>
      <c r="O333" s="60">
        <v>80</v>
      </c>
      <c r="P333" s="175">
        <v>80</v>
      </c>
      <c r="Q333" s="18"/>
      <c r="R333" s="18"/>
      <c r="S333" s="18"/>
      <c r="T333" s="18"/>
      <c r="U333" s="61">
        <v>82</v>
      </c>
      <c r="V333" s="18" t="s">
        <v>1238</v>
      </c>
      <c r="W333" s="18" t="s">
        <v>1239</v>
      </c>
      <c r="X333" s="62" t="s">
        <v>1240</v>
      </c>
      <c r="Y333" s="18" t="s">
        <v>661</v>
      </c>
      <c r="Z333" s="18" t="s">
        <v>661</v>
      </c>
      <c r="AA333" s="18" t="s">
        <v>661</v>
      </c>
      <c r="AB333" s="18" t="s">
        <v>661</v>
      </c>
      <c r="AC333" s="18" t="s">
        <v>661</v>
      </c>
      <c r="AD333" s="18"/>
      <c r="AE333" s="18"/>
      <c r="AF333" s="18"/>
      <c r="AG333" s="18"/>
      <c r="AH333" s="30" t="s">
        <v>661</v>
      </c>
      <c r="AI333" s="18" t="s">
        <v>661</v>
      </c>
      <c r="AJ333" s="18" t="s">
        <v>661</v>
      </c>
      <c r="AK333" s="18" t="s">
        <v>661</v>
      </c>
      <c r="AL333" s="18" t="s">
        <v>661</v>
      </c>
      <c r="AM333" s="18" t="s">
        <v>661</v>
      </c>
      <c r="AN333" s="18" t="s">
        <v>661</v>
      </c>
      <c r="AO333" s="18" t="s">
        <v>661</v>
      </c>
      <c r="AP333" s="18" t="s">
        <v>661</v>
      </c>
      <c r="AS333" s="63">
        <v>82.5</v>
      </c>
      <c r="AT333" s="23" t="s">
        <v>1248</v>
      </c>
      <c r="AU333" s="23" t="s">
        <v>1243</v>
      </c>
      <c r="AV333" s="23" t="s">
        <v>1248</v>
      </c>
      <c r="AW333" s="23" t="s">
        <v>661</v>
      </c>
    </row>
    <row r="334" spans="1:49" ht="15.75" customHeight="1">
      <c r="A334" s="57">
        <v>328</v>
      </c>
      <c r="B334" s="18" t="s">
        <v>389</v>
      </c>
      <c r="C334" s="59">
        <v>6815</v>
      </c>
      <c r="D334" s="18">
        <v>6815</v>
      </c>
      <c r="E334" s="59" t="s">
        <v>378</v>
      </c>
      <c r="F334" s="59">
        <v>90</v>
      </c>
      <c r="G334" s="59">
        <v>80</v>
      </c>
      <c r="H334" s="59">
        <v>75</v>
      </c>
      <c r="I334" s="59"/>
      <c r="J334" s="59"/>
      <c r="K334" s="59"/>
      <c r="L334" s="59"/>
      <c r="M334" s="59"/>
      <c r="N334" s="18"/>
      <c r="O334" s="60">
        <v>80</v>
      </c>
      <c r="P334" s="175">
        <v>80</v>
      </c>
      <c r="Q334" s="18"/>
      <c r="R334" s="18"/>
      <c r="S334" s="18"/>
      <c r="T334" s="18"/>
      <c r="U334" s="61">
        <v>80</v>
      </c>
      <c r="V334" s="18" t="s">
        <v>1238</v>
      </c>
      <c r="W334" s="18" t="s">
        <v>1239</v>
      </c>
      <c r="X334" s="62" t="s">
        <v>661</v>
      </c>
      <c r="Y334" s="18" t="s">
        <v>661</v>
      </c>
      <c r="Z334" s="18" t="s">
        <v>661</v>
      </c>
      <c r="AA334" s="18" t="s">
        <v>661</v>
      </c>
      <c r="AB334" s="18" t="s">
        <v>661</v>
      </c>
      <c r="AC334" s="18" t="s">
        <v>661</v>
      </c>
      <c r="AD334" s="18"/>
      <c r="AE334" s="18"/>
      <c r="AF334" s="18"/>
      <c r="AG334" s="18"/>
      <c r="AH334" s="30" t="s">
        <v>661</v>
      </c>
      <c r="AI334" s="18" t="s">
        <v>661</v>
      </c>
      <c r="AJ334" s="18" t="s">
        <v>661</v>
      </c>
      <c r="AK334" s="18" t="s">
        <v>1240</v>
      </c>
      <c r="AL334" s="18" t="s">
        <v>661</v>
      </c>
      <c r="AM334" s="18" t="s">
        <v>661</v>
      </c>
      <c r="AN334" s="18" t="s">
        <v>661</v>
      </c>
      <c r="AO334" s="18" t="s">
        <v>661</v>
      </c>
      <c r="AP334" s="18" t="s">
        <v>661</v>
      </c>
      <c r="AS334" s="63">
        <v>81.25</v>
      </c>
      <c r="AT334" s="23" t="s">
        <v>1246</v>
      </c>
      <c r="AU334" s="23" t="s">
        <v>1247</v>
      </c>
      <c r="AV334" s="23" t="s">
        <v>1246</v>
      </c>
      <c r="AW334" s="23" t="s">
        <v>1247</v>
      </c>
    </row>
    <row r="335" spans="1:49" ht="15.75" customHeight="1">
      <c r="A335" s="57">
        <v>329</v>
      </c>
      <c r="B335" s="18" t="s">
        <v>390</v>
      </c>
      <c r="C335" s="59">
        <v>6816</v>
      </c>
      <c r="D335" s="18">
        <v>6816</v>
      </c>
      <c r="E335" s="59" t="s">
        <v>378</v>
      </c>
      <c r="F335" s="59">
        <v>80</v>
      </c>
      <c r="G335" s="59">
        <v>80</v>
      </c>
      <c r="H335" s="59">
        <v>80</v>
      </c>
      <c r="I335" s="59"/>
      <c r="J335" s="59"/>
      <c r="K335" s="59"/>
      <c r="L335" s="59"/>
      <c r="M335" s="59"/>
      <c r="N335" s="18"/>
      <c r="O335" s="60">
        <v>65.714285714285722</v>
      </c>
      <c r="P335" s="175">
        <v>80</v>
      </c>
      <c r="Q335" s="18"/>
      <c r="R335" s="18"/>
      <c r="S335" s="18"/>
      <c r="T335" s="18"/>
      <c r="U335" s="61">
        <v>78</v>
      </c>
      <c r="V335" s="18" t="s">
        <v>1238</v>
      </c>
      <c r="W335" s="18" t="s">
        <v>1239</v>
      </c>
      <c r="X335" s="62" t="s">
        <v>1240</v>
      </c>
      <c r="Y335" s="18" t="s">
        <v>661</v>
      </c>
      <c r="Z335" s="18" t="s">
        <v>661</v>
      </c>
      <c r="AA335" s="18" t="s">
        <v>661</v>
      </c>
      <c r="AB335" s="18" t="s">
        <v>661</v>
      </c>
      <c r="AC335" s="18" t="s">
        <v>661</v>
      </c>
      <c r="AD335" s="18"/>
      <c r="AE335" s="18"/>
      <c r="AF335" s="18"/>
      <c r="AG335" s="18"/>
      <c r="AH335" s="30" t="s">
        <v>661</v>
      </c>
      <c r="AI335" s="18" t="s">
        <v>661</v>
      </c>
      <c r="AJ335" s="18" t="s">
        <v>661</v>
      </c>
      <c r="AK335" s="18" t="s">
        <v>661</v>
      </c>
      <c r="AL335" s="18" t="s">
        <v>661</v>
      </c>
      <c r="AM335" s="18" t="s">
        <v>661</v>
      </c>
      <c r="AN335" s="18" t="s">
        <v>661</v>
      </c>
      <c r="AO335" s="18" t="s">
        <v>661</v>
      </c>
      <c r="AP335" s="18" t="s">
        <v>661</v>
      </c>
      <c r="AS335" s="63">
        <v>76.428571428571431</v>
      </c>
      <c r="AT335" s="23" t="s">
        <v>1248</v>
      </c>
      <c r="AU335" s="23" t="s">
        <v>1243</v>
      </c>
      <c r="AV335" s="23" t="s">
        <v>1248</v>
      </c>
      <c r="AW335" s="23" t="s">
        <v>661</v>
      </c>
    </row>
    <row r="336" spans="1:49" ht="15.75" customHeight="1">
      <c r="A336" s="57">
        <v>330</v>
      </c>
      <c r="B336" s="18" t="s">
        <v>391</v>
      </c>
      <c r="C336" s="59">
        <v>6817</v>
      </c>
      <c r="D336" s="18">
        <v>6817</v>
      </c>
      <c r="E336" s="59" t="s">
        <v>378</v>
      </c>
      <c r="F336" s="59">
        <v>80</v>
      </c>
      <c r="G336" s="59">
        <v>80</v>
      </c>
      <c r="H336" s="59">
        <v>90</v>
      </c>
      <c r="I336" s="59"/>
      <c r="J336" s="59"/>
      <c r="K336" s="59"/>
      <c r="L336" s="59"/>
      <c r="M336" s="59"/>
      <c r="N336" s="18"/>
      <c r="O336" s="60">
        <v>85.714285714285722</v>
      </c>
      <c r="P336" s="175">
        <v>80</v>
      </c>
      <c r="Q336" s="18"/>
      <c r="R336" s="18"/>
      <c r="S336" s="18"/>
      <c r="T336" s="18"/>
      <c r="U336" s="61">
        <v>82</v>
      </c>
      <c r="V336" s="18" t="s">
        <v>1238</v>
      </c>
      <c r="W336" s="18" t="s">
        <v>1239</v>
      </c>
      <c r="X336" s="62" t="s">
        <v>1240</v>
      </c>
      <c r="Y336" s="18" t="s">
        <v>661</v>
      </c>
      <c r="Z336" s="18" t="s">
        <v>661</v>
      </c>
      <c r="AA336" s="18" t="s">
        <v>661</v>
      </c>
      <c r="AB336" s="18" t="s">
        <v>661</v>
      </c>
      <c r="AC336" s="18" t="s">
        <v>661</v>
      </c>
      <c r="AD336" s="18"/>
      <c r="AE336" s="18"/>
      <c r="AF336" s="18"/>
      <c r="AG336" s="18"/>
      <c r="AH336" s="30" t="s">
        <v>661</v>
      </c>
      <c r="AI336" s="18" t="s">
        <v>661</v>
      </c>
      <c r="AJ336" s="18" t="s">
        <v>661</v>
      </c>
      <c r="AK336" s="18" t="s">
        <v>661</v>
      </c>
      <c r="AL336" s="18" t="s">
        <v>661</v>
      </c>
      <c r="AM336" s="18" t="s">
        <v>661</v>
      </c>
      <c r="AN336" s="18" t="s">
        <v>661</v>
      </c>
      <c r="AO336" s="18" t="s">
        <v>661</v>
      </c>
      <c r="AP336" s="18" t="s">
        <v>661</v>
      </c>
      <c r="AS336" s="63">
        <v>83.928571428571431</v>
      </c>
      <c r="AT336" s="23" t="s">
        <v>1248</v>
      </c>
      <c r="AU336" s="23" t="s">
        <v>1243</v>
      </c>
      <c r="AV336" s="23" t="s">
        <v>1248</v>
      </c>
      <c r="AW336" s="23" t="s">
        <v>661</v>
      </c>
    </row>
    <row r="337" spans="1:49" ht="15.75" customHeight="1">
      <c r="A337" s="57">
        <v>331</v>
      </c>
      <c r="B337" s="18" t="s">
        <v>392</v>
      </c>
      <c r="C337" s="59">
        <v>6818</v>
      </c>
      <c r="D337" s="18">
        <v>6818</v>
      </c>
      <c r="E337" s="59" t="s">
        <v>378</v>
      </c>
      <c r="F337" s="59">
        <v>80</v>
      </c>
      <c r="G337" s="59">
        <v>80</v>
      </c>
      <c r="H337" s="59">
        <v>90</v>
      </c>
      <c r="I337" s="59"/>
      <c r="J337" s="59"/>
      <c r="K337" s="59"/>
      <c r="L337" s="59"/>
      <c r="M337" s="59"/>
      <c r="N337" s="18"/>
      <c r="O337" s="60">
        <v>62.857142857142861</v>
      </c>
      <c r="P337" s="175">
        <v>80</v>
      </c>
      <c r="Q337" s="18"/>
      <c r="R337" s="18"/>
      <c r="S337" s="18"/>
      <c r="T337" s="18"/>
      <c r="U337" s="61">
        <v>80</v>
      </c>
      <c r="V337" s="18" t="s">
        <v>1238</v>
      </c>
      <c r="W337" s="18" t="s">
        <v>1239</v>
      </c>
      <c r="X337" s="62" t="s">
        <v>1240</v>
      </c>
      <c r="Y337" s="18" t="s">
        <v>661</v>
      </c>
      <c r="Z337" s="18" t="s">
        <v>661</v>
      </c>
      <c r="AA337" s="18" t="s">
        <v>661</v>
      </c>
      <c r="AB337" s="18" t="s">
        <v>661</v>
      </c>
      <c r="AC337" s="18" t="s">
        <v>661</v>
      </c>
      <c r="AD337" s="18"/>
      <c r="AE337" s="18"/>
      <c r="AF337" s="18"/>
      <c r="AG337" s="18"/>
      <c r="AH337" s="30" t="s">
        <v>661</v>
      </c>
      <c r="AI337" s="18" t="s">
        <v>661</v>
      </c>
      <c r="AJ337" s="18" t="s">
        <v>661</v>
      </c>
      <c r="AK337" s="18" t="s">
        <v>661</v>
      </c>
      <c r="AL337" s="18" t="s">
        <v>661</v>
      </c>
      <c r="AM337" s="18" t="s">
        <v>661</v>
      </c>
      <c r="AN337" s="18" t="s">
        <v>661</v>
      </c>
      <c r="AO337" s="18" t="s">
        <v>661</v>
      </c>
      <c r="AP337" s="18" t="s">
        <v>661</v>
      </c>
      <c r="AS337" s="63">
        <v>78.214285714285722</v>
      </c>
      <c r="AT337" s="23" t="s">
        <v>1248</v>
      </c>
      <c r="AU337" s="23" t="s">
        <v>1243</v>
      </c>
      <c r="AV337" s="23" t="s">
        <v>1248</v>
      </c>
      <c r="AW337" s="23" t="s">
        <v>661</v>
      </c>
    </row>
    <row r="338" spans="1:49" ht="15.75" customHeight="1">
      <c r="A338" s="57">
        <v>332</v>
      </c>
      <c r="B338" s="18" t="s">
        <v>393</v>
      </c>
      <c r="C338" s="59">
        <v>6819</v>
      </c>
      <c r="D338" s="18">
        <v>6819</v>
      </c>
      <c r="E338" s="59" t="s">
        <v>378</v>
      </c>
      <c r="F338" s="59">
        <v>80</v>
      </c>
      <c r="G338" s="59">
        <v>80</v>
      </c>
      <c r="H338" s="59">
        <v>80</v>
      </c>
      <c r="I338" s="59"/>
      <c r="J338" s="59"/>
      <c r="K338" s="59"/>
      <c r="L338" s="59"/>
      <c r="M338" s="59"/>
      <c r="N338" s="18"/>
      <c r="O338" s="60">
        <v>68.571428571428569</v>
      </c>
      <c r="P338" s="175">
        <v>80</v>
      </c>
      <c r="Q338" s="18"/>
      <c r="R338" s="18"/>
      <c r="S338" s="18"/>
      <c r="T338" s="18"/>
      <c r="U338" s="61">
        <v>77.142857142857139</v>
      </c>
      <c r="V338" s="18" t="s">
        <v>1238</v>
      </c>
      <c r="W338" s="18" t="s">
        <v>1239</v>
      </c>
      <c r="X338" s="62" t="s">
        <v>1240</v>
      </c>
      <c r="Y338" s="18" t="s">
        <v>661</v>
      </c>
      <c r="Z338" s="18" t="s">
        <v>661</v>
      </c>
      <c r="AA338" s="18" t="s">
        <v>661</v>
      </c>
      <c r="AB338" s="18" t="s">
        <v>661</v>
      </c>
      <c r="AC338" s="18" t="s">
        <v>661</v>
      </c>
      <c r="AD338" s="18"/>
      <c r="AE338" s="18"/>
      <c r="AF338" s="18"/>
      <c r="AG338" s="18"/>
      <c r="AH338" s="30" t="s">
        <v>661</v>
      </c>
      <c r="AI338" s="18" t="s">
        <v>661</v>
      </c>
      <c r="AJ338" s="18" t="s">
        <v>661</v>
      </c>
      <c r="AK338" s="18" t="s">
        <v>661</v>
      </c>
      <c r="AL338" s="18" t="s">
        <v>661</v>
      </c>
      <c r="AM338" s="18" t="s">
        <v>661</v>
      </c>
      <c r="AN338" s="18" t="s">
        <v>661</v>
      </c>
      <c r="AO338" s="18" t="s">
        <v>661</v>
      </c>
      <c r="AP338" s="18" t="s">
        <v>661</v>
      </c>
      <c r="AS338" s="63">
        <v>77.142857142857139</v>
      </c>
      <c r="AT338" s="23" t="s">
        <v>1248</v>
      </c>
      <c r="AU338" s="23" t="s">
        <v>1243</v>
      </c>
      <c r="AV338" s="23" t="s">
        <v>1248</v>
      </c>
      <c r="AW338" s="23" t="s">
        <v>661</v>
      </c>
    </row>
    <row r="339" spans="1:49" ht="15.75" customHeight="1">
      <c r="A339" s="57">
        <v>333</v>
      </c>
      <c r="B339" s="18" t="s">
        <v>394</v>
      </c>
      <c r="C339" s="59">
        <v>6820</v>
      </c>
      <c r="D339" s="18">
        <v>6820</v>
      </c>
      <c r="E339" s="59" t="s">
        <v>378</v>
      </c>
      <c r="F339" s="59">
        <v>75</v>
      </c>
      <c r="G339" s="59">
        <v>80</v>
      </c>
      <c r="H339" s="59">
        <v>75</v>
      </c>
      <c r="I339" s="59"/>
      <c r="J339" s="59"/>
      <c r="K339" s="59"/>
      <c r="L339" s="59"/>
      <c r="M339" s="59"/>
      <c r="N339" s="18"/>
      <c r="O339" s="60">
        <v>82.857142857142861</v>
      </c>
      <c r="P339" s="175">
        <v>80</v>
      </c>
      <c r="Q339" s="18"/>
      <c r="R339" s="18"/>
      <c r="S339" s="18"/>
      <c r="T339" s="18"/>
      <c r="U339" s="61">
        <v>80</v>
      </c>
      <c r="V339" s="18" t="s">
        <v>661</v>
      </c>
      <c r="W339" s="18" t="s">
        <v>1239</v>
      </c>
      <c r="X339" s="62" t="s">
        <v>661</v>
      </c>
      <c r="Y339" s="18" t="s">
        <v>661</v>
      </c>
      <c r="Z339" s="18" t="s">
        <v>661</v>
      </c>
      <c r="AA339" s="18" t="s">
        <v>661</v>
      </c>
      <c r="AB339" s="18" t="s">
        <v>661</v>
      </c>
      <c r="AC339" s="18" t="s">
        <v>661</v>
      </c>
      <c r="AD339" s="18"/>
      <c r="AE339" s="18"/>
      <c r="AF339" s="18"/>
      <c r="AG339" s="18"/>
      <c r="AH339" s="30" t="s">
        <v>661</v>
      </c>
      <c r="AI339" s="18" t="s">
        <v>1238</v>
      </c>
      <c r="AJ339" s="18" t="s">
        <v>661</v>
      </c>
      <c r="AK339" s="18" t="s">
        <v>1240</v>
      </c>
      <c r="AL339" s="18" t="s">
        <v>661</v>
      </c>
      <c r="AM339" s="18" t="s">
        <v>661</v>
      </c>
      <c r="AN339" s="18" t="s">
        <v>661</v>
      </c>
      <c r="AO339" s="18" t="s">
        <v>661</v>
      </c>
      <c r="AP339" s="18" t="s">
        <v>661</v>
      </c>
      <c r="AS339" s="63">
        <v>78.214285714285722</v>
      </c>
      <c r="AT339" s="23" t="s">
        <v>1253</v>
      </c>
      <c r="AU339" s="23" t="s">
        <v>1254</v>
      </c>
      <c r="AV339" s="23" t="s">
        <v>1253</v>
      </c>
      <c r="AW339" s="23" t="s">
        <v>1254</v>
      </c>
    </row>
    <row r="340" spans="1:49" ht="15.75" customHeight="1">
      <c r="A340" s="57">
        <v>334</v>
      </c>
      <c r="B340" s="18" t="s">
        <v>395</v>
      </c>
      <c r="C340" s="59">
        <v>6821</v>
      </c>
      <c r="D340" s="18">
        <v>6821</v>
      </c>
      <c r="E340" s="59" t="s">
        <v>378</v>
      </c>
      <c r="F340" s="59">
        <v>80</v>
      </c>
      <c r="G340" s="59">
        <v>90</v>
      </c>
      <c r="H340" s="59" t="e">
        <v>#N/A</v>
      </c>
      <c r="I340" s="59"/>
      <c r="J340" s="59"/>
      <c r="K340" s="59"/>
      <c r="L340" s="59"/>
      <c r="M340" s="59"/>
      <c r="N340" s="18"/>
      <c r="O340" s="60">
        <v>68.571428571428569</v>
      </c>
      <c r="P340" s="175">
        <v>80</v>
      </c>
      <c r="Q340" s="18"/>
      <c r="R340" s="18"/>
      <c r="S340" s="18"/>
      <c r="T340" s="18"/>
      <c r="U340" s="61">
        <v>78</v>
      </c>
      <c r="V340" s="18" t="s">
        <v>1238</v>
      </c>
      <c r="W340" s="18" t="s">
        <v>1239</v>
      </c>
      <c r="X340" s="62" t="e">
        <v>#N/A</v>
      </c>
      <c r="Y340" s="18" t="s">
        <v>661</v>
      </c>
      <c r="Z340" s="18" t="s">
        <v>661</v>
      </c>
      <c r="AA340" s="18" t="s">
        <v>661</v>
      </c>
      <c r="AB340" s="18" t="s">
        <v>661</v>
      </c>
      <c r="AC340" s="18" t="s">
        <v>661</v>
      </c>
      <c r="AD340" s="18"/>
      <c r="AE340" s="18"/>
      <c r="AF340" s="18"/>
      <c r="AG340" s="18"/>
      <c r="AH340" s="30" t="s">
        <v>661</v>
      </c>
      <c r="AI340" s="18" t="s">
        <v>661</v>
      </c>
      <c r="AJ340" s="18" t="s">
        <v>661</v>
      </c>
      <c r="AK340" s="18" t="e">
        <v>#N/A</v>
      </c>
      <c r="AL340" s="18" t="s">
        <v>661</v>
      </c>
      <c r="AM340" s="18" t="s">
        <v>661</v>
      </c>
      <c r="AN340" s="18" t="s">
        <v>661</v>
      </c>
      <c r="AO340" s="18" t="s">
        <v>661</v>
      </c>
      <c r="AP340" s="18" t="s">
        <v>661</v>
      </c>
      <c r="AS340" s="63" t="s">
        <v>661</v>
      </c>
      <c r="AT340" s="23" t="e">
        <v>#N/A</v>
      </c>
      <c r="AU340" s="23" t="e">
        <v>#N/A</v>
      </c>
      <c r="AV340" s="23" t="e">
        <v>#N/A</v>
      </c>
      <c r="AW340" s="23" t="e">
        <v>#N/A</v>
      </c>
    </row>
    <row r="341" spans="1:49" ht="15.75" customHeight="1">
      <c r="A341" s="57">
        <v>335</v>
      </c>
      <c r="B341" s="18" t="s">
        <v>396</v>
      </c>
      <c r="C341" s="59">
        <v>6822</v>
      </c>
      <c r="D341" s="18">
        <v>6822</v>
      </c>
      <c r="E341" s="59" t="s">
        <v>378</v>
      </c>
      <c r="F341" s="59">
        <v>80</v>
      </c>
      <c r="G341" s="59">
        <v>80</v>
      </c>
      <c r="H341" s="59">
        <v>90</v>
      </c>
      <c r="I341" s="59"/>
      <c r="J341" s="59"/>
      <c r="K341" s="59"/>
      <c r="L341" s="59"/>
      <c r="M341" s="59"/>
      <c r="N341" s="18"/>
      <c r="O341" s="60">
        <v>80</v>
      </c>
      <c r="P341" s="175">
        <v>80</v>
      </c>
      <c r="Q341" s="18"/>
      <c r="R341" s="18"/>
      <c r="S341" s="18"/>
      <c r="T341" s="18"/>
      <c r="U341" s="61">
        <v>80</v>
      </c>
      <c r="V341" s="18" t="s">
        <v>1238</v>
      </c>
      <c r="W341" s="18" t="s">
        <v>1239</v>
      </c>
      <c r="X341" s="62" t="s">
        <v>1240</v>
      </c>
      <c r="Y341" s="18" t="s">
        <v>661</v>
      </c>
      <c r="Z341" s="18" t="s">
        <v>661</v>
      </c>
      <c r="AA341" s="18" t="s">
        <v>661</v>
      </c>
      <c r="AB341" s="18" t="s">
        <v>661</v>
      </c>
      <c r="AC341" s="18" t="s">
        <v>661</v>
      </c>
      <c r="AD341" s="18"/>
      <c r="AE341" s="18"/>
      <c r="AF341" s="18"/>
      <c r="AG341" s="18"/>
      <c r="AH341" s="30" t="s">
        <v>661</v>
      </c>
      <c r="AI341" s="18" t="s">
        <v>661</v>
      </c>
      <c r="AJ341" s="18" t="s">
        <v>661</v>
      </c>
      <c r="AK341" s="18" t="s">
        <v>661</v>
      </c>
      <c r="AL341" s="18" t="s">
        <v>661</v>
      </c>
      <c r="AM341" s="18" t="s">
        <v>661</v>
      </c>
      <c r="AN341" s="18" t="s">
        <v>661</v>
      </c>
      <c r="AO341" s="18" t="s">
        <v>661</v>
      </c>
      <c r="AP341" s="18" t="s">
        <v>661</v>
      </c>
      <c r="AS341" s="63">
        <v>82.5</v>
      </c>
      <c r="AT341" s="23" t="s">
        <v>1248</v>
      </c>
      <c r="AU341" s="23" t="s">
        <v>1243</v>
      </c>
      <c r="AV341" s="23" t="s">
        <v>1248</v>
      </c>
      <c r="AW341" s="23" t="s">
        <v>661</v>
      </c>
    </row>
    <row r="342" spans="1:49" ht="15.75" customHeight="1">
      <c r="A342" s="57">
        <v>336</v>
      </c>
      <c r="B342" s="18" t="s">
        <v>397</v>
      </c>
      <c r="C342" s="59">
        <v>6823</v>
      </c>
      <c r="D342" s="18">
        <v>6823</v>
      </c>
      <c r="E342" s="59" t="s">
        <v>378</v>
      </c>
      <c r="F342" s="59">
        <v>75</v>
      </c>
      <c r="G342" s="59">
        <v>75</v>
      </c>
      <c r="H342" s="59">
        <v>80</v>
      </c>
      <c r="I342" s="59"/>
      <c r="J342" s="59"/>
      <c r="K342" s="59"/>
      <c r="L342" s="59"/>
      <c r="M342" s="59"/>
      <c r="N342" s="18"/>
      <c r="O342" s="60">
        <v>77.142857142857153</v>
      </c>
      <c r="P342" s="175">
        <v>80</v>
      </c>
      <c r="Q342" s="18"/>
      <c r="R342" s="18"/>
      <c r="S342" s="18"/>
      <c r="T342" s="18"/>
      <c r="U342" s="61">
        <v>80</v>
      </c>
      <c r="V342" s="18" t="s">
        <v>661</v>
      </c>
      <c r="W342" s="18" t="s">
        <v>661</v>
      </c>
      <c r="X342" s="62" t="s">
        <v>1240</v>
      </c>
      <c r="Y342" s="18" t="s">
        <v>661</v>
      </c>
      <c r="Z342" s="18" t="s">
        <v>661</v>
      </c>
      <c r="AA342" s="18" t="s">
        <v>661</v>
      </c>
      <c r="AB342" s="18" t="s">
        <v>661</v>
      </c>
      <c r="AC342" s="18" t="s">
        <v>661</v>
      </c>
      <c r="AD342" s="18"/>
      <c r="AE342" s="18"/>
      <c r="AF342" s="18"/>
      <c r="AG342" s="18"/>
      <c r="AH342" s="30" t="s">
        <v>661</v>
      </c>
      <c r="AI342" s="18" t="s">
        <v>1238</v>
      </c>
      <c r="AJ342" s="18" t="s">
        <v>1239</v>
      </c>
      <c r="AK342" s="18" t="s">
        <v>661</v>
      </c>
      <c r="AL342" s="18" t="s">
        <v>661</v>
      </c>
      <c r="AM342" s="18" t="s">
        <v>661</v>
      </c>
      <c r="AN342" s="18" t="s">
        <v>661</v>
      </c>
      <c r="AO342" s="18" t="s">
        <v>661</v>
      </c>
      <c r="AP342" s="18" t="s">
        <v>661</v>
      </c>
      <c r="AS342" s="63">
        <v>76.785714285714292</v>
      </c>
      <c r="AT342" s="23" t="s">
        <v>1249</v>
      </c>
      <c r="AU342" s="23" t="s">
        <v>1250</v>
      </c>
      <c r="AV342" s="23" t="s">
        <v>1249</v>
      </c>
      <c r="AW342" s="23" t="s">
        <v>1250</v>
      </c>
    </row>
    <row r="343" spans="1:49" ht="15.75" customHeight="1">
      <c r="A343" s="57">
        <v>337</v>
      </c>
      <c r="B343" s="18" t="s">
        <v>398</v>
      </c>
      <c r="C343" s="59">
        <v>6825</v>
      </c>
      <c r="D343" s="18">
        <v>6825</v>
      </c>
      <c r="E343" s="59" t="s">
        <v>378</v>
      </c>
      <c r="F343" s="59">
        <v>80</v>
      </c>
      <c r="G343" s="59">
        <v>75</v>
      </c>
      <c r="H343" s="59">
        <v>80</v>
      </c>
      <c r="I343" s="59"/>
      <c r="J343" s="59"/>
      <c r="K343" s="59"/>
      <c r="L343" s="59"/>
      <c r="M343" s="59"/>
      <c r="N343" s="18"/>
      <c r="O343" s="60">
        <v>62.857142857142861</v>
      </c>
      <c r="P343" s="175">
        <v>80</v>
      </c>
      <c r="Q343" s="18"/>
      <c r="R343" s="18"/>
      <c r="S343" s="18"/>
      <c r="T343" s="18"/>
      <c r="U343" s="61">
        <v>77</v>
      </c>
      <c r="V343" s="18" t="s">
        <v>1238</v>
      </c>
      <c r="W343" s="18" t="s">
        <v>661</v>
      </c>
      <c r="X343" s="62" t="s">
        <v>1240</v>
      </c>
      <c r="Y343" s="18" t="s">
        <v>661</v>
      </c>
      <c r="Z343" s="18" t="s">
        <v>661</v>
      </c>
      <c r="AA343" s="18" t="s">
        <v>661</v>
      </c>
      <c r="AB343" s="18" t="s">
        <v>661</v>
      </c>
      <c r="AC343" s="18" t="s">
        <v>661</v>
      </c>
      <c r="AD343" s="18"/>
      <c r="AE343" s="18"/>
      <c r="AF343" s="18"/>
      <c r="AG343" s="18"/>
      <c r="AH343" s="30" t="s">
        <v>661</v>
      </c>
      <c r="AI343" s="18" t="s">
        <v>661</v>
      </c>
      <c r="AJ343" s="18" t="s">
        <v>1239</v>
      </c>
      <c r="AK343" s="18" t="s">
        <v>661</v>
      </c>
      <c r="AL343" s="18" t="s">
        <v>661</v>
      </c>
      <c r="AM343" s="18" t="s">
        <v>661</v>
      </c>
      <c r="AN343" s="18" t="s">
        <v>661</v>
      </c>
      <c r="AO343" s="18" t="s">
        <v>661</v>
      </c>
      <c r="AP343" s="18" t="s">
        <v>661</v>
      </c>
      <c r="AS343" s="63">
        <v>74.464285714285722</v>
      </c>
      <c r="AT343" s="23" t="s">
        <v>1244</v>
      </c>
      <c r="AU343" s="23" t="s">
        <v>1245</v>
      </c>
      <c r="AV343" s="23" t="s">
        <v>1244</v>
      </c>
      <c r="AW343" s="23" t="s">
        <v>1245</v>
      </c>
    </row>
    <row r="344" spans="1:49" ht="15.75" customHeight="1">
      <c r="A344" s="57">
        <v>338</v>
      </c>
      <c r="B344" s="18" t="s">
        <v>399</v>
      </c>
      <c r="C344" s="59">
        <v>6826</v>
      </c>
      <c r="D344" s="18">
        <v>6826</v>
      </c>
      <c r="E344" s="59" t="s">
        <v>378</v>
      </c>
      <c r="F344" s="59">
        <v>80</v>
      </c>
      <c r="G344" s="59">
        <v>75</v>
      </c>
      <c r="H344" s="59">
        <v>80</v>
      </c>
      <c r="I344" s="59"/>
      <c r="J344" s="59"/>
      <c r="K344" s="59"/>
      <c r="L344" s="59"/>
      <c r="M344" s="59"/>
      <c r="N344" s="18"/>
      <c r="O344" s="60">
        <v>77.142857142857153</v>
      </c>
      <c r="P344" s="175">
        <v>80</v>
      </c>
      <c r="Q344" s="18"/>
      <c r="R344" s="18"/>
      <c r="S344" s="18"/>
      <c r="T344" s="18"/>
      <c r="U344" s="61">
        <v>78.035714285714292</v>
      </c>
      <c r="V344" s="18" t="s">
        <v>1238</v>
      </c>
      <c r="W344" s="18" t="s">
        <v>661</v>
      </c>
      <c r="X344" s="62" t="s">
        <v>1240</v>
      </c>
      <c r="Y344" s="18" t="s">
        <v>661</v>
      </c>
      <c r="Z344" s="18" t="s">
        <v>661</v>
      </c>
      <c r="AA344" s="18" t="s">
        <v>661</v>
      </c>
      <c r="AB344" s="18" t="s">
        <v>661</v>
      </c>
      <c r="AC344" s="18" t="s">
        <v>661</v>
      </c>
      <c r="AD344" s="18"/>
      <c r="AE344" s="18"/>
      <c r="AF344" s="18"/>
      <c r="AG344" s="18"/>
      <c r="AH344" s="30" t="s">
        <v>661</v>
      </c>
      <c r="AI344" s="18" t="s">
        <v>661</v>
      </c>
      <c r="AJ344" s="18" t="s">
        <v>1239</v>
      </c>
      <c r="AK344" s="18" t="s">
        <v>661</v>
      </c>
      <c r="AL344" s="18" t="s">
        <v>661</v>
      </c>
      <c r="AM344" s="18" t="s">
        <v>661</v>
      </c>
      <c r="AN344" s="18" t="s">
        <v>661</v>
      </c>
      <c r="AO344" s="18" t="s">
        <v>661</v>
      </c>
      <c r="AP344" s="18" t="s">
        <v>661</v>
      </c>
      <c r="AS344" s="63">
        <v>78.035714285714292</v>
      </c>
      <c r="AT344" s="23" t="s">
        <v>1244</v>
      </c>
      <c r="AU344" s="23" t="s">
        <v>1245</v>
      </c>
      <c r="AV344" s="23" t="s">
        <v>1244</v>
      </c>
      <c r="AW344" s="23" t="s">
        <v>1245</v>
      </c>
    </row>
    <row r="345" spans="1:49" ht="15.75" customHeight="1">
      <c r="A345" s="57">
        <v>339</v>
      </c>
      <c r="B345" s="18" t="s">
        <v>400</v>
      </c>
      <c r="C345" s="59">
        <v>6827</v>
      </c>
      <c r="D345" s="18">
        <v>6827</v>
      </c>
      <c r="E345" s="59" t="s">
        <v>378</v>
      </c>
      <c r="F345" s="59">
        <v>90</v>
      </c>
      <c r="G345" s="59">
        <v>90</v>
      </c>
      <c r="H345" s="59">
        <v>75</v>
      </c>
      <c r="I345" s="59"/>
      <c r="J345" s="59"/>
      <c r="K345" s="59"/>
      <c r="L345" s="59"/>
      <c r="M345" s="59"/>
      <c r="N345" s="18"/>
      <c r="O345" s="60">
        <v>74.285714285714292</v>
      </c>
      <c r="P345" s="175">
        <v>80</v>
      </c>
      <c r="Q345" s="18"/>
      <c r="R345" s="18"/>
      <c r="S345" s="18"/>
      <c r="T345" s="18"/>
      <c r="U345" s="61">
        <v>78</v>
      </c>
      <c r="V345" s="18" t="s">
        <v>1238</v>
      </c>
      <c r="W345" s="18" t="s">
        <v>1239</v>
      </c>
      <c r="X345" s="62" t="s">
        <v>661</v>
      </c>
      <c r="Y345" s="18" t="s">
        <v>661</v>
      </c>
      <c r="Z345" s="18" t="s">
        <v>661</v>
      </c>
      <c r="AA345" s="18" t="s">
        <v>661</v>
      </c>
      <c r="AB345" s="18" t="s">
        <v>661</v>
      </c>
      <c r="AC345" s="18" t="s">
        <v>661</v>
      </c>
      <c r="AD345" s="18"/>
      <c r="AE345" s="18"/>
      <c r="AF345" s="18"/>
      <c r="AG345" s="18"/>
      <c r="AH345" s="30" t="s">
        <v>661</v>
      </c>
      <c r="AI345" s="18" t="s">
        <v>661</v>
      </c>
      <c r="AJ345" s="18" t="s">
        <v>661</v>
      </c>
      <c r="AK345" s="18" t="s">
        <v>1240</v>
      </c>
      <c r="AL345" s="18" t="s">
        <v>661</v>
      </c>
      <c r="AM345" s="18" t="s">
        <v>661</v>
      </c>
      <c r="AN345" s="18" t="s">
        <v>661</v>
      </c>
      <c r="AO345" s="18" t="s">
        <v>661</v>
      </c>
      <c r="AP345" s="18" t="s">
        <v>661</v>
      </c>
      <c r="AS345" s="63">
        <v>82.321428571428569</v>
      </c>
      <c r="AT345" s="23" t="s">
        <v>1246</v>
      </c>
      <c r="AU345" s="23" t="s">
        <v>1247</v>
      </c>
      <c r="AV345" s="23" t="s">
        <v>1246</v>
      </c>
      <c r="AW345" s="23" t="s">
        <v>1247</v>
      </c>
    </row>
    <row r="346" spans="1:49" ht="15.75" customHeight="1">
      <c r="A346" s="57">
        <v>340</v>
      </c>
      <c r="B346" s="18" t="s">
        <v>401</v>
      </c>
      <c r="C346" s="59">
        <v>6828</v>
      </c>
      <c r="D346" s="18">
        <v>6828</v>
      </c>
      <c r="E346" s="59" t="s">
        <v>378</v>
      </c>
      <c r="F346" s="59">
        <v>80</v>
      </c>
      <c r="G346" s="59">
        <v>80</v>
      </c>
      <c r="H346" s="59">
        <v>90</v>
      </c>
      <c r="I346" s="59"/>
      <c r="J346" s="59"/>
      <c r="K346" s="59"/>
      <c r="L346" s="59"/>
      <c r="M346" s="59"/>
      <c r="N346" s="18"/>
      <c r="O346" s="60">
        <v>74.285714285714292</v>
      </c>
      <c r="P346" s="175">
        <v>80</v>
      </c>
      <c r="Q346" s="18"/>
      <c r="R346" s="18"/>
      <c r="S346" s="18"/>
      <c r="T346" s="18"/>
      <c r="U346" s="61">
        <v>78</v>
      </c>
      <c r="V346" s="18" t="s">
        <v>1238</v>
      </c>
      <c r="W346" s="18" t="s">
        <v>1239</v>
      </c>
      <c r="X346" s="62" t="s">
        <v>1240</v>
      </c>
      <c r="Y346" s="18" t="s">
        <v>661</v>
      </c>
      <c r="Z346" s="18" t="s">
        <v>661</v>
      </c>
      <c r="AA346" s="18" t="s">
        <v>661</v>
      </c>
      <c r="AB346" s="18" t="s">
        <v>661</v>
      </c>
      <c r="AC346" s="18" t="s">
        <v>661</v>
      </c>
      <c r="AD346" s="18"/>
      <c r="AE346" s="18"/>
      <c r="AF346" s="18"/>
      <c r="AG346" s="18"/>
      <c r="AH346" s="30" t="s">
        <v>661</v>
      </c>
      <c r="AI346" s="18" t="s">
        <v>661</v>
      </c>
      <c r="AJ346" s="18" t="s">
        <v>661</v>
      </c>
      <c r="AK346" s="18" t="s">
        <v>661</v>
      </c>
      <c r="AL346" s="18" t="s">
        <v>661</v>
      </c>
      <c r="AM346" s="18" t="s">
        <v>661</v>
      </c>
      <c r="AN346" s="18" t="s">
        <v>661</v>
      </c>
      <c r="AO346" s="18" t="s">
        <v>661</v>
      </c>
      <c r="AP346" s="18" t="s">
        <v>661</v>
      </c>
      <c r="AS346" s="63">
        <v>81.071428571428569</v>
      </c>
      <c r="AT346" s="23" t="s">
        <v>1248</v>
      </c>
      <c r="AU346" s="23" t="s">
        <v>1243</v>
      </c>
      <c r="AV346" s="23" t="s">
        <v>1248</v>
      </c>
      <c r="AW346" s="23" t="s">
        <v>661</v>
      </c>
    </row>
    <row r="347" spans="1:49" ht="15.75" customHeight="1">
      <c r="A347" s="57">
        <v>341</v>
      </c>
      <c r="B347" s="18" t="s">
        <v>402</v>
      </c>
      <c r="C347" s="59">
        <v>6829</v>
      </c>
      <c r="D347" s="18">
        <v>6829</v>
      </c>
      <c r="E347" s="59" t="s">
        <v>378</v>
      </c>
      <c r="F347" s="59">
        <v>80</v>
      </c>
      <c r="G347" s="59">
        <v>75</v>
      </c>
      <c r="H347" s="59">
        <v>75</v>
      </c>
      <c r="I347" s="59"/>
      <c r="J347" s="59"/>
      <c r="K347" s="59"/>
      <c r="L347" s="59"/>
      <c r="M347" s="59"/>
      <c r="N347" s="18"/>
      <c r="O347" s="60">
        <v>40</v>
      </c>
      <c r="P347" s="175">
        <v>80</v>
      </c>
      <c r="Q347" s="18"/>
      <c r="R347" s="18"/>
      <c r="S347" s="18"/>
      <c r="T347" s="18"/>
      <c r="U347" s="61">
        <v>76</v>
      </c>
      <c r="V347" s="18" t="s">
        <v>1238</v>
      </c>
      <c r="W347" s="18" t="s">
        <v>661</v>
      </c>
      <c r="X347" s="62" t="s">
        <v>661</v>
      </c>
      <c r="Y347" s="18" t="s">
        <v>661</v>
      </c>
      <c r="Z347" s="18" t="s">
        <v>661</v>
      </c>
      <c r="AA347" s="18" t="s">
        <v>661</v>
      </c>
      <c r="AB347" s="18" t="s">
        <v>661</v>
      </c>
      <c r="AC347" s="18" t="s">
        <v>661</v>
      </c>
      <c r="AD347" s="18"/>
      <c r="AE347" s="18"/>
      <c r="AF347" s="18"/>
      <c r="AG347" s="18"/>
      <c r="AH347" s="30" t="s">
        <v>661</v>
      </c>
      <c r="AI347" s="18" t="s">
        <v>661</v>
      </c>
      <c r="AJ347" s="18" t="s">
        <v>1239</v>
      </c>
      <c r="AK347" s="18" t="s">
        <v>1240</v>
      </c>
      <c r="AL347" s="18" t="s">
        <v>661</v>
      </c>
      <c r="AM347" s="18" t="s">
        <v>661</v>
      </c>
      <c r="AN347" s="18" t="s">
        <v>661</v>
      </c>
      <c r="AO347" s="18" t="s">
        <v>661</v>
      </c>
      <c r="AP347" s="18" t="s">
        <v>661</v>
      </c>
      <c r="AS347" s="63">
        <v>67.5</v>
      </c>
      <c r="AT347" s="23" t="s">
        <v>1251</v>
      </c>
      <c r="AU347" s="23" t="s">
        <v>1252</v>
      </c>
      <c r="AV347" s="23" t="s">
        <v>1251</v>
      </c>
      <c r="AW347" s="23" t="s">
        <v>1252</v>
      </c>
    </row>
    <row r="348" spans="1:49" ht="15.75" customHeight="1">
      <c r="A348" s="57">
        <v>342</v>
      </c>
      <c r="B348" s="18" t="s">
        <v>403</v>
      </c>
      <c r="C348" s="59">
        <v>6830</v>
      </c>
      <c r="D348" s="18">
        <v>6830</v>
      </c>
      <c r="E348" s="59" t="s">
        <v>378</v>
      </c>
      <c r="F348" s="59">
        <v>80</v>
      </c>
      <c r="G348" s="59">
        <v>75</v>
      </c>
      <c r="H348" s="59">
        <v>80</v>
      </c>
      <c r="I348" s="59"/>
      <c r="J348" s="59"/>
      <c r="K348" s="59"/>
      <c r="L348" s="59"/>
      <c r="M348" s="59"/>
      <c r="N348" s="18"/>
      <c r="O348" s="60">
        <v>71.428571428571431</v>
      </c>
      <c r="P348" s="175">
        <v>80</v>
      </c>
      <c r="Q348" s="18"/>
      <c r="R348" s="18"/>
      <c r="S348" s="18"/>
      <c r="T348" s="18"/>
      <c r="U348" s="61">
        <v>76.607142857142861</v>
      </c>
      <c r="V348" s="18" t="s">
        <v>1238</v>
      </c>
      <c r="W348" s="18" t="s">
        <v>661</v>
      </c>
      <c r="X348" s="62" t="s">
        <v>1240</v>
      </c>
      <c r="Y348" s="18" t="s">
        <v>661</v>
      </c>
      <c r="Z348" s="18" t="s">
        <v>661</v>
      </c>
      <c r="AA348" s="18" t="s">
        <v>661</v>
      </c>
      <c r="AB348" s="18" t="s">
        <v>661</v>
      </c>
      <c r="AC348" s="18" t="s">
        <v>661</v>
      </c>
      <c r="AD348" s="18"/>
      <c r="AE348" s="18"/>
      <c r="AF348" s="18"/>
      <c r="AG348" s="18"/>
      <c r="AH348" s="30" t="s">
        <v>661</v>
      </c>
      <c r="AI348" s="18" t="s">
        <v>661</v>
      </c>
      <c r="AJ348" s="18" t="s">
        <v>1239</v>
      </c>
      <c r="AK348" s="18" t="s">
        <v>661</v>
      </c>
      <c r="AL348" s="18" t="s">
        <v>661</v>
      </c>
      <c r="AM348" s="18" t="s">
        <v>661</v>
      </c>
      <c r="AN348" s="18" t="s">
        <v>661</v>
      </c>
      <c r="AO348" s="18" t="s">
        <v>661</v>
      </c>
      <c r="AP348" s="18" t="s">
        <v>661</v>
      </c>
      <c r="AS348" s="63">
        <v>76.607142857142861</v>
      </c>
      <c r="AT348" s="23" t="s">
        <v>1244</v>
      </c>
      <c r="AU348" s="23" t="s">
        <v>1245</v>
      </c>
      <c r="AV348" s="23" t="s">
        <v>1244</v>
      </c>
      <c r="AW348" s="23" t="s">
        <v>1245</v>
      </c>
    </row>
    <row r="349" spans="1:49" ht="15.75" customHeight="1">
      <c r="A349" s="57">
        <v>343</v>
      </c>
      <c r="B349" s="18" t="s">
        <v>404</v>
      </c>
      <c r="C349" s="59">
        <v>6831</v>
      </c>
      <c r="D349" s="18">
        <v>6831</v>
      </c>
      <c r="E349" s="59" t="s">
        <v>378</v>
      </c>
      <c r="F349" s="59">
        <v>90</v>
      </c>
      <c r="G349" s="59">
        <v>80</v>
      </c>
      <c r="H349" s="59">
        <v>75</v>
      </c>
      <c r="I349" s="59"/>
      <c r="J349" s="59"/>
      <c r="K349" s="59"/>
      <c r="L349" s="59"/>
      <c r="M349" s="59"/>
      <c r="N349" s="18"/>
      <c r="O349" s="60">
        <v>54.285714285714292</v>
      </c>
      <c r="P349" s="175">
        <v>80</v>
      </c>
      <c r="Q349" s="18"/>
      <c r="R349" s="18"/>
      <c r="S349" s="18"/>
      <c r="T349" s="18"/>
      <c r="U349" s="61">
        <v>74.821428571428569</v>
      </c>
      <c r="V349" s="18" t="s">
        <v>1238</v>
      </c>
      <c r="W349" s="18" t="s">
        <v>1239</v>
      </c>
      <c r="X349" s="62" t="s">
        <v>661</v>
      </c>
      <c r="Y349" s="18" t="s">
        <v>661</v>
      </c>
      <c r="Z349" s="18" t="s">
        <v>661</v>
      </c>
      <c r="AA349" s="18" t="s">
        <v>661</v>
      </c>
      <c r="AB349" s="18" t="s">
        <v>661</v>
      </c>
      <c r="AC349" s="18" t="s">
        <v>661</v>
      </c>
      <c r="AD349" s="18"/>
      <c r="AE349" s="18"/>
      <c r="AF349" s="18"/>
      <c r="AG349" s="18"/>
      <c r="AH349" s="30" t="s">
        <v>661</v>
      </c>
      <c r="AI349" s="18" t="s">
        <v>661</v>
      </c>
      <c r="AJ349" s="18" t="s">
        <v>661</v>
      </c>
      <c r="AK349" s="18" t="s">
        <v>1240</v>
      </c>
      <c r="AL349" s="18" t="s">
        <v>661</v>
      </c>
      <c r="AM349" s="18" t="s">
        <v>661</v>
      </c>
      <c r="AN349" s="18" t="s">
        <v>661</v>
      </c>
      <c r="AO349" s="18" t="s">
        <v>661</v>
      </c>
      <c r="AP349" s="18" t="s">
        <v>661</v>
      </c>
      <c r="AS349" s="63">
        <v>74.821428571428569</v>
      </c>
      <c r="AT349" s="23" t="s">
        <v>1246</v>
      </c>
      <c r="AU349" s="23" t="s">
        <v>1247</v>
      </c>
      <c r="AV349" s="23" t="s">
        <v>1246</v>
      </c>
      <c r="AW349" s="23" t="s">
        <v>1247</v>
      </c>
    </row>
    <row r="350" spans="1:49" ht="15.75" customHeight="1">
      <c r="A350" s="57">
        <v>344</v>
      </c>
      <c r="B350" s="18" t="s">
        <v>405</v>
      </c>
      <c r="C350" s="59">
        <v>6832</v>
      </c>
      <c r="D350" s="18">
        <v>6832</v>
      </c>
      <c r="E350" s="59" t="s">
        <v>378</v>
      </c>
      <c r="F350" s="59">
        <v>80</v>
      </c>
      <c r="G350" s="59" t="e">
        <v>#N/A</v>
      </c>
      <c r="H350" s="59">
        <v>90</v>
      </c>
      <c r="I350" s="59"/>
      <c r="J350" s="59"/>
      <c r="K350" s="59"/>
      <c r="L350" s="59"/>
      <c r="M350" s="59"/>
      <c r="N350" s="18"/>
      <c r="O350" s="60">
        <v>71.428571428571431</v>
      </c>
      <c r="P350" s="175">
        <v>80</v>
      </c>
      <c r="Q350" s="18"/>
      <c r="R350" s="18"/>
      <c r="S350" s="18"/>
      <c r="T350" s="18"/>
      <c r="U350" s="61">
        <v>76</v>
      </c>
      <c r="V350" s="18" t="s">
        <v>1238</v>
      </c>
      <c r="W350" s="18" t="e">
        <v>#N/A</v>
      </c>
      <c r="X350" s="62" t="s">
        <v>1240</v>
      </c>
      <c r="Y350" s="18" t="s">
        <v>661</v>
      </c>
      <c r="Z350" s="18" t="s">
        <v>661</v>
      </c>
      <c r="AA350" s="18" t="s">
        <v>661</v>
      </c>
      <c r="AB350" s="18" t="s">
        <v>661</v>
      </c>
      <c r="AC350" s="18" t="s">
        <v>661</v>
      </c>
      <c r="AD350" s="18"/>
      <c r="AE350" s="18"/>
      <c r="AF350" s="18"/>
      <c r="AG350" s="18"/>
      <c r="AH350" s="30" t="s">
        <v>661</v>
      </c>
      <c r="AI350" s="18" t="s">
        <v>661</v>
      </c>
      <c r="AJ350" s="18" t="e">
        <v>#N/A</v>
      </c>
      <c r="AK350" s="18" t="s">
        <v>661</v>
      </c>
      <c r="AL350" s="18" t="s">
        <v>661</v>
      </c>
      <c r="AM350" s="18" t="s">
        <v>661</v>
      </c>
      <c r="AN350" s="18" t="s">
        <v>661</v>
      </c>
      <c r="AO350" s="18" t="s">
        <v>661</v>
      </c>
      <c r="AP350" s="18" t="s">
        <v>661</v>
      </c>
      <c r="AS350" s="63" t="s">
        <v>661</v>
      </c>
      <c r="AT350" s="23" t="e">
        <v>#N/A</v>
      </c>
      <c r="AU350" s="23" t="e">
        <v>#N/A</v>
      </c>
      <c r="AV350" s="23" t="e">
        <v>#N/A</v>
      </c>
      <c r="AW350" s="23" t="e">
        <v>#N/A</v>
      </c>
    </row>
    <row r="351" spans="1:49" ht="15.75" customHeight="1">
      <c r="A351" s="57">
        <v>345</v>
      </c>
      <c r="B351" s="18" t="s">
        <v>406</v>
      </c>
      <c r="C351" s="59">
        <v>6833</v>
      </c>
      <c r="D351" s="18">
        <v>6833</v>
      </c>
      <c r="E351" s="59" t="s">
        <v>378</v>
      </c>
      <c r="F351" s="59">
        <v>90</v>
      </c>
      <c r="G351" s="59">
        <v>80</v>
      </c>
      <c r="H351" s="59">
        <v>90</v>
      </c>
      <c r="I351" s="59"/>
      <c r="J351" s="59"/>
      <c r="K351" s="59"/>
      <c r="L351" s="59"/>
      <c r="M351" s="59"/>
      <c r="N351" s="18"/>
      <c r="O351" s="60">
        <v>88.571428571428584</v>
      </c>
      <c r="P351" s="175">
        <v>80</v>
      </c>
      <c r="Q351" s="18"/>
      <c r="R351" s="18"/>
      <c r="S351" s="18"/>
      <c r="T351" s="18"/>
      <c r="U351" s="61">
        <v>80</v>
      </c>
      <c r="V351" s="18" t="s">
        <v>1238</v>
      </c>
      <c r="W351" s="18" t="s">
        <v>1239</v>
      </c>
      <c r="X351" s="62" t="s">
        <v>1240</v>
      </c>
      <c r="Y351" s="18" t="s">
        <v>661</v>
      </c>
      <c r="Z351" s="18" t="s">
        <v>661</v>
      </c>
      <c r="AA351" s="18" t="s">
        <v>661</v>
      </c>
      <c r="AB351" s="18" t="s">
        <v>661</v>
      </c>
      <c r="AC351" s="18" t="s">
        <v>661</v>
      </c>
      <c r="AD351" s="18"/>
      <c r="AE351" s="18"/>
      <c r="AF351" s="18"/>
      <c r="AG351" s="18"/>
      <c r="AH351" s="30" t="s">
        <v>661</v>
      </c>
      <c r="AI351" s="18" t="s">
        <v>661</v>
      </c>
      <c r="AJ351" s="18" t="s">
        <v>661</v>
      </c>
      <c r="AK351" s="18" t="s">
        <v>661</v>
      </c>
      <c r="AL351" s="18" t="s">
        <v>661</v>
      </c>
      <c r="AM351" s="18" t="s">
        <v>661</v>
      </c>
      <c r="AN351" s="18" t="s">
        <v>661</v>
      </c>
      <c r="AO351" s="18" t="s">
        <v>661</v>
      </c>
      <c r="AP351" s="18" t="s">
        <v>661</v>
      </c>
      <c r="AS351" s="63">
        <v>87.142857142857139</v>
      </c>
      <c r="AT351" s="23" t="s">
        <v>1248</v>
      </c>
      <c r="AU351" s="23" t="s">
        <v>1243</v>
      </c>
      <c r="AV351" s="23" t="s">
        <v>1248</v>
      </c>
      <c r="AW351" s="23" t="s">
        <v>661</v>
      </c>
    </row>
    <row r="352" spans="1:49" ht="15.75" customHeight="1">
      <c r="A352" s="57">
        <v>346</v>
      </c>
      <c r="B352" s="18" t="s">
        <v>407</v>
      </c>
      <c r="C352" s="59">
        <v>6834</v>
      </c>
      <c r="D352" s="18">
        <v>6834</v>
      </c>
      <c r="E352" s="59" t="s">
        <v>378</v>
      </c>
      <c r="F352" s="59">
        <v>80</v>
      </c>
      <c r="G352" s="59">
        <v>80</v>
      </c>
      <c r="H352" s="59">
        <v>80</v>
      </c>
      <c r="I352" s="59"/>
      <c r="J352" s="59"/>
      <c r="K352" s="59"/>
      <c r="L352" s="59"/>
      <c r="M352" s="59"/>
      <c r="N352" s="18"/>
      <c r="O352" s="60">
        <v>54.285714285714292</v>
      </c>
      <c r="P352" s="175">
        <v>80</v>
      </c>
      <c r="Q352" s="18"/>
      <c r="R352" s="18"/>
      <c r="S352" s="18"/>
      <c r="T352" s="18"/>
      <c r="U352" s="61">
        <v>77</v>
      </c>
      <c r="V352" s="18" t="s">
        <v>1238</v>
      </c>
      <c r="W352" s="18" t="s">
        <v>1239</v>
      </c>
      <c r="X352" s="62" t="s">
        <v>1240</v>
      </c>
      <c r="Y352" s="18" t="s">
        <v>661</v>
      </c>
      <c r="Z352" s="18" t="s">
        <v>661</v>
      </c>
      <c r="AA352" s="18" t="s">
        <v>661</v>
      </c>
      <c r="AB352" s="18" t="s">
        <v>661</v>
      </c>
      <c r="AC352" s="18" t="s">
        <v>661</v>
      </c>
      <c r="AD352" s="18"/>
      <c r="AE352" s="18"/>
      <c r="AF352" s="18"/>
      <c r="AG352" s="18"/>
      <c r="AH352" s="30" t="s">
        <v>661</v>
      </c>
      <c r="AI352" s="18" t="s">
        <v>661</v>
      </c>
      <c r="AJ352" s="18" t="s">
        <v>661</v>
      </c>
      <c r="AK352" s="18" t="s">
        <v>661</v>
      </c>
      <c r="AL352" s="18" t="s">
        <v>661</v>
      </c>
      <c r="AM352" s="18" t="s">
        <v>661</v>
      </c>
      <c r="AN352" s="18" t="s">
        <v>661</v>
      </c>
      <c r="AO352" s="18" t="s">
        <v>661</v>
      </c>
      <c r="AP352" s="18" t="s">
        <v>661</v>
      </c>
      <c r="AS352" s="63">
        <v>73.571428571428569</v>
      </c>
      <c r="AT352" s="23" t="s">
        <v>1248</v>
      </c>
      <c r="AU352" s="23" t="s">
        <v>1243</v>
      </c>
      <c r="AV352" s="23" t="s">
        <v>1248</v>
      </c>
      <c r="AW352" s="23" t="s">
        <v>661</v>
      </c>
    </row>
    <row r="353" spans="1:49" ht="15.75" customHeight="1">
      <c r="A353" s="57">
        <v>347</v>
      </c>
      <c r="B353" s="18" t="s">
        <v>408</v>
      </c>
      <c r="C353" s="59">
        <v>6835</v>
      </c>
      <c r="D353" s="18">
        <v>6835</v>
      </c>
      <c r="E353" s="59" t="s">
        <v>409</v>
      </c>
      <c r="F353" s="59">
        <v>90</v>
      </c>
      <c r="G353" s="59">
        <v>80</v>
      </c>
      <c r="H353" s="59">
        <v>80</v>
      </c>
      <c r="I353" s="59"/>
      <c r="J353" s="59"/>
      <c r="K353" s="59"/>
      <c r="L353" s="59"/>
      <c r="M353" s="59"/>
      <c r="N353" s="18"/>
      <c r="O353" s="60">
        <v>71.428571428571431</v>
      </c>
      <c r="P353" s="175">
        <v>80</v>
      </c>
      <c r="Q353" s="18"/>
      <c r="R353" s="18"/>
      <c r="S353" s="18"/>
      <c r="T353" s="18"/>
      <c r="U353" s="61">
        <v>80</v>
      </c>
      <c r="V353" s="18" t="s">
        <v>1238</v>
      </c>
      <c r="W353" s="18" t="s">
        <v>1239</v>
      </c>
      <c r="X353" s="62" t="s">
        <v>1240</v>
      </c>
      <c r="Y353" s="18" t="s">
        <v>661</v>
      </c>
      <c r="Z353" s="18" t="s">
        <v>661</v>
      </c>
      <c r="AA353" s="18" t="s">
        <v>661</v>
      </c>
      <c r="AB353" s="18" t="s">
        <v>661</v>
      </c>
      <c r="AC353" s="18" t="s">
        <v>661</v>
      </c>
      <c r="AD353" s="18"/>
      <c r="AE353" s="18"/>
      <c r="AF353" s="18"/>
      <c r="AG353" s="18"/>
      <c r="AH353" s="30" t="s">
        <v>661</v>
      </c>
      <c r="AI353" s="18" t="s">
        <v>661</v>
      </c>
      <c r="AJ353" s="18" t="s">
        <v>661</v>
      </c>
      <c r="AK353" s="18" t="s">
        <v>661</v>
      </c>
      <c r="AL353" s="18" t="s">
        <v>661</v>
      </c>
      <c r="AM353" s="18" t="s">
        <v>661</v>
      </c>
      <c r="AN353" s="18" t="s">
        <v>661</v>
      </c>
      <c r="AO353" s="18" t="s">
        <v>661</v>
      </c>
      <c r="AP353" s="18" t="s">
        <v>661</v>
      </c>
      <c r="AS353" s="63">
        <v>80.357142857142861</v>
      </c>
      <c r="AT353" s="23" t="s">
        <v>1248</v>
      </c>
      <c r="AU353" s="23" t="s">
        <v>1243</v>
      </c>
      <c r="AV353" s="23" t="s">
        <v>1248</v>
      </c>
      <c r="AW353" s="23" t="s">
        <v>661</v>
      </c>
    </row>
    <row r="354" spans="1:49" ht="15.75" customHeight="1">
      <c r="A354" s="57">
        <v>348</v>
      </c>
      <c r="B354" s="18" t="s">
        <v>410</v>
      </c>
      <c r="C354" s="59">
        <v>6836</v>
      </c>
      <c r="D354" s="18">
        <v>6836</v>
      </c>
      <c r="E354" s="59" t="s">
        <v>409</v>
      </c>
      <c r="F354" s="59">
        <v>75</v>
      </c>
      <c r="G354" s="59">
        <v>80</v>
      </c>
      <c r="H354" s="59">
        <v>80</v>
      </c>
      <c r="I354" s="59"/>
      <c r="J354" s="59"/>
      <c r="K354" s="59"/>
      <c r="L354" s="59"/>
      <c r="M354" s="59"/>
      <c r="N354" s="18"/>
      <c r="O354" s="60">
        <v>71.428571428571431</v>
      </c>
      <c r="P354" s="175">
        <v>80</v>
      </c>
      <c r="Q354" s="18"/>
      <c r="R354" s="18"/>
      <c r="S354" s="18"/>
      <c r="T354" s="18"/>
      <c r="U354" s="61">
        <v>76.607142857142861</v>
      </c>
      <c r="V354" s="18" t="s">
        <v>661</v>
      </c>
      <c r="W354" s="18" t="s">
        <v>1239</v>
      </c>
      <c r="X354" s="62" t="s">
        <v>1240</v>
      </c>
      <c r="Y354" s="18" t="s">
        <v>661</v>
      </c>
      <c r="Z354" s="18" t="s">
        <v>661</v>
      </c>
      <c r="AA354" s="18" t="s">
        <v>661</v>
      </c>
      <c r="AB354" s="18" t="s">
        <v>661</v>
      </c>
      <c r="AC354" s="18" t="s">
        <v>661</v>
      </c>
      <c r="AD354" s="18"/>
      <c r="AE354" s="18"/>
      <c r="AF354" s="18"/>
      <c r="AG354" s="18"/>
      <c r="AH354" s="30" t="s">
        <v>661</v>
      </c>
      <c r="AI354" s="18" t="s">
        <v>1238</v>
      </c>
      <c r="AJ354" s="18" t="s">
        <v>661</v>
      </c>
      <c r="AK354" s="18" t="s">
        <v>661</v>
      </c>
      <c r="AL354" s="18" t="s">
        <v>661</v>
      </c>
      <c r="AM354" s="18" t="s">
        <v>661</v>
      </c>
      <c r="AN354" s="18" t="s">
        <v>661</v>
      </c>
      <c r="AO354" s="18" t="s">
        <v>661</v>
      </c>
      <c r="AP354" s="18" t="s">
        <v>661</v>
      </c>
      <c r="AS354" s="63">
        <v>76.607142857142861</v>
      </c>
      <c r="AT354" s="23" t="s">
        <v>1255</v>
      </c>
      <c r="AU354" s="23" t="s">
        <v>1256</v>
      </c>
      <c r="AV354" s="23" t="s">
        <v>1255</v>
      </c>
      <c r="AW354" s="23" t="s">
        <v>1256</v>
      </c>
    </row>
    <row r="355" spans="1:49" ht="15.75" customHeight="1">
      <c r="A355" s="57">
        <v>349</v>
      </c>
      <c r="B355" s="18" t="s">
        <v>411</v>
      </c>
      <c r="C355" s="59">
        <v>6837</v>
      </c>
      <c r="D355" s="18">
        <v>6837</v>
      </c>
      <c r="E355" s="59" t="s">
        <v>409</v>
      </c>
      <c r="F355" s="59">
        <v>80</v>
      </c>
      <c r="G355" s="59">
        <v>90</v>
      </c>
      <c r="H355" s="59">
        <v>80</v>
      </c>
      <c r="I355" s="59"/>
      <c r="J355" s="59"/>
      <c r="K355" s="59"/>
      <c r="L355" s="59"/>
      <c r="M355" s="59"/>
      <c r="N355" s="18"/>
      <c r="O355" s="60">
        <v>85.714285714285722</v>
      </c>
      <c r="P355" s="175">
        <v>80</v>
      </c>
      <c r="Q355" s="18"/>
      <c r="R355" s="18"/>
      <c r="S355" s="18"/>
      <c r="T355" s="18"/>
      <c r="U355" s="61">
        <v>82</v>
      </c>
      <c r="V355" s="18" t="s">
        <v>1238</v>
      </c>
      <c r="W355" s="18" t="s">
        <v>1239</v>
      </c>
      <c r="X355" s="62" t="s">
        <v>1240</v>
      </c>
      <c r="Y355" s="18" t="s">
        <v>661</v>
      </c>
      <c r="Z355" s="18" t="s">
        <v>661</v>
      </c>
      <c r="AA355" s="18" t="s">
        <v>661</v>
      </c>
      <c r="AB355" s="18" t="s">
        <v>661</v>
      </c>
      <c r="AC355" s="18" t="s">
        <v>661</v>
      </c>
      <c r="AD355" s="18"/>
      <c r="AE355" s="18"/>
      <c r="AF355" s="18"/>
      <c r="AG355" s="18"/>
      <c r="AH355" s="30" t="s">
        <v>661</v>
      </c>
      <c r="AI355" s="18" t="s">
        <v>661</v>
      </c>
      <c r="AJ355" s="18" t="s">
        <v>661</v>
      </c>
      <c r="AK355" s="18" t="s">
        <v>661</v>
      </c>
      <c r="AL355" s="18" t="s">
        <v>661</v>
      </c>
      <c r="AM355" s="18" t="s">
        <v>661</v>
      </c>
      <c r="AN355" s="18" t="s">
        <v>661</v>
      </c>
      <c r="AO355" s="18" t="s">
        <v>661</v>
      </c>
      <c r="AP355" s="18" t="s">
        <v>661</v>
      </c>
      <c r="AS355" s="63">
        <v>83.928571428571431</v>
      </c>
      <c r="AT355" s="23" t="s">
        <v>1248</v>
      </c>
      <c r="AU355" s="23" t="s">
        <v>1243</v>
      </c>
      <c r="AV355" s="23" t="s">
        <v>1248</v>
      </c>
      <c r="AW355" s="23" t="s">
        <v>661</v>
      </c>
    </row>
    <row r="356" spans="1:49" ht="15.75" customHeight="1">
      <c r="A356" s="57">
        <v>350</v>
      </c>
      <c r="B356" s="18" t="s">
        <v>412</v>
      </c>
      <c r="C356" s="59">
        <v>6838</v>
      </c>
      <c r="D356" s="18">
        <v>6838</v>
      </c>
      <c r="E356" s="59" t="s">
        <v>409</v>
      </c>
      <c r="F356" s="59">
        <v>75</v>
      </c>
      <c r="G356" s="59">
        <v>80</v>
      </c>
      <c r="H356" s="59" t="e">
        <v>#N/A</v>
      </c>
      <c r="I356" s="59"/>
      <c r="J356" s="59"/>
      <c r="K356" s="59"/>
      <c r="L356" s="59"/>
      <c r="M356" s="59"/>
      <c r="N356" s="18"/>
      <c r="O356" s="60">
        <v>65.714285714285722</v>
      </c>
      <c r="P356" s="175">
        <v>80</v>
      </c>
      <c r="Q356" s="18"/>
      <c r="R356" s="18"/>
      <c r="S356" s="18"/>
      <c r="T356" s="18"/>
      <c r="U356" s="61">
        <v>77</v>
      </c>
      <c r="V356" s="18" t="s">
        <v>661</v>
      </c>
      <c r="W356" s="18" t="s">
        <v>1239</v>
      </c>
      <c r="X356" s="62" t="e">
        <v>#N/A</v>
      </c>
      <c r="Y356" s="18" t="s">
        <v>661</v>
      </c>
      <c r="Z356" s="18" t="s">
        <v>661</v>
      </c>
      <c r="AA356" s="18" t="s">
        <v>661</v>
      </c>
      <c r="AB356" s="18" t="s">
        <v>661</v>
      </c>
      <c r="AC356" s="18" t="s">
        <v>661</v>
      </c>
      <c r="AD356" s="18"/>
      <c r="AE356" s="18"/>
      <c r="AF356" s="18"/>
      <c r="AG356" s="18"/>
      <c r="AH356" s="30" t="s">
        <v>661</v>
      </c>
      <c r="AI356" s="18" t="s">
        <v>1238</v>
      </c>
      <c r="AJ356" s="18" t="s">
        <v>661</v>
      </c>
      <c r="AK356" s="18" t="e">
        <v>#N/A</v>
      </c>
      <c r="AL356" s="18" t="s">
        <v>661</v>
      </c>
      <c r="AM356" s="18" t="s">
        <v>661</v>
      </c>
      <c r="AN356" s="18" t="s">
        <v>661</v>
      </c>
      <c r="AO356" s="18" t="s">
        <v>661</v>
      </c>
      <c r="AP356" s="18" t="s">
        <v>661</v>
      </c>
      <c r="AS356" s="63" t="s">
        <v>661</v>
      </c>
      <c r="AT356" s="23" t="e">
        <v>#N/A</v>
      </c>
      <c r="AU356" s="23" t="e">
        <v>#N/A</v>
      </c>
      <c r="AV356" s="23" t="e">
        <v>#N/A</v>
      </c>
      <c r="AW356" s="23" t="e">
        <v>#N/A</v>
      </c>
    </row>
    <row r="357" spans="1:49" ht="15.75" customHeight="1">
      <c r="A357" s="57">
        <v>351</v>
      </c>
      <c r="B357" s="18" t="s">
        <v>413</v>
      </c>
      <c r="C357" s="59">
        <v>6839</v>
      </c>
      <c r="D357" s="18">
        <v>6839</v>
      </c>
      <c r="E357" s="59" t="s">
        <v>409</v>
      </c>
      <c r="F357" s="59">
        <v>75</v>
      </c>
      <c r="G357" s="59">
        <v>80</v>
      </c>
      <c r="H357" s="59">
        <v>80</v>
      </c>
      <c r="I357" s="59"/>
      <c r="J357" s="59"/>
      <c r="K357" s="59"/>
      <c r="L357" s="59"/>
      <c r="M357" s="59"/>
      <c r="N357" s="18"/>
      <c r="O357" s="60">
        <v>80</v>
      </c>
      <c r="P357" s="175">
        <v>80</v>
      </c>
      <c r="Q357" s="18"/>
      <c r="R357" s="18"/>
      <c r="S357" s="18"/>
      <c r="T357" s="18"/>
      <c r="U357" s="61">
        <v>78</v>
      </c>
      <c r="V357" s="18" t="s">
        <v>661</v>
      </c>
      <c r="W357" s="18" t="s">
        <v>1239</v>
      </c>
      <c r="X357" s="62" t="s">
        <v>1240</v>
      </c>
      <c r="Y357" s="18" t="s">
        <v>661</v>
      </c>
      <c r="Z357" s="18" t="s">
        <v>661</v>
      </c>
      <c r="AA357" s="18" t="s">
        <v>661</v>
      </c>
      <c r="AB357" s="18" t="s">
        <v>661</v>
      </c>
      <c r="AC357" s="18" t="s">
        <v>661</v>
      </c>
      <c r="AD357" s="18"/>
      <c r="AE357" s="18"/>
      <c r="AF357" s="18"/>
      <c r="AG357" s="18"/>
      <c r="AH357" s="30" t="s">
        <v>661</v>
      </c>
      <c r="AI357" s="18" t="s">
        <v>1238</v>
      </c>
      <c r="AJ357" s="18" t="s">
        <v>661</v>
      </c>
      <c r="AK357" s="18" t="s">
        <v>661</v>
      </c>
      <c r="AL357" s="18" t="s">
        <v>661</v>
      </c>
      <c r="AM357" s="18" t="s">
        <v>661</v>
      </c>
      <c r="AN357" s="18" t="s">
        <v>661</v>
      </c>
      <c r="AO357" s="18" t="s">
        <v>661</v>
      </c>
      <c r="AP357" s="18" t="s">
        <v>661</v>
      </c>
      <c r="AS357" s="63">
        <v>78.75</v>
      </c>
      <c r="AT357" s="23" t="s">
        <v>1255</v>
      </c>
      <c r="AU357" s="23" t="s">
        <v>1256</v>
      </c>
      <c r="AV357" s="23" t="s">
        <v>1255</v>
      </c>
      <c r="AW357" s="23" t="s">
        <v>1256</v>
      </c>
    </row>
    <row r="358" spans="1:49" ht="15.75" customHeight="1">
      <c r="A358" s="57">
        <v>352</v>
      </c>
      <c r="B358" s="18" t="s">
        <v>414</v>
      </c>
      <c r="C358" s="59">
        <v>6840</v>
      </c>
      <c r="D358" s="18">
        <v>6840</v>
      </c>
      <c r="E358" s="59" t="s">
        <v>409</v>
      </c>
      <c r="F358" s="59" t="e">
        <v>#N/A</v>
      </c>
      <c r="G358" s="59">
        <v>80</v>
      </c>
      <c r="H358" s="59">
        <v>90</v>
      </c>
      <c r="I358" s="59"/>
      <c r="J358" s="59"/>
      <c r="K358" s="59"/>
      <c r="L358" s="59"/>
      <c r="M358" s="59"/>
      <c r="N358" s="18"/>
      <c r="O358" s="60">
        <v>85.714285714285722</v>
      </c>
      <c r="P358" s="175">
        <v>80</v>
      </c>
      <c r="Q358" s="18"/>
      <c r="R358" s="18"/>
      <c r="S358" s="18"/>
      <c r="T358" s="18"/>
      <c r="U358" s="61">
        <v>80</v>
      </c>
      <c r="V358" s="18" t="e">
        <v>#N/A</v>
      </c>
      <c r="W358" s="18" t="s">
        <v>1239</v>
      </c>
      <c r="X358" s="62" t="s">
        <v>1240</v>
      </c>
      <c r="Y358" s="18" t="s">
        <v>661</v>
      </c>
      <c r="Z358" s="18" t="s">
        <v>661</v>
      </c>
      <c r="AA358" s="18" t="s">
        <v>661</v>
      </c>
      <c r="AB358" s="18" t="s">
        <v>661</v>
      </c>
      <c r="AC358" s="18" t="s">
        <v>661</v>
      </c>
      <c r="AD358" s="18"/>
      <c r="AE358" s="18"/>
      <c r="AF358" s="18"/>
      <c r="AG358" s="18"/>
      <c r="AH358" s="30" t="s">
        <v>661</v>
      </c>
      <c r="AI358" s="18" t="e">
        <v>#N/A</v>
      </c>
      <c r="AJ358" s="18" t="s">
        <v>661</v>
      </c>
      <c r="AK358" s="18" t="s">
        <v>661</v>
      </c>
      <c r="AL358" s="18" t="s">
        <v>661</v>
      </c>
      <c r="AM358" s="18" t="s">
        <v>661</v>
      </c>
      <c r="AN358" s="18" t="s">
        <v>661</v>
      </c>
      <c r="AO358" s="18" t="s">
        <v>661</v>
      </c>
      <c r="AP358" s="18" t="s">
        <v>661</v>
      </c>
      <c r="AS358" s="63" t="s">
        <v>661</v>
      </c>
      <c r="AT358" s="23" t="e">
        <v>#N/A</v>
      </c>
      <c r="AU358" s="23" t="e">
        <v>#N/A</v>
      </c>
      <c r="AV358" s="23" t="e">
        <v>#N/A</v>
      </c>
      <c r="AW358" s="23" t="e">
        <v>#N/A</v>
      </c>
    </row>
    <row r="359" spans="1:49" ht="15.75" customHeight="1">
      <c r="A359" s="57">
        <v>353</v>
      </c>
      <c r="B359" s="18" t="s">
        <v>415</v>
      </c>
      <c r="C359" s="59">
        <v>6841</v>
      </c>
      <c r="D359" s="18">
        <v>6841</v>
      </c>
      <c r="E359" s="59" t="s">
        <v>409</v>
      </c>
      <c r="F359" s="59">
        <v>60</v>
      </c>
      <c r="G359" s="59">
        <v>80</v>
      </c>
      <c r="H359" s="59">
        <v>90</v>
      </c>
      <c r="I359" s="59"/>
      <c r="J359" s="59"/>
      <c r="K359" s="59"/>
      <c r="L359" s="59"/>
      <c r="M359" s="59"/>
      <c r="N359" s="18"/>
      <c r="O359" s="60">
        <v>88.571428571428584</v>
      </c>
      <c r="P359" s="175">
        <v>80</v>
      </c>
      <c r="Q359" s="18"/>
      <c r="R359" s="18"/>
      <c r="S359" s="18"/>
      <c r="T359" s="18"/>
      <c r="U359" s="61">
        <v>79.642857142857139</v>
      </c>
      <c r="V359" s="18" t="s">
        <v>661</v>
      </c>
      <c r="W359" s="18" t="s">
        <v>1239</v>
      </c>
      <c r="X359" s="62" t="s">
        <v>1240</v>
      </c>
      <c r="Y359" s="18" t="s">
        <v>661</v>
      </c>
      <c r="Z359" s="18" t="s">
        <v>661</v>
      </c>
      <c r="AA359" s="18" t="s">
        <v>661</v>
      </c>
      <c r="AB359" s="18" t="s">
        <v>661</v>
      </c>
      <c r="AC359" s="18" t="s">
        <v>661</v>
      </c>
      <c r="AD359" s="18"/>
      <c r="AE359" s="18"/>
      <c r="AF359" s="18"/>
      <c r="AG359" s="18"/>
      <c r="AH359" s="30" t="s">
        <v>661</v>
      </c>
      <c r="AI359" s="18" t="s">
        <v>1238</v>
      </c>
      <c r="AJ359" s="18" t="s">
        <v>661</v>
      </c>
      <c r="AK359" s="18" t="s">
        <v>661</v>
      </c>
      <c r="AL359" s="18" t="s">
        <v>661</v>
      </c>
      <c r="AM359" s="18" t="s">
        <v>661</v>
      </c>
      <c r="AN359" s="18" t="s">
        <v>661</v>
      </c>
      <c r="AO359" s="18" t="s">
        <v>661</v>
      </c>
      <c r="AP359" s="18" t="s">
        <v>661</v>
      </c>
      <c r="AS359" s="63">
        <v>79.642857142857139</v>
      </c>
      <c r="AT359" s="23" t="s">
        <v>1255</v>
      </c>
      <c r="AU359" s="23" t="s">
        <v>1256</v>
      </c>
      <c r="AV359" s="23" t="s">
        <v>1255</v>
      </c>
      <c r="AW359" s="23" t="s">
        <v>1256</v>
      </c>
    </row>
    <row r="360" spans="1:49" ht="15.75" customHeight="1">
      <c r="A360" s="57">
        <v>354</v>
      </c>
      <c r="B360" s="18" t="s">
        <v>416</v>
      </c>
      <c r="C360" s="59">
        <v>6842</v>
      </c>
      <c r="D360" s="18">
        <v>6842</v>
      </c>
      <c r="E360" s="59" t="s">
        <v>409</v>
      </c>
      <c r="F360" s="59">
        <v>80</v>
      </c>
      <c r="G360" s="59">
        <v>80</v>
      </c>
      <c r="H360" s="59">
        <v>80</v>
      </c>
      <c r="I360" s="59"/>
      <c r="J360" s="59"/>
      <c r="K360" s="59"/>
      <c r="L360" s="59"/>
      <c r="M360" s="59"/>
      <c r="N360" s="18"/>
      <c r="O360" s="60">
        <v>42.857142857142861</v>
      </c>
      <c r="P360" s="175">
        <v>80</v>
      </c>
      <c r="Q360" s="18"/>
      <c r="R360" s="18"/>
      <c r="S360" s="18"/>
      <c r="T360" s="18"/>
      <c r="U360" s="61">
        <v>76</v>
      </c>
      <c r="V360" s="18" t="s">
        <v>1238</v>
      </c>
      <c r="W360" s="18" t="s">
        <v>1239</v>
      </c>
      <c r="X360" s="62" t="s">
        <v>1240</v>
      </c>
      <c r="Y360" s="18" t="s">
        <v>661</v>
      </c>
      <c r="Z360" s="18" t="s">
        <v>661</v>
      </c>
      <c r="AA360" s="18" t="s">
        <v>661</v>
      </c>
      <c r="AB360" s="18" t="s">
        <v>661</v>
      </c>
      <c r="AC360" s="18" t="s">
        <v>661</v>
      </c>
      <c r="AD360" s="18"/>
      <c r="AE360" s="18"/>
      <c r="AF360" s="18"/>
      <c r="AG360" s="18"/>
      <c r="AH360" s="30" t="s">
        <v>661</v>
      </c>
      <c r="AI360" s="18" t="s">
        <v>661</v>
      </c>
      <c r="AJ360" s="18" t="s">
        <v>661</v>
      </c>
      <c r="AK360" s="18" t="s">
        <v>661</v>
      </c>
      <c r="AL360" s="18" t="s">
        <v>661</v>
      </c>
      <c r="AM360" s="18" t="s">
        <v>661</v>
      </c>
      <c r="AN360" s="18" t="s">
        <v>661</v>
      </c>
      <c r="AO360" s="18" t="s">
        <v>661</v>
      </c>
      <c r="AP360" s="18" t="s">
        <v>661</v>
      </c>
      <c r="AS360" s="63">
        <v>70.714285714285722</v>
      </c>
      <c r="AT360" s="23" t="s">
        <v>1248</v>
      </c>
      <c r="AU360" s="23" t="s">
        <v>1243</v>
      </c>
      <c r="AV360" s="23" t="s">
        <v>1248</v>
      </c>
      <c r="AW360" s="23" t="s">
        <v>661</v>
      </c>
    </row>
    <row r="361" spans="1:49" ht="15.75" customHeight="1">
      <c r="A361" s="57">
        <v>355</v>
      </c>
      <c r="B361" s="18" t="s">
        <v>417</v>
      </c>
      <c r="C361" s="59">
        <v>6844</v>
      </c>
      <c r="D361" s="18">
        <v>6844</v>
      </c>
      <c r="E361" s="59" t="s">
        <v>409</v>
      </c>
      <c r="F361" s="59">
        <v>80</v>
      </c>
      <c r="G361" s="59">
        <v>75</v>
      </c>
      <c r="H361" s="59">
        <v>90</v>
      </c>
      <c r="I361" s="59"/>
      <c r="J361" s="59"/>
      <c r="K361" s="59"/>
      <c r="L361" s="59"/>
      <c r="M361" s="59"/>
      <c r="N361" s="18"/>
      <c r="O361" s="60">
        <v>68.571428571428569</v>
      </c>
      <c r="P361" s="175">
        <v>80</v>
      </c>
      <c r="Q361" s="18"/>
      <c r="R361" s="18"/>
      <c r="S361" s="18"/>
      <c r="T361" s="18"/>
      <c r="U361" s="61">
        <v>80</v>
      </c>
      <c r="V361" s="18" t="s">
        <v>1238</v>
      </c>
      <c r="W361" s="18" t="s">
        <v>661</v>
      </c>
      <c r="X361" s="62" t="s">
        <v>1240</v>
      </c>
      <c r="Y361" s="18" t="s">
        <v>661</v>
      </c>
      <c r="Z361" s="18" t="s">
        <v>661</v>
      </c>
      <c r="AA361" s="18" t="s">
        <v>661</v>
      </c>
      <c r="AB361" s="18" t="s">
        <v>661</v>
      </c>
      <c r="AC361" s="18" t="s">
        <v>661</v>
      </c>
      <c r="AD361" s="18"/>
      <c r="AE361" s="18"/>
      <c r="AF361" s="18"/>
      <c r="AG361" s="18"/>
      <c r="AH361" s="30" t="s">
        <v>661</v>
      </c>
      <c r="AI361" s="18" t="s">
        <v>661</v>
      </c>
      <c r="AJ361" s="18" t="s">
        <v>1239</v>
      </c>
      <c r="AK361" s="18" t="s">
        <v>661</v>
      </c>
      <c r="AL361" s="18" t="s">
        <v>661</v>
      </c>
      <c r="AM361" s="18" t="s">
        <v>661</v>
      </c>
      <c r="AN361" s="18" t="s">
        <v>661</v>
      </c>
      <c r="AO361" s="18" t="s">
        <v>661</v>
      </c>
      <c r="AP361" s="18" t="s">
        <v>661</v>
      </c>
      <c r="AS361" s="63">
        <v>78.392857142857139</v>
      </c>
      <c r="AT361" s="23" t="s">
        <v>1244</v>
      </c>
      <c r="AU361" s="23" t="s">
        <v>1245</v>
      </c>
      <c r="AV361" s="23" t="s">
        <v>1244</v>
      </c>
      <c r="AW361" s="23" t="s">
        <v>1245</v>
      </c>
    </row>
    <row r="362" spans="1:49" ht="15.75" customHeight="1">
      <c r="A362" s="57">
        <v>356</v>
      </c>
      <c r="B362" s="18" t="s">
        <v>418</v>
      </c>
      <c r="C362" s="59">
        <v>6845</v>
      </c>
      <c r="D362" s="18">
        <v>6845</v>
      </c>
      <c r="E362" s="59" t="s">
        <v>409</v>
      </c>
      <c r="F362" s="59">
        <v>80</v>
      </c>
      <c r="G362" s="59">
        <v>75</v>
      </c>
      <c r="H362" s="59">
        <v>90</v>
      </c>
      <c r="I362" s="59"/>
      <c r="J362" s="59"/>
      <c r="K362" s="59"/>
      <c r="L362" s="59"/>
      <c r="M362" s="59"/>
      <c r="N362" s="18"/>
      <c r="O362" s="60">
        <v>80</v>
      </c>
      <c r="P362" s="175">
        <v>80</v>
      </c>
      <c r="Q362" s="18"/>
      <c r="R362" s="18"/>
      <c r="S362" s="18"/>
      <c r="T362" s="18"/>
      <c r="U362" s="61">
        <v>79</v>
      </c>
      <c r="V362" s="18" t="s">
        <v>1238</v>
      </c>
      <c r="W362" s="18" t="s">
        <v>661</v>
      </c>
      <c r="X362" s="62" t="s">
        <v>1240</v>
      </c>
      <c r="Y362" s="18" t="s">
        <v>661</v>
      </c>
      <c r="Z362" s="18" t="s">
        <v>661</v>
      </c>
      <c r="AA362" s="18" t="s">
        <v>661</v>
      </c>
      <c r="AB362" s="18" t="s">
        <v>661</v>
      </c>
      <c r="AC362" s="18" t="s">
        <v>661</v>
      </c>
      <c r="AD362" s="18"/>
      <c r="AE362" s="18"/>
      <c r="AF362" s="18"/>
      <c r="AG362" s="18"/>
      <c r="AH362" s="30" t="s">
        <v>661</v>
      </c>
      <c r="AI362" s="18" t="s">
        <v>661</v>
      </c>
      <c r="AJ362" s="18" t="s">
        <v>1239</v>
      </c>
      <c r="AK362" s="18" t="s">
        <v>661</v>
      </c>
      <c r="AL362" s="18" t="s">
        <v>661</v>
      </c>
      <c r="AM362" s="18" t="s">
        <v>661</v>
      </c>
      <c r="AN362" s="18" t="s">
        <v>661</v>
      </c>
      <c r="AO362" s="18" t="s">
        <v>661</v>
      </c>
      <c r="AP362" s="18" t="s">
        <v>661</v>
      </c>
      <c r="AS362" s="63">
        <v>81.25</v>
      </c>
      <c r="AT362" s="23" t="s">
        <v>1244</v>
      </c>
      <c r="AU362" s="23" t="s">
        <v>1245</v>
      </c>
      <c r="AV362" s="23" t="s">
        <v>1244</v>
      </c>
      <c r="AW362" s="23" t="s">
        <v>1245</v>
      </c>
    </row>
    <row r="363" spans="1:49" ht="15.75" customHeight="1">
      <c r="A363" s="57">
        <v>357</v>
      </c>
      <c r="B363" s="18" t="s">
        <v>419</v>
      </c>
      <c r="C363" s="59">
        <v>6846</v>
      </c>
      <c r="D363" s="18">
        <v>6846</v>
      </c>
      <c r="E363" s="59" t="s">
        <v>409</v>
      </c>
      <c r="F363" s="59">
        <v>75</v>
      </c>
      <c r="G363" s="59">
        <v>75</v>
      </c>
      <c r="H363" s="59">
        <v>80</v>
      </c>
      <c r="I363" s="59"/>
      <c r="J363" s="59"/>
      <c r="K363" s="59"/>
      <c r="L363" s="59"/>
      <c r="M363" s="59"/>
      <c r="N363" s="18"/>
      <c r="O363" s="60">
        <v>34.285714285714285</v>
      </c>
      <c r="P363" s="175">
        <v>80</v>
      </c>
      <c r="Q363" s="18"/>
      <c r="R363" s="18"/>
      <c r="S363" s="18"/>
      <c r="T363" s="18"/>
      <c r="U363" s="61">
        <v>79</v>
      </c>
      <c r="V363" s="18" t="s">
        <v>661</v>
      </c>
      <c r="W363" s="18" t="s">
        <v>661</v>
      </c>
      <c r="X363" s="62" t="s">
        <v>1240</v>
      </c>
      <c r="Y363" s="18" t="s">
        <v>661</v>
      </c>
      <c r="Z363" s="18" t="s">
        <v>661</v>
      </c>
      <c r="AA363" s="18" t="s">
        <v>661</v>
      </c>
      <c r="AB363" s="18" t="s">
        <v>661</v>
      </c>
      <c r="AC363" s="18" t="s">
        <v>661</v>
      </c>
      <c r="AD363" s="18"/>
      <c r="AE363" s="18"/>
      <c r="AF363" s="18"/>
      <c r="AG363" s="18"/>
      <c r="AH363" s="30" t="s">
        <v>661</v>
      </c>
      <c r="AI363" s="18" t="s">
        <v>1238</v>
      </c>
      <c r="AJ363" s="18" t="s">
        <v>1239</v>
      </c>
      <c r="AK363" s="18" t="s">
        <v>661</v>
      </c>
      <c r="AL363" s="18" t="s">
        <v>661</v>
      </c>
      <c r="AM363" s="18" t="s">
        <v>661</v>
      </c>
      <c r="AN363" s="18" t="s">
        <v>661</v>
      </c>
      <c r="AO363" s="18" t="s">
        <v>661</v>
      </c>
      <c r="AP363" s="18" t="s">
        <v>661</v>
      </c>
      <c r="AS363" s="63">
        <v>66.071428571428569</v>
      </c>
      <c r="AT363" s="23" t="s">
        <v>1249</v>
      </c>
      <c r="AU363" s="23" t="s">
        <v>1250</v>
      </c>
      <c r="AV363" s="23" t="s">
        <v>1249</v>
      </c>
      <c r="AW363" s="23" t="s">
        <v>1250</v>
      </c>
    </row>
    <row r="364" spans="1:49" ht="15.75" customHeight="1">
      <c r="A364" s="57">
        <v>358</v>
      </c>
      <c r="B364" s="18" t="s">
        <v>420</v>
      </c>
      <c r="C364" s="59">
        <v>6847</v>
      </c>
      <c r="D364" s="18">
        <v>6847</v>
      </c>
      <c r="E364" s="59" t="s">
        <v>409</v>
      </c>
      <c r="F364" s="59">
        <v>75</v>
      </c>
      <c r="G364" s="59">
        <v>80</v>
      </c>
      <c r="H364" s="59">
        <v>75</v>
      </c>
      <c r="I364" s="59"/>
      <c r="J364" s="59"/>
      <c r="K364" s="59"/>
      <c r="L364" s="59"/>
      <c r="M364" s="59"/>
      <c r="N364" s="18"/>
      <c r="O364" s="60">
        <v>40</v>
      </c>
      <c r="P364" s="175">
        <v>80</v>
      </c>
      <c r="Q364" s="18"/>
      <c r="R364" s="18"/>
      <c r="S364" s="18"/>
      <c r="T364" s="18"/>
      <c r="U364" s="61">
        <v>76</v>
      </c>
      <c r="V364" s="18" t="s">
        <v>661</v>
      </c>
      <c r="W364" s="18" t="s">
        <v>1239</v>
      </c>
      <c r="X364" s="62" t="s">
        <v>661</v>
      </c>
      <c r="Y364" s="18" t="s">
        <v>661</v>
      </c>
      <c r="Z364" s="18" t="s">
        <v>661</v>
      </c>
      <c r="AA364" s="18" t="s">
        <v>661</v>
      </c>
      <c r="AB364" s="18" t="s">
        <v>661</v>
      </c>
      <c r="AC364" s="18" t="s">
        <v>661</v>
      </c>
      <c r="AD364" s="18"/>
      <c r="AE364" s="18"/>
      <c r="AF364" s="18"/>
      <c r="AG364" s="18"/>
      <c r="AH364" s="30" t="s">
        <v>661</v>
      </c>
      <c r="AI364" s="18" t="s">
        <v>1238</v>
      </c>
      <c r="AJ364" s="18" t="s">
        <v>661</v>
      </c>
      <c r="AK364" s="18" t="s">
        <v>1240</v>
      </c>
      <c r="AL364" s="18" t="s">
        <v>661</v>
      </c>
      <c r="AM364" s="18" t="s">
        <v>661</v>
      </c>
      <c r="AN364" s="18" t="s">
        <v>661</v>
      </c>
      <c r="AO364" s="18" t="s">
        <v>661</v>
      </c>
      <c r="AP364" s="18" t="s">
        <v>661</v>
      </c>
      <c r="AS364" s="63">
        <v>67.5</v>
      </c>
      <c r="AT364" s="23" t="s">
        <v>1253</v>
      </c>
      <c r="AU364" s="23" t="s">
        <v>1254</v>
      </c>
      <c r="AV364" s="23" t="s">
        <v>1253</v>
      </c>
      <c r="AW364" s="23" t="s">
        <v>1254</v>
      </c>
    </row>
    <row r="365" spans="1:49" ht="15.75" customHeight="1">
      <c r="A365" s="57">
        <v>359</v>
      </c>
      <c r="B365" s="18" t="s">
        <v>421</v>
      </c>
      <c r="C365" s="59">
        <v>6848</v>
      </c>
      <c r="D365" s="18">
        <v>6848</v>
      </c>
      <c r="E365" s="59" t="s">
        <v>409</v>
      </c>
      <c r="F365" s="59">
        <v>75</v>
      </c>
      <c r="G365" s="59">
        <v>75</v>
      </c>
      <c r="H365" s="59">
        <v>90</v>
      </c>
      <c r="I365" s="59"/>
      <c r="J365" s="59"/>
      <c r="K365" s="59"/>
      <c r="L365" s="59"/>
      <c r="M365" s="59"/>
      <c r="N365" s="18"/>
      <c r="O365" s="60">
        <v>80</v>
      </c>
      <c r="P365" s="175">
        <v>80</v>
      </c>
      <c r="Q365" s="18"/>
      <c r="R365" s="18"/>
      <c r="S365" s="18"/>
      <c r="T365" s="18"/>
      <c r="U365" s="61">
        <v>80</v>
      </c>
      <c r="V365" s="18" t="s">
        <v>661</v>
      </c>
      <c r="W365" s="18" t="s">
        <v>661</v>
      </c>
      <c r="X365" s="62" t="s">
        <v>1240</v>
      </c>
      <c r="Y365" s="18" t="s">
        <v>661</v>
      </c>
      <c r="Z365" s="18" t="s">
        <v>661</v>
      </c>
      <c r="AA365" s="18" t="s">
        <v>661</v>
      </c>
      <c r="AB365" s="18" t="s">
        <v>661</v>
      </c>
      <c r="AC365" s="18" t="s">
        <v>661</v>
      </c>
      <c r="AD365" s="18"/>
      <c r="AE365" s="18"/>
      <c r="AF365" s="18"/>
      <c r="AG365" s="18"/>
      <c r="AH365" s="30" t="s">
        <v>661</v>
      </c>
      <c r="AI365" s="18" t="s">
        <v>1238</v>
      </c>
      <c r="AJ365" s="18" t="s">
        <v>1239</v>
      </c>
      <c r="AK365" s="18" t="s">
        <v>661</v>
      </c>
      <c r="AL365" s="18" t="s">
        <v>661</v>
      </c>
      <c r="AM365" s="18" t="s">
        <v>661</v>
      </c>
      <c r="AN365" s="18" t="s">
        <v>661</v>
      </c>
      <c r="AO365" s="18" t="s">
        <v>661</v>
      </c>
      <c r="AP365" s="18" t="s">
        <v>661</v>
      </c>
      <c r="AS365" s="63">
        <v>80</v>
      </c>
      <c r="AT365" s="23" t="s">
        <v>1249</v>
      </c>
      <c r="AU365" s="23" t="s">
        <v>1250</v>
      </c>
      <c r="AV365" s="23" t="s">
        <v>1249</v>
      </c>
      <c r="AW365" s="23" t="s">
        <v>1250</v>
      </c>
    </row>
    <row r="366" spans="1:49" ht="15.75" customHeight="1">
      <c r="A366" s="57">
        <v>360</v>
      </c>
      <c r="B366" s="18" t="s">
        <v>422</v>
      </c>
      <c r="C366" s="59">
        <v>6849</v>
      </c>
      <c r="D366" s="18">
        <v>6849</v>
      </c>
      <c r="E366" s="59" t="s">
        <v>409</v>
      </c>
      <c r="F366" s="59">
        <v>75</v>
      </c>
      <c r="G366" s="59">
        <v>80</v>
      </c>
      <c r="H366" s="59">
        <v>80</v>
      </c>
      <c r="I366" s="59"/>
      <c r="J366" s="59"/>
      <c r="K366" s="59"/>
      <c r="L366" s="59"/>
      <c r="M366" s="59"/>
      <c r="N366" s="18"/>
      <c r="O366" s="60">
        <v>71.428571428571431</v>
      </c>
      <c r="P366" s="175">
        <v>80</v>
      </c>
      <c r="Q366" s="18"/>
      <c r="R366" s="18"/>
      <c r="S366" s="18"/>
      <c r="T366" s="18"/>
      <c r="U366" s="61">
        <v>76.607142857142861</v>
      </c>
      <c r="V366" s="18" t="s">
        <v>661</v>
      </c>
      <c r="W366" s="18" t="s">
        <v>1239</v>
      </c>
      <c r="X366" s="62" t="s">
        <v>1240</v>
      </c>
      <c r="Y366" s="18" t="s">
        <v>661</v>
      </c>
      <c r="Z366" s="18" t="s">
        <v>661</v>
      </c>
      <c r="AA366" s="18" t="s">
        <v>661</v>
      </c>
      <c r="AB366" s="18" t="s">
        <v>661</v>
      </c>
      <c r="AC366" s="18" t="s">
        <v>661</v>
      </c>
      <c r="AD366" s="18"/>
      <c r="AE366" s="18"/>
      <c r="AF366" s="18"/>
      <c r="AG366" s="18"/>
      <c r="AH366" s="30" t="s">
        <v>661</v>
      </c>
      <c r="AI366" s="18" t="s">
        <v>1238</v>
      </c>
      <c r="AJ366" s="18" t="s">
        <v>661</v>
      </c>
      <c r="AK366" s="18" t="s">
        <v>661</v>
      </c>
      <c r="AL366" s="18" t="s">
        <v>661</v>
      </c>
      <c r="AM366" s="18" t="s">
        <v>661</v>
      </c>
      <c r="AN366" s="18" t="s">
        <v>661</v>
      </c>
      <c r="AO366" s="18" t="s">
        <v>661</v>
      </c>
      <c r="AP366" s="18" t="s">
        <v>661</v>
      </c>
      <c r="AS366" s="63">
        <v>76.607142857142861</v>
      </c>
      <c r="AT366" s="23" t="s">
        <v>1255</v>
      </c>
      <c r="AU366" s="23" t="s">
        <v>1256</v>
      </c>
      <c r="AV366" s="23" t="s">
        <v>1255</v>
      </c>
      <c r="AW366" s="23" t="s">
        <v>1256</v>
      </c>
    </row>
    <row r="367" spans="1:49" ht="15.75" customHeight="1">
      <c r="A367" s="57">
        <v>361</v>
      </c>
      <c r="B367" s="18" t="s">
        <v>423</v>
      </c>
      <c r="C367" s="59">
        <v>6850</v>
      </c>
      <c r="D367" s="18">
        <v>6850</v>
      </c>
      <c r="E367" s="59" t="s">
        <v>409</v>
      </c>
      <c r="F367" s="59">
        <v>80</v>
      </c>
      <c r="G367" s="59">
        <v>75</v>
      </c>
      <c r="H367" s="59" t="e">
        <v>#N/A</v>
      </c>
      <c r="I367" s="59"/>
      <c r="J367" s="59"/>
      <c r="K367" s="59"/>
      <c r="L367" s="59"/>
      <c r="M367" s="59"/>
      <c r="N367" s="18"/>
      <c r="O367" s="60">
        <v>68.571428571428569</v>
      </c>
      <c r="P367" s="175">
        <v>80</v>
      </c>
      <c r="Q367" s="18"/>
      <c r="R367" s="18"/>
      <c r="S367" s="18"/>
      <c r="T367" s="18"/>
      <c r="U367" s="61">
        <v>77</v>
      </c>
      <c r="V367" s="18" t="s">
        <v>1238</v>
      </c>
      <c r="W367" s="18" t="s">
        <v>661</v>
      </c>
      <c r="X367" s="62" t="e">
        <v>#N/A</v>
      </c>
      <c r="Y367" s="18" t="s">
        <v>661</v>
      </c>
      <c r="Z367" s="18" t="s">
        <v>661</v>
      </c>
      <c r="AA367" s="18" t="s">
        <v>661</v>
      </c>
      <c r="AB367" s="18" t="s">
        <v>661</v>
      </c>
      <c r="AC367" s="18" t="s">
        <v>661</v>
      </c>
      <c r="AD367" s="18"/>
      <c r="AE367" s="18"/>
      <c r="AF367" s="18"/>
      <c r="AG367" s="18"/>
      <c r="AH367" s="30" t="s">
        <v>661</v>
      </c>
      <c r="AI367" s="18" t="s">
        <v>661</v>
      </c>
      <c r="AJ367" s="18" t="s">
        <v>1239</v>
      </c>
      <c r="AK367" s="18" t="e">
        <v>#N/A</v>
      </c>
      <c r="AL367" s="18" t="s">
        <v>661</v>
      </c>
      <c r="AM367" s="18" t="s">
        <v>661</v>
      </c>
      <c r="AN367" s="18" t="s">
        <v>661</v>
      </c>
      <c r="AO367" s="18" t="s">
        <v>661</v>
      </c>
      <c r="AP367" s="18" t="s">
        <v>661</v>
      </c>
      <c r="AS367" s="63" t="s">
        <v>661</v>
      </c>
      <c r="AT367" s="23" t="e">
        <v>#N/A</v>
      </c>
      <c r="AU367" s="23" t="e">
        <v>#N/A</v>
      </c>
      <c r="AV367" s="23" t="e">
        <v>#N/A</v>
      </c>
      <c r="AW367" s="23" t="e">
        <v>#N/A</v>
      </c>
    </row>
    <row r="368" spans="1:49" ht="15.75" customHeight="1">
      <c r="A368" s="57">
        <v>362</v>
      </c>
      <c r="B368" s="18" t="s">
        <v>424</v>
      </c>
      <c r="C368" s="59">
        <v>6851</v>
      </c>
      <c r="D368" s="18">
        <v>6851</v>
      </c>
      <c r="E368" s="59" t="s">
        <v>409</v>
      </c>
      <c r="F368" s="59">
        <v>90</v>
      </c>
      <c r="G368" s="59">
        <v>90</v>
      </c>
      <c r="H368" s="59">
        <v>80</v>
      </c>
      <c r="I368" s="59"/>
      <c r="J368" s="59"/>
      <c r="K368" s="59"/>
      <c r="L368" s="59"/>
      <c r="M368" s="59"/>
      <c r="N368" s="18"/>
      <c r="O368" s="60">
        <v>62.857142857142861</v>
      </c>
      <c r="P368" s="175">
        <v>80</v>
      </c>
      <c r="Q368" s="18"/>
      <c r="R368" s="18"/>
      <c r="S368" s="18"/>
      <c r="T368" s="18"/>
      <c r="U368" s="61">
        <v>79</v>
      </c>
      <c r="V368" s="18" t="s">
        <v>1238</v>
      </c>
      <c r="W368" s="18" t="s">
        <v>1239</v>
      </c>
      <c r="X368" s="62" t="s">
        <v>1240</v>
      </c>
      <c r="Y368" s="18" t="s">
        <v>661</v>
      </c>
      <c r="Z368" s="18" t="s">
        <v>661</v>
      </c>
      <c r="AA368" s="18" t="s">
        <v>661</v>
      </c>
      <c r="AB368" s="18" t="s">
        <v>661</v>
      </c>
      <c r="AC368" s="18" t="s">
        <v>661</v>
      </c>
      <c r="AD368" s="18"/>
      <c r="AE368" s="18"/>
      <c r="AF368" s="18"/>
      <c r="AG368" s="18"/>
      <c r="AH368" s="30" t="s">
        <v>661</v>
      </c>
      <c r="AI368" s="18" t="s">
        <v>661</v>
      </c>
      <c r="AJ368" s="18" t="s">
        <v>661</v>
      </c>
      <c r="AK368" s="18" t="s">
        <v>661</v>
      </c>
      <c r="AL368" s="18" t="s">
        <v>661</v>
      </c>
      <c r="AM368" s="18" t="s">
        <v>661</v>
      </c>
      <c r="AN368" s="18" t="s">
        <v>661</v>
      </c>
      <c r="AO368" s="18" t="s">
        <v>661</v>
      </c>
      <c r="AP368" s="18" t="s">
        <v>661</v>
      </c>
      <c r="AS368" s="63">
        <v>80.714285714285722</v>
      </c>
      <c r="AT368" s="23" t="s">
        <v>1248</v>
      </c>
      <c r="AU368" s="23" t="s">
        <v>1243</v>
      </c>
      <c r="AV368" s="23" t="s">
        <v>1248</v>
      </c>
      <c r="AW368" s="23" t="s">
        <v>661</v>
      </c>
    </row>
    <row r="369" spans="1:49" ht="15.75" customHeight="1">
      <c r="A369" s="57">
        <v>363</v>
      </c>
      <c r="B369" s="18" t="s">
        <v>425</v>
      </c>
      <c r="C369" s="59">
        <v>6853</v>
      </c>
      <c r="D369" s="18">
        <v>6853</v>
      </c>
      <c r="E369" s="59" t="s">
        <v>409</v>
      </c>
      <c r="F369" s="59" t="e">
        <v>#N/A</v>
      </c>
      <c r="G369" s="59">
        <v>75</v>
      </c>
      <c r="H369" s="59" t="e">
        <v>#N/A</v>
      </c>
      <c r="I369" s="59"/>
      <c r="J369" s="59"/>
      <c r="K369" s="59"/>
      <c r="L369" s="59"/>
      <c r="M369" s="59"/>
      <c r="N369" s="18"/>
      <c r="O369" s="60">
        <v>60.000000000000007</v>
      </c>
      <c r="P369" s="175">
        <v>80</v>
      </c>
      <c r="Q369" s="18"/>
      <c r="R369" s="18"/>
      <c r="S369" s="18"/>
      <c r="T369" s="18"/>
      <c r="U369" s="61">
        <v>76</v>
      </c>
      <c r="V369" s="18" t="e">
        <v>#N/A</v>
      </c>
      <c r="W369" s="18" t="s">
        <v>661</v>
      </c>
      <c r="X369" s="62" t="e">
        <v>#N/A</v>
      </c>
      <c r="Y369" s="18" t="s">
        <v>661</v>
      </c>
      <c r="Z369" s="18" t="s">
        <v>661</v>
      </c>
      <c r="AA369" s="18" t="s">
        <v>661</v>
      </c>
      <c r="AB369" s="18" t="s">
        <v>661</v>
      </c>
      <c r="AC369" s="18" t="s">
        <v>661</v>
      </c>
      <c r="AD369" s="18"/>
      <c r="AE369" s="18"/>
      <c r="AF369" s="18"/>
      <c r="AG369" s="18"/>
      <c r="AH369" s="30" t="s">
        <v>661</v>
      </c>
      <c r="AI369" s="18" t="e">
        <v>#N/A</v>
      </c>
      <c r="AJ369" s="18" t="s">
        <v>1239</v>
      </c>
      <c r="AK369" s="18" t="e">
        <v>#N/A</v>
      </c>
      <c r="AL369" s="18" t="s">
        <v>661</v>
      </c>
      <c r="AM369" s="18" t="s">
        <v>661</v>
      </c>
      <c r="AN369" s="18" t="s">
        <v>661</v>
      </c>
      <c r="AO369" s="18" t="s">
        <v>661</v>
      </c>
      <c r="AP369" s="18" t="s">
        <v>661</v>
      </c>
      <c r="AS369" s="63" t="s">
        <v>661</v>
      </c>
      <c r="AT369" s="23" t="e">
        <v>#N/A</v>
      </c>
      <c r="AU369" s="23" t="e">
        <v>#N/A</v>
      </c>
      <c r="AV369" s="23" t="e">
        <v>#N/A</v>
      </c>
      <c r="AW369" s="23" t="e">
        <v>#N/A</v>
      </c>
    </row>
    <row r="370" spans="1:49" ht="15.75" customHeight="1">
      <c r="A370" s="57">
        <v>364</v>
      </c>
      <c r="B370" s="18" t="s">
        <v>426</v>
      </c>
      <c r="C370" s="59">
        <v>6854</v>
      </c>
      <c r="D370" s="18">
        <v>6854</v>
      </c>
      <c r="E370" s="59" t="s">
        <v>409</v>
      </c>
      <c r="F370" s="59">
        <v>80</v>
      </c>
      <c r="G370" s="59">
        <v>80</v>
      </c>
      <c r="H370" s="59" t="e">
        <v>#N/A</v>
      </c>
      <c r="I370" s="59"/>
      <c r="J370" s="59"/>
      <c r="K370" s="59"/>
      <c r="L370" s="59"/>
      <c r="M370" s="59"/>
      <c r="N370" s="18"/>
      <c r="O370" s="60">
        <v>77.142857142857153</v>
      </c>
      <c r="P370" s="175">
        <v>80</v>
      </c>
      <c r="Q370" s="18"/>
      <c r="R370" s="18"/>
      <c r="S370" s="18"/>
      <c r="T370" s="18"/>
      <c r="U370" s="61">
        <v>78</v>
      </c>
      <c r="V370" s="18" t="s">
        <v>1238</v>
      </c>
      <c r="W370" s="18" t="s">
        <v>1239</v>
      </c>
      <c r="X370" s="62" t="e">
        <v>#N/A</v>
      </c>
      <c r="Y370" s="18" t="s">
        <v>661</v>
      </c>
      <c r="Z370" s="18" t="s">
        <v>661</v>
      </c>
      <c r="AA370" s="18" t="s">
        <v>661</v>
      </c>
      <c r="AB370" s="18" t="s">
        <v>661</v>
      </c>
      <c r="AC370" s="18" t="s">
        <v>661</v>
      </c>
      <c r="AD370" s="18"/>
      <c r="AE370" s="18"/>
      <c r="AF370" s="18"/>
      <c r="AG370" s="18"/>
      <c r="AH370" s="30" t="s">
        <v>661</v>
      </c>
      <c r="AI370" s="18" t="s">
        <v>661</v>
      </c>
      <c r="AJ370" s="18" t="s">
        <v>661</v>
      </c>
      <c r="AK370" s="18" t="e">
        <v>#N/A</v>
      </c>
      <c r="AL370" s="18" t="s">
        <v>661</v>
      </c>
      <c r="AM370" s="18" t="s">
        <v>661</v>
      </c>
      <c r="AN370" s="18" t="s">
        <v>661</v>
      </c>
      <c r="AO370" s="18" t="s">
        <v>661</v>
      </c>
      <c r="AP370" s="18" t="s">
        <v>661</v>
      </c>
      <c r="AS370" s="63" t="s">
        <v>661</v>
      </c>
      <c r="AT370" s="23" t="e">
        <v>#N/A</v>
      </c>
      <c r="AU370" s="23" t="e">
        <v>#N/A</v>
      </c>
      <c r="AV370" s="23" t="e">
        <v>#N/A</v>
      </c>
      <c r="AW370" s="23" t="e">
        <v>#N/A</v>
      </c>
    </row>
    <row r="371" spans="1:49" ht="15.75" customHeight="1">
      <c r="A371" s="57">
        <v>365</v>
      </c>
      <c r="B371" s="18" t="s">
        <v>427</v>
      </c>
      <c r="C371" s="59">
        <v>6855</v>
      </c>
      <c r="D371" s="18">
        <v>6855</v>
      </c>
      <c r="E371" s="59" t="s">
        <v>409</v>
      </c>
      <c r="F371" s="59">
        <v>75</v>
      </c>
      <c r="G371" s="59">
        <v>80</v>
      </c>
      <c r="H371" s="59">
        <v>80</v>
      </c>
      <c r="I371" s="59"/>
      <c r="J371" s="59"/>
      <c r="K371" s="59"/>
      <c r="L371" s="59"/>
      <c r="M371" s="59"/>
      <c r="N371" s="18"/>
      <c r="O371" s="60">
        <v>97.142857142857153</v>
      </c>
      <c r="P371" s="175">
        <v>80</v>
      </c>
      <c r="Q371" s="18"/>
      <c r="R371" s="18"/>
      <c r="S371" s="18"/>
      <c r="T371" s="18"/>
      <c r="U371" s="61">
        <v>82</v>
      </c>
      <c r="V371" s="18" t="s">
        <v>661</v>
      </c>
      <c r="W371" s="18" t="s">
        <v>1239</v>
      </c>
      <c r="X371" s="62" t="s">
        <v>1240</v>
      </c>
      <c r="Y371" s="18" t="s">
        <v>661</v>
      </c>
      <c r="Z371" s="18" t="s">
        <v>661</v>
      </c>
      <c r="AA371" s="18" t="s">
        <v>661</v>
      </c>
      <c r="AB371" s="18" t="s">
        <v>661</v>
      </c>
      <c r="AC371" s="18" t="s">
        <v>661</v>
      </c>
      <c r="AD371" s="18"/>
      <c r="AE371" s="18"/>
      <c r="AF371" s="18"/>
      <c r="AG371" s="18"/>
      <c r="AH371" s="30" t="s">
        <v>661</v>
      </c>
      <c r="AI371" s="18" t="s">
        <v>1238</v>
      </c>
      <c r="AJ371" s="18" t="s">
        <v>661</v>
      </c>
      <c r="AK371" s="18" t="s">
        <v>661</v>
      </c>
      <c r="AL371" s="18" t="s">
        <v>661</v>
      </c>
      <c r="AM371" s="18" t="s">
        <v>661</v>
      </c>
      <c r="AN371" s="18" t="s">
        <v>661</v>
      </c>
      <c r="AO371" s="18" t="s">
        <v>661</v>
      </c>
      <c r="AP371" s="18" t="s">
        <v>661</v>
      </c>
      <c r="AS371" s="63">
        <v>83.035714285714292</v>
      </c>
      <c r="AT371" s="23" t="s">
        <v>1255</v>
      </c>
      <c r="AU371" s="23" t="s">
        <v>1256</v>
      </c>
      <c r="AV371" s="23" t="s">
        <v>1255</v>
      </c>
      <c r="AW371" s="23" t="s">
        <v>1256</v>
      </c>
    </row>
    <row r="372" spans="1:49" ht="15.75" customHeight="1">
      <c r="A372" s="57">
        <v>366</v>
      </c>
      <c r="B372" s="18" t="s">
        <v>428</v>
      </c>
      <c r="C372" s="59">
        <v>6857</v>
      </c>
      <c r="D372" s="18">
        <v>6857</v>
      </c>
      <c r="E372" s="59" t="s">
        <v>409</v>
      </c>
      <c r="F372" s="59">
        <v>75</v>
      </c>
      <c r="G372" s="59">
        <v>75</v>
      </c>
      <c r="H372" s="59">
        <v>80</v>
      </c>
      <c r="I372" s="59"/>
      <c r="J372" s="59"/>
      <c r="K372" s="59"/>
      <c r="L372" s="59"/>
      <c r="M372" s="59"/>
      <c r="N372" s="18"/>
      <c r="O372" s="60">
        <v>51.428571428571431</v>
      </c>
      <c r="P372" s="175">
        <v>80</v>
      </c>
      <c r="Q372" s="18"/>
      <c r="R372" s="18"/>
      <c r="S372" s="18"/>
      <c r="T372" s="18"/>
      <c r="U372" s="61">
        <v>80</v>
      </c>
      <c r="V372" s="18" t="s">
        <v>661</v>
      </c>
      <c r="W372" s="18" t="s">
        <v>661</v>
      </c>
      <c r="X372" s="62" t="s">
        <v>1240</v>
      </c>
      <c r="Y372" s="18" t="s">
        <v>661</v>
      </c>
      <c r="Z372" s="18" t="s">
        <v>661</v>
      </c>
      <c r="AA372" s="18" t="s">
        <v>661</v>
      </c>
      <c r="AB372" s="18" t="s">
        <v>661</v>
      </c>
      <c r="AC372" s="18" t="s">
        <v>661</v>
      </c>
      <c r="AD372" s="18"/>
      <c r="AE372" s="18"/>
      <c r="AF372" s="18"/>
      <c r="AG372" s="18"/>
      <c r="AH372" s="30" t="s">
        <v>661</v>
      </c>
      <c r="AI372" s="18" t="s">
        <v>1238</v>
      </c>
      <c r="AJ372" s="18" t="s">
        <v>1239</v>
      </c>
      <c r="AK372" s="18" t="s">
        <v>661</v>
      </c>
      <c r="AL372" s="18" t="s">
        <v>661</v>
      </c>
      <c r="AM372" s="18" t="s">
        <v>661</v>
      </c>
      <c r="AN372" s="18" t="s">
        <v>661</v>
      </c>
      <c r="AO372" s="18" t="s">
        <v>661</v>
      </c>
      <c r="AP372" s="18" t="s">
        <v>661</v>
      </c>
      <c r="AS372" s="63">
        <v>70.357142857142861</v>
      </c>
      <c r="AT372" s="23" t="s">
        <v>1249</v>
      </c>
      <c r="AU372" s="23" t="s">
        <v>1250</v>
      </c>
      <c r="AV372" s="23" t="s">
        <v>1249</v>
      </c>
      <c r="AW372" s="23" t="s">
        <v>1250</v>
      </c>
    </row>
    <row r="373" spans="1:49" ht="15.75" customHeight="1">
      <c r="A373" s="57">
        <v>367</v>
      </c>
      <c r="B373" s="18" t="s">
        <v>429</v>
      </c>
      <c r="C373" s="59">
        <v>6858</v>
      </c>
      <c r="D373" s="18">
        <v>6858</v>
      </c>
      <c r="E373" s="59" t="s">
        <v>409</v>
      </c>
      <c r="F373" s="59">
        <v>80</v>
      </c>
      <c r="G373" s="59">
        <v>75</v>
      </c>
      <c r="H373" s="59">
        <v>80</v>
      </c>
      <c r="I373" s="59"/>
      <c r="J373" s="59"/>
      <c r="K373" s="59"/>
      <c r="L373" s="59"/>
      <c r="M373" s="59"/>
      <c r="N373" s="18"/>
      <c r="O373" s="60">
        <v>85.714285714285722</v>
      </c>
      <c r="P373" s="175">
        <v>80</v>
      </c>
      <c r="Q373" s="18"/>
      <c r="R373" s="18"/>
      <c r="S373" s="18"/>
      <c r="T373" s="18"/>
      <c r="U373" s="61">
        <v>80.178571428571431</v>
      </c>
      <c r="V373" s="18" t="s">
        <v>1238</v>
      </c>
      <c r="W373" s="18" t="s">
        <v>661</v>
      </c>
      <c r="X373" s="62" t="s">
        <v>1240</v>
      </c>
      <c r="Y373" s="18" t="s">
        <v>661</v>
      </c>
      <c r="Z373" s="18" t="s">
        <v>661</v>
      </c>
      <c r="AA373" s="18" t="s">
        <v>661</v>
      </c>
      <c r="AB373" s="18" t="s">
        <v>661</v>
      </c>
      <c r="AC373" s="18" t="s">
        <v>661</v>
      </c>
      <c r="AD373" s="18"/>
      <c r="AE373" s="18"/>
      <c r="AF373" s="18"/>
      <c r="AG373" s="18"/>
      <c r="AH373" s="30" t="s">
        <v>661</v>
      </c>
      <c r="AI373" s="18" t="s">
        <v>661</v>
      </c>
      <c r="AJ373" s="18" t="s">
        <v>1239</v>
      </c>
      <c r="AK373" s="18" t="s">
        <v>661</v>
      </c>
      <c r="AL373" s="18" t="s">
        <v>661</v>
      </c>
      <c r="AM373" s="18" t="s">
        <v>661</v>
      </c>
      <c r="AN373" s="18" t="s">
        <v>661</v>
      </c>
      <c r="AO373" s="18" t="s">
        <v>661</v>
      </c>
      <c r="AP373" s="18" t="s">
        <v>661</v>
      </c>
      <c r="AS373" s="63">
        <v>80.178571428571431</v>
      </c>
      <c r="AT373" s="23" t="s">
        <v>1244</v>
      </c>
      <c r="AU373" s="23" t="s">
        <v>1245</v>
      </c>
      <c r="AV373" s="23" t="s">
        <v>1244</v>
      </c>
      <c r="AW373" s="23" t="s">
        <v>1245</v>
      </c>
    </row>
    <row r="374" spans="1:49" ht="15.75" customHeight="1">
      <c r="A374" s="57">
        <v>368</v>
      </c>
      <c r="B374" s="18" t="s">
        <v>430</v>
      </c>
      <c r="C374" s="59">
        <v>6859</v>
      </c>
      <c r="D374" s="18">
        <v>6859</v>
      </c>
      <c r="E374" s="59" t="s">
        <v>409</v>
      </c>
      <c r="F374" s="59">
        <v>80</v>
      </c>
      <c r="G374" s="59">
        <v>75</v>
      </c>
      <c r="H374" s="59">
        <v>80</v>
      </c>
      <c r="I374" s="59"/>
      <c r="J374" s="59"/>
      <c r="K374" s="59"/>
      <c r="L374" s="59"/>
      <c r="M374" s="59"/>
      <c r="N374" s="18"/>
      <c r="O374" s="60">
        <v>60.000000000000007</v>
      </c>
      <c r="P374" s="175">
        <v>80</v>
      </c>
      <c r="Q374" s="18"/>
      <c r="R374" s="18"/>
      <c r="S374" s="18"/>
      <c r="T374" s="18"/>
      <c r="U374" s="61">
        <v>76</v>
      </c>
      <c r="V374" s="18" t="s">
        <v>1238</v>
      </c>
      <c r="W374" s="18" t="s">
        <v>661</v>
      </c>
      <c r="X374" s="62" t="s">
        <v>1240</v>
      </c>
      <c r="Y374" s="18" t="s">
        <v>661</v>
      </c>
      <c r="Z374" s="18" t="s">
        <v>661</v>
      </c>
      <c r="AA374" s="18" t="s">
        <v>661</v>
      </c>
      <c r="AB374" s="18" t="s">
        <v>661</v>
      </c>
      <c r="AC374" s="18" t="s">
        <v>661</v>
      </c>
      <c r="AD374" s="18"/>
      <c r="AE374" s="18"/>
      <c r="AF374" s="18"/>
      <c r="AG374" s="18"/>
      <c r="AH374" s="30" t="s">
        <v>661</v>
      </c>
      <c r="AI374" s="18" t="s">
        <v>661</v>
      </c>
      <c r="AJ374" s="18" t="s">
        <v>1239</v>
      </c>
      <c r="AK374" s="18" t="s">
        <v>661</v>
      </c>
      <c r="AL374" s="18" t="s">
        <v>661</v>
      </c>
      <c r="AM374" s="18" t="s">
        <v>661</v>
      </c>
      <c r="AN374" s="18" t="s">
        <v>661</v>
      </c>
      <c r="AO374" s="18" t="s">
        <v>661</v>
      </c>
      <c r="AP374" s="18" t="s">
        <v>661</v>
      </c>
      <c r="AS374" s="63">
        <v>73.75</v>
      </c>
      <c r="AT374" s="23" t="s">
        <v>1244</v>
      </c>
      <c r="AU374" s="23" t="s">
        <v>1245</v>
      </c>
      <c r="AV374" s="23" t="s">
        <v>1244</v>
      </c>
      <c r="AW374" s="23" t="s">
        <v>1245</v>
      </c>
    </row>
    <row r="375" spans="1:49" ht="15.75" customHeight="1">
      <c r="A375" s="57">
        <v>369</v>
      </c>
      <c r="B375" s="18" t="s">
        <v>431</v>
      </c>
      <c r="C375" s="59">
        <v>6860</v>
      </c>
      <c r="D375" s="18">
        <v>6860</v>
      </c>
      <c r="E375" s="59" t="s">
        <v>409</v>
      </c>
      <c r="F375" s="59">
        <v>75</v>
      </c>
      <c r="G375" s="59">
        <v>75</v>
      </c>
      <c r="H375" s="59">
        <v>75</v>
      </c>
      <c r="I375" s="59"/>
      <c r="J375" s="59"/>
      <c r="K375" s="59"/>
      <c r="L375" s="59"/>
      <c r="M375" s="59"/>
      <c r="N375" s="18"/>
      <c r="O375" s="60">
        <v>51.428571428571431</v>
      </c>
      <c r="P375" s="175">
        <v>80</v>
      </c>
      <c r="Q375" s="18"/>
      <c r="R375" s="18"/>
      <c r="S375" s="18"/>
      <c r="T375" s="18"/>
      <c r="U375" s="61">
        <v>78</v>
      </c>
      <c r="V375" s="18" t="s">
        <v>661</v>
      </c>
      <c r="W375" s="18" t="s">
        <v>661</v>
      </c>
      <c r="X375" s="62" t="s">
        <v>661</v>
      </c>
      <c r="Y375" s="18" t="s">
        <v>661</v>
      </c>
      <c r="Z375" s="18" t="s">
        <v>661</v>
      </c>
      <c r="AA375" s="18" t="s">
        <v>661</v>
      </c>
      <c r="AB375" s="18" t="s">
        <v>661</v>
      </c>
      <c r="AC375" s="18" t="s">
        <v>661</v>
      </c>
      <c r="AD375" s="18"/>
      <c r="AE375" s="18"/>
      <c r="AF375" s="18"/>
      <c r="AG375" s="18"/>
      <c r="AH375" s="30" t="s">
        <v>661</v>
      </c>
      <c r="AI375" s="18" t="s">
        <v>1238</v>
      </c>
      <c r="AJ375" s="18" t="s">
        <v>1239</v>
      </c>
      <c r="AK375" s="18" t="s">
        <v>1240</v>
      </c>
      <c r="AL375" s="18" t="s">
        <v>661</v>
      </c>
      <c r="AM375" s="18" t="s">
        <v>661</v>
      </c>
      <c r="AN375" s="18" t="s">
        <v>661</v>
      </c>
      <c r="AO375" s="18" t="s">
        <v>661</v>
      </c>
      <c r="AP375" s="18" t="s">
        <v>661</v>
      </c>
      <c r="AS375" s="63">
        <v>69.107142857142861</v>
      </c>
      <c r="AT375" s="23" t="s">
        <v>1242</v>
      </c>
      <c r="AU375" s="23" t="s">
        <v>1257</v>
      </c>
      <c r="AV375" s="23" t="s">
        <v>661</v>
      </c>
      <c r="AW375" s="23" t="s">
        <v>1257</v>
      </c>
    </row>
    <row r="376" spans="1:49" ht="15.75" customHeight="1">
      <c r="A376" s="57">
        <v>370</v>
      </c>
      <c r="B376" s="18" t="s">
        <v>432</v>
      </c>
      <c r="C376" s="59">
        <v>6861</v>
      </c>
      <c r="D376" s="18">
        <v>6861</v>
      </c>
      <c r="E376" s="59" t="s">
        <v>409</v>
      </c>
      <c r="F376" s="59">
        <v>75</v>
      </c>
      <c r="G376" s="59">
        <v>80</v>
      </c>
      <c r="H376" s="59">
        <v>80</v>
      </c>
      <c r="I376" s="59"/>
      <c r="J376" s="59"/>
      <c r="K376" s="59"/>
      <c r="L376" s="59"/>
      <c r="M376" s="59"/>
      <c r="N376" s="18"/>
      <c r="O376" s="60">
        <v>51.428571428571431</v>
      </c>
      <c r="P376" s="175">
        <v>80</v>
      </c>
      <c r="Q376" s="18"/>
      <c r="R376" s="18"/>
      <c r="S376" s="18"/>
      <c r="T376" s="18"/>
      <c r="U376" s="61">
        <v>76</v>
      </c>
      <c r="V376" s="18" t="s">
        <v>661</v>
      </c>
      <c r="W376" s="18" t="s">
        <v>1239</v>
      </c>
      <c r="X376" s="62" t="s">
        <v>1240</v>
      </c>
      <c r="Y376" s="18" t="s">
        <v>661</v>
      </c>
      <c r="Z376" s="18" t="s">
        <v>661</v>
      </c>
      <c r="AA376" s="18" t="s">
        <v>661</v>
      </c>
      <c r="AB376" s="18" t="s">
        <v>661</v>
      </c>
      <c r="AC376" s="18" t="s">
        <v>661</v>
      </c>
      <c r="AD376" s="18"/>
      <c r="AE376" s="18"/>
      <c r="AF376" s="18"/>
      <c r="AG376" s="18"/>
      <c r="AH376" s="30" t="s">
        <v>661</v>
      </c>
      <c r="AI376" s="18" t="s">
        <v>1238</v>
      </c>
      <c r="AJ376" s="18" t="s">
        <v>661</v>
      </c>
      <c r="AK376" s="18" t="s">
        <v>661</v>
      </c>
      <c r="AL376" s="18" t="s">
        <v>661</v>
      </c>
      <c r="AM376" s="18" t="s">
        <v>661</v>
      </c>
      <c r="AN376" s="18" t="s">
        <v>661</v>
      </c>
      <c r="AO376" s="18" t="s">
        <v>661</v>
      </c>
      <c r="AP376" s="18" t="s">
        <v>661</v>
      </c>
      <c r="AS376" s="63">
        <v>71.607142857142861</v>
      </c>
      <c r="AT376" s="23" t="s">
        <v>1255</v>
      </c>
      <c r="AU376" s="23" t="s">
        <v>1256</v>
      </c>
      <c r="AV376" s="23" t="s">
        <v>1255</v>
      </c>
      <c r="AW376" s="23" t="s">
        <v>1256</v>
      </c>
    </row>
    <row r="377" spans="1:49" ht="15.75" customHeight="1">
      <c r="A377" s="57">
        <v>371</v>
      </c>
      <c r="B377" s="18" t="s">
        <v>433</v>
      </c>
      <c r="C377" s="59">
        <v>6862</v>
      </c>
      <c r="D377" s="18">
        <v>6862</v>
      </c>
      <c r="E377" s="59" t="s">
        <v>409</v>
      </c>
      <c r="F377" s="59">
        <v>75</v>
      </c>
      <c r="G377" s="59">
        <v>80</v>
      </c>
      <c r="H377" s="59">
        <v>80</v>
      </c>
      <c r="I377" s="59"/>
      <c r="J377" s="59"/>
      <c r="K377" s="59"/>
      <c r="L377" s="59"/>
      <c r="M377" s="59"/>
      <c r="N377" s="18"/>
      <c r="O377" s="60">
        <v>71.428571428571431</v>
      </c>
      <c r="P377" s="175">
        <v>80</v>
      </c>
      <c r="Q377" s="18"/>
      <c r="R377" s="18"/>
      <c r="S377" s="18"/>
      <c r="T377" s="18"/>
      <c r="U377" s="61">
        <v>80</v>
      </c>
      <c r="V377" s="18" t="s">
        <v>661</v>
      </c>
      <c r="W377" s="18" t="s">
        <v>1239</v>
      </c>
      <c r="X377" s="62" t="s">
        <v>1240</v>
      </c>
      <c r="Y377" s="18" t="s">
        <v>661</v>
      </c>
      <c r="Z377" s="18" t="s">
        <v>661</v>
      </c>
      <c r="AA377" s="18" t="s">
        <v>661</v>
      </c>
      <c r="AB377" s="18" t="s">
        <v>661</v>
      </c>
      <c r="AC377" s="18" t="s">
        <v>661</v>
      </c>
      <c r="AD377" s="18"/>
      <c r="AE377" s="18"/>
      <c r="AF377" s="18"/>
      <c r="AG377" s="18"/>
      <c r="AH377" s="30" t="s">
        <v>661</v>
      </c>
      <c r="AI377" s="18" t="s">
        <v>1238</v>
      </c>
      <c r="AJ377" s="18" t="s">
        <v>661</v>
      </c>
      <c r="AK377" s="18" t="s">
        <v>661</v>
      </c>
      <c r="AL377" s="18" t="s">
        <v>661</v>
      </c>
      <c r="AM377" s="18" t="s">
        <v>661</v>
      </c>
      <c r="AN377" s="18" t="s">
        <v>661</v>
      </c>
      <c r="AO377" s="18" t="s">
        <v>661</v>
      </c>
      <c r="AP377" s="18" t="s">
        <v>661</v>
      </c>
      <c r="AS377" s="63">
        <v>76.607142857142861</v>
      </c>
      <c r="AT377" s="23" t="s">
        <v>1255</v>
      </c>
      <c r="AU377" s="23" t="s">
        <v>1256</v>
      </c>
      <c r="AV377" s="23" t="s">
        <v>1255</v>
      </c>
      <c r="AW377" s="23" t="s">
        <v>1256</v>
      </c>
    </row>
    <row r="378" spans="1:49" ht="15.75" customHeight="1">
      <c r="A378" s="57">
        <v>372</v>
      </c>
      <c r="B378" s="18" t="s">
        <v>434</v>
      </c>
      <c r="C378" s="59">
        <v>6863</v>
      </c>
      <c r="D378" s="18">
        <v>6863</v>
      </c>
      <c r="E378" s="59" t="s">
        <v>409</v>
      </c>
      <c r="F378" s="59">
        <v>75</v>
      </c>
      <c r="G378" s="59">
        <v>80</v>
      </c>
      <c r="H378" s="59">
        <v>80</v>
      </c>
      <c r="I378" s="59"/>
      <c r="J378" s="59"/>
      <c r="K378" s="59"/>
      <c r="L378" s="59"/>
      <c r="M378" s="59"/>
      <c r="N378" s="18"/>
      <c r="O378" s="60">
        <v>68.571428571428569</v>
      </c>
      <c r="P378" s="175">
        <v>80</v>
      </c>
      <c r="Q378" s="18"/>
      <c r="R378" s="18"/>
      <c r="S378" s="18"/>
      <c r="T378" s="18"/>
      <c r="U378" s="61">
        <v>75.892857142857139</v>
      </c>
      <c r="V378" s="18" t="s">
        <v>661</v>
      </c>
      <c r="W378" s="18" t="s">
        <v>1239</v>
      </c>
      <c r="X378" s="62" t="s">
        <v>1240</v>
      </c>
      <c r="Y378" s="18" t="s">
        <v>661</v>
      </c>
      <c r="Z378" s="18" t="s">
        <v>661</v>
      </c>
      <c r="AA378" s="18" t="s">
        <v>661</v>
      </c>
      <c r="AB378" s="18" t="s">
        <v>661</v>
      </c>
      <c r="AC378" s="18" t="s">
        <v>661</v>
      </c>
      <c r="AD378" s="18"/>
      <c r="AE378" s="18"/>
      <c r="AF378" s="18"/>
      <c r="AG378" s="18"/>
      <c r="AH378" s="30" t="s">
        <v>661</v>
      </c>
      <c r="AI378" s="18" t="s">
        <v>1238</v>
      </c>
      <c r="AJ378" s="18" t="s">
        <v>661</v>
      </c>
      <c r="AK378" s="18" t="s">
        <v>661</v>
      </c>
      <c r="AL378" s="18" t="s">
        <v>661</v>
      </c>
      <c r="AM378" s="18" t="s">
        <v>661</v>
      </c>
      <c r="AN378" s="18" t="s">
        <v>661</v>
      </c>
      <c r="AO378" s="18" t="s">
        <v>661</v>
      </c>
      <c r="AP378" s="18" t="s">
        <v>661</v>
      </c>
      <c r="AS378" s="63">
        <v>75.892857142857139</v>
      </c>
      <c r="AT378" s="23" t="s">
        <v>1255</v>
      </c>
      <c r="AU378" s="23" t="s">
        <v>1256</v>
      </c>
      <c r="AV378" s="23" t="s">
        <v>1255</v>
      </c>
      <c r="AW378" s="23" t="s">
        <v>1256</v>
      </c>
    </row>
    <row r="379" spans="1:49" ht="15.75" customHeight="1">
      <c r="A379" s="57">
        <v>373</v>
      </c>
      <c r="B379" s="18" t="s">
        <v>435</v>
      </c>
      <c r="C379" s="59">
        <v>6864</v>
      </c>
      <c r="D379" s="18">
        <v>6864</v>
      </c>
      <c r="E379" s="59" t="s">
        <v>409</v>
      </c>
      <c r="F379" s="59">
        <v>80</v>
      </c>
      <c r="G379" s="59">
        <v>80</v>
      </c>
      <c r="H379" s="59">
        <v>80</v>
      </c>
      <c r="I379" s="59"/>
      <c r="J379" s="59"/>
      <c r="K379" s="59"/>
      <c r="L379" s="59"/>
      <c r="M379" s="59"/>
      <c r="N379" s="18"/>
      <c r="O379" s="60">
        <v>74.285714285714292</v>
      </c>
      <c r="P379" s="175">
        <v>80</v>
      </c>
      <c r="Q379" s="18"/>
      <c r="R379" s="18"/>
      <c r="S379" s="18"/>
      <c r="T379" s="18"/>
      <c r="U379" s="61">
        <v>78.571428571428569</v>
      </c>
      <c r="V379" s="18" t="s">
        <v>1238</v>
      </c>
      <c r="W379" s="18" t="s">
        <v>1239</v>
      </c>
      <c r="X379" s="62" t="s">
        <v>1240</v>
      </c>
      <c r="Y379" s="18" t="s">
        <v>661</v>
      </c>
      <c r="Z379" s="18" t="s">
        <v>661</v>
      </c>
      <c r="AA379" s="18" t="s">
        <v>661</v>
      </c>
      <c r="AB379" s="18" t="s">
        <v>661</v>
      </c>
      <c r="AC379" s="18" t="s">
        <v>661</v>
      </c>
      <c r="AD379" s="18"/>
      <c r="AE379" s="18"/>
      <c r="AF379" s="18"/>
      <c r="AG379" s="18"/>
      <c r="AH379" s="30" t="s">
        <v>661</v>
      </c>
      <c r="AI379" s="18" t="s">
        <v>661</v>
      </c>
      <c r="AJ379" s="18" t="s">
        <v>661</v>
      </c>
      <c r="AK379" s="18" t="s">
        <v>661</v>
      </c>
      <c r="AL379" s="18" t="s">
        <v>661</v>
      </c>
      <c r="AM379" s="18" t="s">
        <v>661</v>
      </c>
      <c r="AN379" s="18" t="s">
        <v>661</v>
      </c>
      <c r="AO379" s="18" t="s">
        <v>661</v>
      </c>
      <c r="AP379" s="18" t="s">
        <v>661</v>
      </c>
      <c r="AS379" s="63">
        <v>78.571428571428569</v>
      </c>
      <c r="AT379" s="23" t="s">
        <v>1248</v>
      </c>
      <c r="AU379" s="23" t="s">
        <v>1243</v>
      </c>
      <c r="AV379" s="23" t="s">
        <v>1248</v>
      </c>
      <c r="AW379" s="23" t="s">
        <v>661</v>
      </c>
    </row>
    <row r="380" spans="1:49" ht="15.75" customHeight="1">
      <c r="A380" s="57">
        <v>374</v>
      </c>
      <c r="B380" s="18" t="s">
        <v>436</v>
      </c>
      <c r="C380" s="59">
        <v>6865</v>
      </c>
      <c r="D380" s="18">
        <v>6865</v>
      </c>
      <c r="E380" s="59" t="s">
        <v>409</v>
      </c>
      <c r="F380" s="59">
        <v>75</v>
      </c>
      <c r="G380" s="59">
        <v>75</v>
      </c>
      <c r="H380" s="59">
        <v>80</v>
      </c>
      <c r="I380" s="59"/>
      <c r="J380" s="59"/>
      <c r="K380" s="59"/>
      <c r="L380" s="59"/>
      <c r="M380" s="59"/>
      <c r="N380" s="18"/>
      <c r="O380" s="60">
        <v>68.571428571428569</v>
      </c>
      <c r="P380" s="175">
        <v>80</v>
      </c>
      <c r="Q380" s="18"/>
      <c r="R380" s="18"/>
      <c r="S380" s="18"/>
      <c r="T380" s="18"/>
      <c r="U380" s="61">
        <v>77</v>
      </c>
      <c r="V380" s="18" t="s">
        <v>661</v>
      </c>
      <c r="W380" s="18" t="s">
        <v>661</v>
      </c>
      <c r="X380" s="62" t="s">
        <v>1240</v>
      </c>
      <c r="Y380" s="18" t="s">
        <v>661</v>
      </c>
      <c r="Z380" s="18" t="s">
        <v>661</v>
      </c>
      <c r="AA380" s="18" t="s">
        <v>661</v>
      </c>
      <c r="AB380" s="18" t="s">
        <v>661</v>
      </c>
      <c r="AC380" s="18" t="s">
        <v>661</v>
      </c>
      <c r="AD380" s="18"/>
      <c r="AE380" s="18"/>
      <c r="AF380" s="18"/>
      <c r="AG380" s="18"/>
      <c r="AH380" s="30" t="s">
        <v>661</v>
      </c>
      <c r="AI380" s="18" t="s">
        <v>1238</v>
      </c>
      <c r="AJ380" s="18" t="s">
        <v>1239</v>
      </c>
      <c r="AK380" s="18" t="s">
        <v>661</v>
      </c>
      <c r="AL380" s="18" t="s">
        <v>661</v>
      </c>
      <c r="AM380" s="18" t="s">
        <v>661</v>
      </c>
      <c r="AN380" s="18" t="s">
        <v>661</v>
      </c>
      <c r="AO380" s="18" t="s">
        <v>661</v>
      </c>
      <c r="AP380" s="18" t="s">
        <v>661</v>
      </c>
      <c r="AS380" s="63">
        <v>74.642857142857139</v>
      </c>
      <c r="AT380" s="23" t="s">
        <v>1249</v>
      </c>
      <c r="AU380" s="23" t="s">
        <v>1250</v>
      </c>
      <c r="AV380" s="23" t="s">
        <v>1249</v>
      </c>
      <c r="AW380" s="23" t="s">
        <v>1250</v>
      </c>
    </row>
    <row r="381" spans="1:49" ht="15.75" customHeight="1">
      <c r="A381" s="57">
        <v>375</v>
      </c>
      <c r="B381" s="18" t="s">
        <v>437</v>
      </c>
      <c r="C381" s="59">
        <v>6866</v>
      </c>
      <c r="D381" s="18">
        <v>6866</v>
      </c>
      <c r="E381" s="59" t="s">
        <v>409</v>
      </c>
      <c r="F381" s="59">
        <v>60</v>
      </c>
      <c r="G381" s="59">
        <v>80</v>
      </c>
      <c r="H381" s="59">
        <v>80</v>
      </c>
      <c r="I381" s="59"/>
      <c r="J381" s="59"/>
      <c r="K381" s="59"/>
      <c r="L381" s="59"/>
      <c r="M381" s="59"/>
      <c r="N381" s="18"/>
      <c r="O381" s="60">
        <v>77.142857142857153</v>
      </c>
      <c r="P381" s="175">
        <v>80</v>
      </c>
      <c r="Q381" s="18"/>
      <c r="R381" s="18"/>
      <c r="S381" s="18"/>
      <c r="T381" s="18"/>
      <c r="U381" s="61">
        <v>80</v>
      </c>
      <c r="V381" s="18" t="s">
        <v>661</v>
      </c>
      <c r="W381" s="18" t="s">
        <v>1239</v>
      </c>
      <c r="X381" s="62" t="s">
        <v>1240</v>
      </c>
      <c r="Y381" s="18" t="s">
        <v>661</v>
      </c>
      <c r="Z381" s="18" t="s">
        <v>661</v>
      </c>
      <c r="AA381" s="18" t="s">
        <v>661</v>
      </c>
      <c r="AB381" s="18" t="s">
        <v>661</v>
      </c>
      <c r="AC381" s="18" t="s">
        <v>661</v>
      </c>
      <c r="AD381" s="18"/>
      <c r="AE381" s="18"/>
      <c r="AF381" s="18"/>
      <c r="AG381" s="18"/>
      <c r="AH381" s="30" t="s">
        <v>661</v>
      </c>
      <c r="AI381" s="18" t="s">
        <v>1238</v>
      </c>
      <c r="AJ381" s="18" t="s">
        <v>661</v>
      </c>
      <c r="AK381" s="18" t="s">
        <v>661</v>
      </c>
      <c r="AL381" s="18" t="s">
        <v>661</v>
      </c>
      <c r="AM381" s="18" t="s">
        <v>661</v>
      </c>
      <c r="AN381" s="18" t="s">
        <v>661</v>
      </c>
      <c r="AO381" s="18" t="s">
        <v>661</v>
      </c>
      <c r="AP381" s="18" t="s">
        <v>661</v>
      </c>
      <c r="AS381" s="63">
        <v>74.285714285714292</v>
      </c>
      <c r="AT381" s="23" t="s">
        <v>1255</v>
      </c>
      <c r="AU381" s="23" t="s">
        <v>1256</v>
      </c>
      <c r="AV381" s="23" t="s">
        <v>1255</v>
      </c>
      <c r="AW381" s="23" t="s">
        <v>1256</v>
      </c>
    </row>
    <row r="382" spans="1:49" ht="15.75" customHeight="1">
      <c r="A382" s="57">
        <v>376</v>
      </c>
      <c r="B382" s="18" t="s">
        <v>438</v>
      </c>
      <c r="C382" s="59">
        <v>6867</v>
      </c>
      <c r="D382" s="18">
        <v>6867</v>
      </c>
      <c r="E382" s="59" t="s">
        <v>439</v>
      </c>
      <c r="F382" s="59">
        <v>90</v>
      </c>
      <c r="G382" s="59">
        <v>90</v>
      </c>
      <c r="H382" s="59">
        <v>90</v>
      </c>
      <c r="I382" s="59"/>
      <c r="J382" s="59"/>
      <c r="K382" s="59"/>
      <c r="L382" s="59"/>
      <c r="M382" s="59"/>
      <c r="N382" s="18"/>
      <c r="O382" s="60">
        <v>71.428571428571431</v>
      </c>
      <c r="P382" s="175">
        <v>80</v>
      </c>
      <c r="Q382" s="18"/>
      <c r="R382" s="18"/>
      <c r="S382" s="18"/>
      <c r="T382" s="18"/>
      <c r="U382" s="61">
        <v>80</v>
      </c>
      <c r="V382" s="18" t="s">
        <v>1238</v>
      </c>
      <c r="W382" s="18" t="s">
        <v>1239</v>
      </c>
      <c r="X382" s="62" t="s">
        <v>1240</v>
      </c>
      <c r="Y382" s="18" t="s">
        <v>661</v>
      </c>
      <c r="Z382" s="18" t="s">
        <v>661</v>
      </c>
      <c r="AA382" s="18" t="s">
        <v>661</v>
      </c>
      <c r="AB382" s="18" t="s">
        <v>661</v>
      </c>
      <c r="AC382" s="18" t="s">
        <v>661</v>
      </c>
      <c r="AD382" s="18"/>
      <c r="AE382" s="18"/>
      <c r="AF382" s="18"/>
      <c r="AG382" s="18"/>
      <c r="AH382" s="30" t="s">
        <v>661</v>
      </c>
      <c r="AI382" s="18" t="s">
        <v>661</v>
      </c>
      <c r="AJ382" s="18" t="s">
        <v>661</v>
      </c>
      <c r="AK382" s="18" t="s">
        <v>661</v>
      </c>
      <c r="AL382" s="18" t="s">
        <v>661</v>
      </c>
      <c r="AM382" s="18" t="s">
        <v>661</v>
      </c>
      <c r="AN382" s="18" t="s">
        <v>661</v>
      </c>
      <c r="AO382" s="18" t="s">
        <v>661</v>
      </c>
      <c r="AP382" s="18" t="s">
        <v>661</v>
      </c>
      <c r="AS382" s="63">
        <v>85.357142857142861</v>
      </c>
      <c r="AT382" s="23" t="s">
        <v>1248</v>
      </c>
      <c r="AU382" s="23" t="s">
        <v>1243</v>
      </c>
      <c r="AV382" s="23" t="s">
        <v>1248</v>
      </c>
      <c r="AW382" s="23" t="s">
        <v>661</v>
      </c>
    </row>
    <row r="383" spans="1:49" ht="15.75" customHeight="1">
      <c r="A383" s="57">
        <v>377</v>
      </c>
      <c r="B383" s="18" t="s">
        <v>440</v>
      </c>
      <c r="C383" s="59">
        <v>6868</v>
      </c>
      <c r="D383" s="18">
        <v>6868</v>
      </c>
      <c r="E383" s="59" t="s">
        <v>439</v>
      </c>
      <c r="F383" s="59">
        <v>80</v>
      </c>
      <c r="G383" s="59">
        <v>75</v>
      </c>
      <c r="H383" s="59">
        <v>90</v>
      </c>
      <c r="I383" s="59"/>
      <c r="J383" s="59"/>
      <c r="K383" s="59"/>
      <c r="L383" s="59"/>
      <c r="M383" s="59"/>
      <c r="N383" s="18"/>
      <c r="O383" s="60">
        <v>77.142857142857153</v>
      </c>
      <c r="P383" s="175">
        <v>80</v>
      </c>
      <c r="Q383" s="18"/>
      <c r="R383" s="18"/>
      <c r="S383" s="18"/>
      <c r="T383" s="18"/>
      <c r="U383" s="61">
        <v>78</v>
      </c>
      <c r="V383" s="18" t="s">
        <v>1238</v>
      </c>
      <c r="W383" s="18" t="s">
        <v>661</v>
      </c>
      <c r="X383" s="62" t="s">
        <v>1240</v>
      </c>
      <c r="Y383" s="18" t="s">
        <v>661</v>
      </c>
      <c r="Z383" s="18" t="s">
        <v>661</v>
      </c>
      <c r="AA383" s="18" t="s">
        <v>661</v>
      </c>
      <c r="AB383" s="18" t="s">
        <v>661</v>
      </c>
      <c r="AC383" s="18" t="s">
        <v>661</v>
      </c>
      <c r="AD383" s="18"/>
      <c r="AE383" s="18"/>
      <c r="AF383" s="18"/>
      <c r="AG383" s="18"/>
      <c r="AH383" s="30" t="s">
        <v>661</v>
      </c>
      <c r="AI383" s="18" t="s">
        <v>661</v>
      </c>
      <c r="AJ383" s="18" t="s">
        <v>1239</v>
      </c>
      <c r="AK383" s="18" t="s">
        <v>661</v>
      </c>
      <c r="AL383" s="18" t="s">
        <v>661</v>
      </c>
      <c r="AM383" s="18" t="s">
        <v>661</v>
      </c>
      <c r="AN383" s="18" t="s">
        <v>661</v>
      </c>
      <c r="AO383" s="18" t="s">
        <v>661</v>
      </c>
      <c r="AP383" s="18" t="s">
        <v>661</v>
      </c>
      <c r="AS383" s="63">
        <v>80.535714285714292</v>
      </c>
      <c r="AT383" s="23" t="s">
        <v>1244</v>
      </c>
      <c r="AU383" s="23" t="s">
        <v>1245</v>
      </c>
      <c r="AV383" s="23" t="s">
        <v>1244</v>
      </c>
      <c r="AW383" s="23" t="s">
        <v>1245</v>
      </c>
    </row>
    <row r="384" spans="1:49" ht="15.75" customHeight="1">
      <c r="A384" s="57">
        <v>378</v>
      </c>
      <c r="B384" s="18" t="s">
        <v>441</v>
      </c>
      <c r="C384" s="59">
        <v>6869</v>
      </c>
      <c r="D384" s="18">
        <v>6869</v>
      </c>
      <c r="E384" s="59" t="s">
        <v>439</v>
      </c>
      <c r="F384" s="59">
        <v>80</v>
      </c>
      <c r="G384" s="59">
        <v>75</v>
      </c>
      <c r="H384" s="59">
        <v>75</v>
      </c>
      <c r="I384" s="59"/>
      <c r="J384" s="59"/>
      <c r="K384" s="59"/>
      <c r="L384" s="59"/>
      <c r="M384" s="59"/>
      <c r="N384" s="18"/>
      <c r="O384" s="60">
        <v>60.000000000000007</v>
      </c>
      <c r="P384" s="175">
        <v>80</v>
      </c>
      <c r="Q384" s="18"/>
      <c r="R384" s="18"/>
      <c r="S384" s="18"/>
      <c r="T384" s="18"/>
      <c r="U384" s="61">
        <v>77</v>
      </c>
      <c r="V384" s="18" t="s">
        <v>1238</v>
      </c>
      <c r="W384" s="18" t="s">
        <v>661</v>
      </c>
      <c r="X384" s="62" t="s">
        <v>661</v>
      </c>
      <c r="Y384" s="18" t="s">
        <v>661</v>
      </c>
      <c r="Z384" s="18" t="s">
        <v>661</v>
      </c>
      <c r="AA384" s="18" t="s">
        <v>661</v>
      </c>
      <c r="AB384" s="18" t="s">
        <v>661</v>
      </c>
      <c r="AC384" s="18" t="s">
        <v>661</v>
      </c>
      <c r="AD384" s="18"/>
      <c r="AE384" s="18"/>
      <c r="AF384" s="18"/>
      <c r="AG384" s="18"/>
      <c r="AH384" s="30" t="s">
        <v>661</v>
      </c>
      <c r="AI384" s="18" t="s">
        <v>661</v>
      </c>
      <c r="AJ384" s="18" t="s">
        <v>1239</v>
      </c>
      <c r="AK384" s="18" t="s">
        <v>1240</v>
      </c>
      <c r="AL384" s="18" t="s">
        <v>661</v>
      </c>
      <c r="AM384" s="18" t="s">
        <v>661</v>
      </c>
      <c r="AN384" s="18" t="s">
        <v>661</v>
      </c>
      <c r="AO384" s="18" t="s">
        <v>661</v>
      </c>
      <c r="AP384" s="18" t="s">
        <v>661</v>
      </c>
      <c r="AS384" s="63">
        <v>72.5</v>
      </c>
      <c r="AT384" s="23" t="s">
        <v>1251</v>
      </c>
      <c r="AU384" s="23" t="s">
        <v>1252</v>
      </c>
      <c r="AV384" s="23" t="s">
        <v>1251</v>
      </c>
      <c r="AW384" s="23" t="s">
        <v>1252</v>
      </c>
    </row>
    <row r="385" spans="1:49" ht="15.75" customHeight="1">
      <c r="A385" s="57">
        <v>379</v>
      </c>
      <c r="B385" s="18" t="s">
        <v>442</v>
      </c>
      <c r="C385" s="59">
        <v>6871</v>
      </c>
      <c r="D385" s="18">
        <v>6871</v>
      </c>
      <c r="E385" s="59" t="s">
        <v>439</v>
      </c>
      <c r="F385" s="59">
        <v>75</v>
      </c>
      <c r="G385" s="59">
        <v>75</v>
      </c>
      <c r="H385" s="59">
        <v>90</v>
      </c>
      <c r="I385" s="59"/>
      <c r="J385" s="59"/>
      <c r="K385" s="59"/>
      <c r="L385" s="59"/>
      <c r="M385" s="59"/>
      <c r="N385" s="18"/>
      <c r="O385" s="60">
        <v>57.142857142857146</v>
      </c>
      <c r="P385" s="175">
        <v>80</v>
      </c>
      <c r="Q385" s="18"/>
      <c r="R385" s="18"/>
      <c r="S385" s="18"/>
      <c r="T385" s="18"/>
      <c r="U385" s="61">
        <v>75</v>
      </c>
      <c r="V385" s="18" t="s">
        <v>661</v>
      </c>
      <c r="W385" s="18" t="s">
        <v>661</v>
      </c>
      <c r="X385" s="62" t="s">
        <v>1240</v>
      </c>
      <c r="Y385" s="18" t="s">
        <v>661</v>
      </c>
      <c r="Z385" s="18" t="s">
        <v>661</v>
      </c>
      <c r="AA385" s="18" t="s">
        <v>661</v>
      </c>
      <c r="AB385" s="18" t="s">
        <v>661</v>
      </c>
      <c r="AC385" s="18" t="s">
        <v>661</v>
      </c>
      <c r="AD385" s="18"/>
      <c r="AE385" s="18"/>
      <c r="AF385" s="18"/>
      <c r="AG385" s="18"/>
      <c r="AH385" s="30" t="s">
        <v>661</v>
      </c>
      <c r="AI385" s="18" t="s">
        <v>1238</v>
      </c>
      <c r="AJ385" s="18" t="s">
        <v>1239</v>
      </c>
      <c r="AK385" s="18" t="s">
        <v>661</v>
      </c>
      <c r="AL385" s="18" t="s">
        <v>661</v>
      </c>
      <c r="AM385" s="18" t="s">
        <v>661</v>
      </c>
      <c r="AN385" s="18" t="s">
        <v>661</v>
      </c>
      <c r="AO385" s="18" t="s">
        <v>661</v>
      </c>
      <c r="AP385" s="18" t="s">
        <v>661</v>
      </c>
      <c r="AS385" s="63">
        <v>74.285714285714292</v>
      </c>
      <c r="AT385" s="23" t="s">
        <v>1249</v>
      </c>
      <c r="AU385" s="23" t="s">
        <v>1250</v>
      </c>
      <c r="AV385" s="23" t="s">
        <v>1249</v>
      </c>
      <c r="AW385" s="23" t="s">
        <v>1250</v>
      </c>
    </row>
    <row r="386" spans="1:49" ht="15.75" customHeight="1">
      <c r="A386" s="57">
        <v>380</v>
      </c>
      <c r="B386" s="18" t="s">
        <v>443</v>
      </c>
      <c r="C386" s="59">
        <v>6872</v>
      </c>
      <c r="D386" s="18">
        <v>6872</v>
      </c>
      <c r="E386" s="59" t="s">
        <v>439</v>
      </c>
      <c r="F386" s="59">
        <v>80</v>
      </c>
      <c r="G386" s="59">
        <v>80</v>
      </c>
      <c r="H386" s="59">
        <v>75</v>
      </c>
      <c r="I386" s="59"/>
      <c r="J386" s="59"/>
      <c r="K386" s="59"/>
      <c r="L386" s="59"/>
      <c r="M386" s="59"/>
      <c r="N386" s="18"/>
      <c r="O386" s="60">
        <v>71.428571428571431</v>
      </c>
      <c r="P386" s="175">
        <v>80</v>
      </c>
      <c r="Q386" s="18"/>
      <c r="R386" s="18"/>
      <c r="S386" s="18"/>
      <c r="T386" s="18"/>
      <c r="U386" s="61">
        <v>76.607142857142861</v>
      </c>
      <c r="V386" s="18" t="s">
        <v>1238</v>
      </c>
      <c r="W386" s="18" t="s">
        <v>1239</v>
      </c>
      <c r="X386" s="62" t="s">
        <v>661</v>
      </c>
      <c r="Y386" s="18" t="s">
        <v>661</v>
      </c>
      <c r="Z386" s="18" t="s">
        <v>661</v>
      </c>
      <c r="AA386" s="18" t="s">
        <v>661</v>
      </c>
      <c r="AB386" s="18" t="s">
        <v>661</v>
      </c>
      <c r="AC386" s="18" t="s">
        <v>661</v>
      </c>
      <c r="AD386" s="18"/>
      <c r="AE386" s="18"/>
      <c r="AF386" s="18"/>
      <c r="AG386" s="18"/>
      <c r="AH386" s="30" t="s">
        <v>661</v>
      </c>
      <c r="AI386" s="18" t="s">
        <v>661</v>
      </c>
      <c r="AJ386" s="18" t="s">
        <v>661</v>
      </c>
      <c r="AK386" s="18" t="s">
        <v>1240</v>
      </c>
      <c r="AL386" s="18" t="s">
        <v>661</v>
      </c>
      <c r="AM386" s="18" t="s">
        <v>661</v>
      </c>
      <c r="AN386" s="18" t="s">
        <v>661</v>
      </c>
      <c r="AO386" s="18" t="s">
        <v>661</v>
      </c>
      <c r="AP386" s="18" t="s">
        <v>661</v>
      </c>
      <c r="AS386" s="63">
        <v>76.607142857142861</v>
      </c>
      <c r="AT386" s="23" t="s">
        <v>1246</v>
      </c>
      <c r="AU386" s="23" t="s">
        <v>1247</v>
      </c>
      <c r="AV386" s="23" t="s">
        <v>1246</v>
      </c>
      <c r="AW386" s="23" t="s">
        <v>1247</v>
      </c>
    </row>
    <row r="387" spans="1:49" ht="15.75" customHeight="1">
      <c r="A387" s="57">
        <v>381</v>
      </c>
      <c r="B387" s="18" t="s">
        <v>444</v>
      </c>
      <c r="C387" s="59">
        <v>6873</v>
      </c>
      <c r="D387" s="18">
        <v>6873</v>
      </c>
      <c r="E387" s="59" t="s">
        <v>439</v>
      </c>
      <c r="F387" s="59">
        <v>75</v>
      </c>
      <c r="G387" s="59">
        <v>75</v>
      </c>
      <c r="H387" s="59" t="e">
        <v>#N/A</v>
      </c>
      <c r="I387" s="59"/>
      <c r="J387" s="59"/>
      <c r="K387" s="59"/>
      <c r="L387" s="59"/>
      <c r="M387" s="59"/>
      <c r="N387" s="18"/>
      <c r="O387" s="60">
        <v>42.857142857142861</v>
      </c>
      <c r="P387" s="175">
        <v>80</v>
      </c>
      <c r="Q387" s="18"/>
      <c r="R387" s="18"/>
      <c r="S387" s="18"/>
      <c r="T387" s="18"/>
      <c r="U387" s="61">
        <v>76</v>
      </c>
      <c r="V387" s="18" t="s">
        <v>661</v>
      </c>
      <c r="W387" s="18" t="s">
        <v>661</v>
      </c>
      <c r="X387" s="62" t="e">
        <v>#N/A</v>
      </c>
      <c r="Y387" s="18" t="s">
        <v>661</v>
      </c>
      <c r="Z387" s="18" t="s">
        <v>661</v>
      </c>
      <c r="AA387" s="18" t="s">
        <v>661</v>
      </c>
      <c r="AB387" s="18" t="s">
        <v>661</v>
      </c>
      <c r="AC387" s="18" t="s">
        <v>661</v>
      </c>
      <c r="AD387" s="18"/>
      <c r="AE387" s="18"/>
      <c r="AF387" s="18"/>
      <c r="AG387" s="18"/>
      <c r="AH387" s="30" t="s">
        <v>661</v>
      </c>
      <c r="AI387" s="18" t="s">
        <v>1238</v>
      </c>
      <c r="AJ387" s="18" t="s">
        <v>1239</v>
      </c>
      <c r="AK387" s="18" t="e">
        <v>#N/A</v>
      </c>
      <c r="AL387" s="18" t="s">
        <v>661</v>
      </c>
      <c r="AM387" s="18" t="s">
        <v>661</v>
      </c>
      <c r="AN387" s="18" t="s">
        <v>661</v>
      </c>
      <c r="AO387" s="18" t="s">
        <v>661</v>
      </c>
      <c r="AP387" s="18" t="s">
        <v>661</v>
      </c>
      <c r="AS387" s="63" t="s">
        <v>661</v>
      </c>
      <c r="AT387" s="23" t="e">
        <v>#N/A</v>
      </c>
      <c r="AU387" s="23" t="e">
        <v>#N/A</v>
      </c>
      <c r="AV387" s="23" t="e">
        <v>#N/A</v>
      </c>
      <c r="AW387" s="23" t="e">
        <v>#N/A</v>
      </c>
    </row>
    <row r="388" spans="1:49" ht="15.75" customHeight="1">
      <c r="A388" s="57">
        <v>382</v>
      </c>
      <c r="B388" s="18" t="s">
        <v>445</v>
      </c>
      <c r="C388" s="59">
        <v>6874</v>
      </c>
      <c r="D388" s="18">
        <v>6874</v>
      </c>
      <c r="E388" s="59" t="s">
        <v>439</v>
      </c>
      <c r="F388" s="59">
        <v>80</v>
      </c>
      <c r="G388" s="59">
        <v>80</v>
      </c>
      <c r="H388" s="59">
        <v>90</v>
      </c>
      <c r="I388" s="59"/>
      <c r="J388" s="59"/>
      <c r="K388" s="59"/>
      <c r="L388" s="59"/>
      <c r="M388" s="59"/>
      <c r="N388" s="18"/>
      <c r="O388" s="60">
        <v>60.000000000000007</v>
      </c>
      <c r="P388" s="175">
        <v>80</v>
      </c>
      <c r="Q388" s="18"/>
      <c r="R388" s="18"/>
      <c r="S388" s="18"/>
      <c r="T388" s="18"/>
      <c r="U388" s="61">
        <v>77.5</v>
      </c>
      <c r="V388" s="18" t="s">
        <v>1238</v>
      </c>
      <c r="W388" s="18" t="s">
        <v>1239</v>
      </c>
      <c r="X388" s="62" t="s">
        <v>1240</v>
      </c>
      <c r="Y388" s="18" t="s">
        <v>661</v>
      </c>
      <c r="Z388" s="18" t="s">
        <v>661</v>
      </c>
      <c r="AA388" s="18" t="s">
        <v>661</v>
      </c>
      <c r="AB388" s="18" t="s">
        <v>661</v>
      </c>
      <c r="AC388" s="18" t="s">
        <v>661</v>
      </c>
      <c r="AD388" s="18"/>
      <c r="AE388" s="18"/>
      <c r="AF388" s="18"/>
      <c r="AG388" s="18"/>
      <c r="AH388" s="30" t="s">
        <v>661</v>
      </c>
      <c r="AI388" s="18" t="s">
        <v>661</v>
      </c>
      <c r="AJ388" s="18" t="s">
        <v>661</v>
      </c>
      <c r="AK388" s="18" t="s">
        <v>661</v>
      </c>
      <c r="AL388" s="18" t="s">
        <v>661</v>
      </c>
      <c r="AM388" s="18" t="s">
        <v>661</v>
      </c>
      <c r="AN388" s="18" t="s">
        <v>661</v>
      </c>
      <c r="AO388" s="18" t="s">
        <v>661</v>
      </c>
      <c r="AP388" s="18" t="s">
        <v>661</v>
      </c>
      <c r="AS388" s="63">
        <v>77.5</v>
      </c>
      <c r="AT388" s="23" t="s">
        <v>1248</v>
      </c>
      <c r="AU388" s="23" t="s">
        <v>1243</v>
      </c>
      <c r="AV388" s="23" t="s">
        <v>1248</v>
      </c>
      <c r="AW388" s="23" t="s">
        <v>661</v>
      </c>
    </row>
    <row r="389" spans="1:49" ht="15.75" customHeight="1">
      <c r="A389" s="57">
        <v>383</v>
      </c>
      <c r="B389" s="18" t="s">
        <v>446</v>
      </c>
      <c r="C389" s="59">
        <v>6875</v>
      </c>
      <c r="D389" s="18">
        <v>6875</v>
      </c>
      <c r="E389" s="59" t="s">
        <v>439</v>
      </c>
      <c r="F389" s="59">
        <v>80</v>
      </c>
      <c r="G389" s="59">
        <v>75</v>
      </c>
      <c r="H389" s="59">
        <v>90</v>
      </c>
      <c r="I389" s="59"/>
      <c r="J389" s="59"/>
      <c r="K389" s="59"/>
      <c r="L389" s="59"/>
      <c r="M389" s="59"/>
      <c r="N389" s="18"/>
      <c r="O389" s="60">
        <v>71.428571428571431</v>
      </c>
      <c r="P389" s="175">
        <v>80</v>
      </c>
      <c r="Q389" s="18"/>
      <c r="R389" s="18"/>
      <c r="S389" s="18"/>
      <c r="T389" s="18"/>
      <c r="U389" s="61">
        <v>80</v>
      </c>
      <c r="V389" s="18" t="s">
        <v>1238</v>
      </c>
      <c r="W389" s="18" t="s">
        <v>661</v>
      </c>
      <c r="X389" s="62" t="s">
        <v>1240</v>
      </c>
      <c r="Y389" s="18" t="s">
        <v>661</v>
      </c>
      <c r="Z389" s="18" t="s">
        <v>661</v>
      </c>
      <c r="AA389" s="18" t="s">
        <v>661</v>
      </c>
      <c r="AB389" s="18" t="s">
        <v>661</v>
      </c>
      <c r="AC389" s="18" t="s">
        <v>661</v>
      </c>
      <c r="AD389" s="18"/>
      <c r="AE389" s="18"/>
      <c r="AF389" s="18"/>
      <c r="AG389" s="18"/>
      <c r="AH389" s="30" t="s">
        <v>661</v>
      </c>
      <c r="AI389" s="18" t="s">
        <v>661</v>
      </c>
      <c r="AJ389" s="18" t="s">
        <v>1239</v>
      </c>
      <c r="AK389" s="18" t="s">
        <v>661</v>
      </c>
      <c r="AL389" s="18" t="s">
        <v>661</v>
      </c>
      <c r="AM389" s="18" t="s">
        <v>661</v>
      </c>
      <c r="AN389" s="18" t="s">
        <v>661</v>
      </c>
      <c r="AO389" s="18" t="s">
        <v>661</v>
      </c>
      <c r="AP389" s="18" t="s">
        <v>661</v>
      </c>
      <c r="AS389" s="63">
        <v>79.107142857142861</v>
      </c>
      <c r="AT389" s="23" t="s">
        <v>1244</v>
      </c>
      <c r="AU389" s="23" t="s">
        <v>1245</v>
      </c>
      <c r="AV389" s="23" t="s">
        <v>1244</v>
      </c>
      <c r="AW389" s="23" t="s">
        <v>1245</v>
      </c>
    </row>
    <row r="390" spans="1:49" ht="15.75" customHeight="1">
      <c r="A390" s="57">
        <v>384</v>
      </c>
      <c r="B390" s="18" t="s">
        <v>447</v>
      </c>
      <c r="C390" s="59">
        <v>6876</v>
      </c>
      <c r="D390" s="18">
        <v>6876</v>
      </c>
      <c r="E390" s="59" t="s">
        <v>439</v>
      </c>
      <c r="F390" s="59">
        <v>75</v>
      </c>
      <c r="G390" s="59">
        <v>75</v>
      </c>
      <c r="H390" s="59" t="e">
        <v>#N/A</v>
      </c>
      <c r="I390" s="59"/>
      <c r="J390" s="59"/>
      <c r="K390" s="59"/>
      <c r="L390" s="59"/>
      <c r="M390" s="59"/>
      <c r="N390" s="18"/>
      <c r="O390" s="60">
        <v>68.571428571428569</v>
      </c>
      <c r="P390" s="175">
        <v>80</v>
      </c>
      <c r="Q390" s="18"/>
      <c r="R390" s="18"/>
      <c r="S390" s="18"/>
      <c r="T390" s="18"/>
      <c r="U390" s="61">
        <v>77</v>
      </c>
      <c r="V390" s="18" t="s">
        <v>661</v>
      </c>
      <c r="W390" s="18" t="s">
        <v>661</v>
      </c>
      <c r="X390" s="62" t="e">
        <v>#N/A</v>
      </c>
      <c r="Y390" s="18" t="s">
        <v>661</v>
      </c>
      <c r="Z390" s="18" t="s">
        <v>661</v>
      </c>
      <c r="AA390" s="18" t="s">
        <v>661</v>
      </c>
      <c r="AB390" s="18" t="s">
        <v>661</v>
      </c>
      <c r="AC390" s="18" t="s">
        <v>661</v>
      </c>
      <c r="AD390" s="18"/>
      <c r="AE390" s="18"/>
      <c r="AF390" s="18"/>
      <c r="AG390" s="18"/>
      <c r="AH390" s="30" t="s">
        <v>661</v>
      </c>
      <c r="AI390" s="18" t="s">
        <v>1238</v>
      </c>
      <c r="AJ390" s="18" t="s">
        <v>1239</v>
      </c>
      <c r="AK390" s="18" t="e">
        <v>#N/A</v>
      </c>
      <c r="AL390" s="18" t="s">
        <v>661</v>
      </c>
      <c r="AM390" s="18" t="s">
        <v>661</v>
      </c>
      <c r="AN390" s="18" t="s">
        <v>661</v>
      </c>
      <c r="AO390" s="18" t="s">
        <v>661</v>
      </c>
      <c r="AP390" s="18" t="s">
        <v>661</v>
      </c>
      <c r="AS390" s="63" t="s">
        <v>661</v>
      </c>
      <c r="AT390" s="23" t="e">
        <v>#N/A</v>
      </c>
      <c r="AU390" s="23" t="e">
        <v>#N/A</v>
      </c>
      <c r="AV390" s="23" t="e">
        <v>#N/A</v>
      </c>
      <c r="AW390" s="23" t="e">
        <v>#N/A</v>
      </c>
    </row>
    <row r="391" spans="1:49" ht="15.75" customHeight="1">
      <c r="A391" s="57">
        <v>385</v>
      </c>
      <c r="B391" s="18" t="s">
        <v>448</v>
      </c>
      <c r="C391" s="59">
        <v>6877</v>
      </c>
      <c r="D391" s="18">
        <v>6877</v>
      </c>
      <c r="E391" s="59" t="s">
        <v>439</v>
      </c>
      <c r="F391" s="59">
        <v>80</v>
      </c>
      <c r="G391" s="59">
        <v>80</v>
      </c>
      <c r="H391" s="59">
        <v>90</v>
      </c>
      <c r="I391" s="59"/>
      <c r="J391" s="59"/>
      <c r="K391" s="59"/>
      <c r="L391" s="59"/>
      <c r="M391" s="59"/>
      <c r="N391" s="18"/>
      <c r="O391" s="60">
        <v>71.428571428571431</v>
      </c>
      <c r="P391" s="175">
        <v>80</v>
      </c>
      <c r="Q391" s="18"/>
      <c r="R391" s="18"/>
      <c r="S391" s="18"/>
      <c r="T391" s="18"/>
      <c r="U391" s="61">
        <v>79</v>
      </c>
      <c r="V391" s="18" t="s">
        <v>1238</v>
      </c>
      <c r="W391" s="18" t="s">
        <v>1239</v>
      </c>
      <c r="X391" s="62" t="s">
        <v>1240</v>
      </c>
      <c r="Y391" s="18" t="s">
        <v>661</v>
      </c>
      <c r="Z391" s="18" t="s">
        <v>661</v>
      </c>
      <c r="AA391" s="18" t="s">
        <v>661</v>
      </c>
      <c r="AB391" s="18" t="s">
        <v>661</v>
      </c>
      <c r="AC391" s="18" t="s">
        <v>661</v>
      </c>
      <c r="AD391" s="18"/>
      <c r="AE391" s="18"/>
      <c r="AF391" s="18"/>
      <c r="AG391" s="18"/>
      <c r="AH391" s="30" t="s">
        <v>661</v>
      </c>
      <c r="AI391" s="18" t="s">
        <v>661</v>
      </c>
      <c r="AJ391" s="18" t="s">
        <v>661</v>
      </c>
      <c r="AK391" s="18" t="s">
        <v>661</v>
      </c>
      <c r="AL391" s="18" t="s">
        <v>661</v>
      </c>
      <c r="AM391" s="18" t="s">
        <v>661</v>
      </c>
      <c r="AN391" s="18" t="s">
        <v>661</v>
      </c>
      <c r="AO391" s="18" t="s">
        <v>661</v>
      </c>
      <c r="AP391" s="18" t="s">
        <v>661</v>
      </c>
      <c r="AS391" s="63">
        <v>80.357142857142861</v>
      </c>
      <c r="AT391" s="23" t="s">
        <v>1248</v>
      </c>
      <c r="AU391" s="23" t="s">
        <v>1243</v>
      </c>
      <c r="AV391" s="23" t="s">
        <v>1248</v>
      </c>
      <c r="AW391" s="23" t="s">
        <v>661</v>
      </c>
    </row>
    <row r="392" spans="1:49" ht="15.75" customHeight="1">
      <c r="A392" s="57">
        <v>386</v>
      </c>
      <c r="B392" s="18" t="s">
        <v>449</v>
      </c>
      <c r="C392" s="59">
        <v>6878</v>
      </c>
      <c r="D392" s="18">
        <v>6878</v>
      </c>
      <c r="E392" s="59" t="s">
        <v>439</v>
      </c>
      <c r="F392" s="59">
        <v>80</v>
      </c>
      <c r="G392" s="59">
        <v>80</v>
      </c>
      <c r="H392" s="59">
        <v>90</v>
      </c>
      <c r="I392" s="59"/>
      <c r="J392" s="59"/>
      <c r="K392" s="59"/>
      <c r="L392" s="59"/>
      <c r="M392" s="59"/>
      <c r="N392" s="18"/>
      <c r="O392" s="60">
        <v>88.571428571428584</v>
      </c>
      <c r="P392" s="175">
        <v>80</v>
      </c>
      <c r="Q392" s="18"/>
      <c r="R392" s="18"/>
      <c r="S392" s="18"/>
      <c r="T392" s="18"/>
      <c r="U392" s="61">
        <v>80</v>
      </c>
      <c r="V392" s="18" t="s">
        <v>1238</v>
      </c>
      <c r="W392" s="18" t="s">
        <v>1239</v>
      </c>
      <c r="X392" s="62" t="s">
        <v>1240</v>
      </c>
      <c r="Y392" s="18" t="s">
        <v>661</v>
      </c>
      <c r="Z392" s="18" t="s">
        <v>661</v>
      </c>
      <c r="AA392" s="18" t="s">
        <v>661</v>
      </c>
      <c r="AB392" s="18" t="s">
        <v>661</v>
      </c>
      <c r="AC392" s="18" t="s">
        <v>661</v>
      </c>
      <c r="AD392" s="18"/>
      <c r="AE392" s="18"/>
      <c r="AF392" s="18"/>
      <c r="AG392" s="18"/>
      <c r="AH392" s="30" t="s">
        <v>661</v>
      </c>
      <c r="AI392" s="18" t="s">
        <v>661</v>
      </c>
      <c r="AJ392" s="18" t="s">
        <v>661</v>
      </c>
      <c r="AK392" s="18" t="s">
        <v>661</v>
      </c>
      <c r="AL392" s="18" t="s">
        <v>661</v>
      </c>
      <c r="AM392" s="18" t="s">
        <v>661</v>
      </c>
      <c r="AN392" s="18" t="s">
        <v>661</v>
      </c>
      <c r="AO392" s="18" t="s">
        <v>661</v>
      </c>
      <c r="AP392" s="18" t="s">
        <v>661</v>
      </c>
      <c r="AS392" s="63">
        <v>84.642857142857139</v>
      </c>
      <c r="AT392" s="23" t="s">
        <v>1248</v>
      </c>
      <c r="AU392" s="23" t="s">
        <v>1243</v>
      </c>
      <c r="AV392" s="23" t="s">
        <v>1248</v>
      </c>
      <c r="AW392" s="23" t="s">
        <v>661</v>
      </c>
    </row>
    <row r="393" spans="1:49" ht="15.75" customHeight="1">
      <c r="A393" s="57">
        <v>387</v>
      </c>
      <c r="B393" s="18" t="s">
        <v>450</v>
      </c>
      <c r="C393" s="59">
        <v>6879</v>
      </c>
      <c r="D393" s="18">
        <v>6879</v>
      </c>
      <c r="E393" s="59" t="s">
        <v>439</v>
      </c>
      <c r="F393" s="59">
        <v>75</v>
      </c>
      <c r="G393" s="59">
        <v>75</v>
      </c>
      <c r="H393" s="59">
        <v>75</v>
      </c>
      <c r="I393" s="59"/>
      <c r="J393" s="59"/>
      <c r="K393" s="59"/>
      <c r="L393" s="59"/>
      <c r="M393" s="59"/>
      <c r="N393" s="18"/>
      <c r="O393" s="60">
        <v>34.285714285714285</v>
      </c>
      <c r="P393" s="175">
        <v>80</v>
      </c>
      <c r="Q393" s="18"/>
      <c r="R393" s="18"/>
      <c r="S393" s="18"/>
      <c r="T393" s="18"/>
      <c r="U393" s="61">
        <v>76</v>
      </c>
      <c r="V393" s="18" t="s">
        <v>661</v>
      </c>
      <c r="W393" s="18" t="s">
        <v>661</v>
      </c>
      <c r="X393" s="62" t="s">
        <v>661</v>
      </c>
      <c r="Y393" s="18" t="s">
        <v>661</v>
      </c>
      <c r="Z393" s="18" t="s">
        <v>661</v>
      </c>
      <c r="AA393" s="18" t="s">
        <v>661</v>
      </c>
      <c r="AB393" s="18" t="s">
        <v>661</v>
      </c>
      <c r="AC393" s="18" t="s">
        <v>661</v>
      </c>
      <c r="AD393" s="18"/>
      <c r="AE393" s="18"/>
      <c r="AF393" s="18"/>
      <c r="AG393" s="18"/>
      <c r="AH393" s="30" t="s">
        <v>661</v>
      </c>
      <c r="AI393" s="18" t="s">
        <v>1238</v>
      </c>
      <c r="AJ393" s="18" t="s">
        <v>1239</v>
      </c>
      <c r="AK393" s="18" t="s">
        <v>1240</v>
      </c>
      <c r="AL393" s="18" t="s">
        <v>661</v>
      </c>
      <c r="AM393" s="18" t="s">
        <v>661</v>
      </c>
      <c r="AN393" s="18" t="s">
        <v>661</v>
      </c>
      <c r="AO393" s="18" t="s">
        <v>661</v>
      </c>
      <c r="AP393" s="18" t="s">
        <v>661</v>
      </c>
      <c r="AS393" s="63">
        <v>64.821428571428569</v>
      </c>
      <c r="AT393" s="23" t="s">
        <v>1242</v>
      </c>
      <c r="AU393" s="23" t="s">
        <v>1257</v>
      </c>
      <c r="AV393" s="23" t="s">
        <v>661</v>
      </c>
      <c r="AW393" s="23" t="s">
        <v>1257</v>
      </c>
    </row>
    <row r="394" spans="1:49" ht="15.75" customHeight="1">
      <c r="A394" s="57">
        <v>388</v>
      </c>
      <c r="B394" s="18" t="s">
        <v>451</v>
      </c>
      <c r="C394" s="59">
        <v>6880</v>
      </c>
      <c r="D394" s="18">
        <v>6880</v>
      </c>
      <c r="E394" s="59" t="s">
        <v>439</v>
      </c>
      <c r="F394" s="59">
        <v>75</v>
      </c>
      <c r="G394" s="59">
        <v>90</v>
      </c>
      <c r="H394" s="59">
        <v>75</v>
      </c>
      <c r="I394" s="59"/>
      <c r="J394" s="59"/>
      <c r="K394" s="59"/>
      <c r="L394" s="59"/>
      <c r="M394" s="59"/>
      <c r="N394" s="18"/>
      <c r="O394" s="60">
        <v>82.857142857142861</v>
      </c>
      <c r="P394" s="175">
        <v>80</v>
      </c>
      <c r="Q394" s="18"/>
      <c r="R394" s="18"/>
      <c r="S394" s="18"/>
      <c r="T394" s="18"/>
      <c r="U394" s="61">
        <v>80</v>
      </c>
      <c r="V394" s="18" t="s">
        <v>661</v>
      </c>
      <c r="W394" s="18" t="s">
        <v>1239</v>
      </c>
      <c r="X394" s="62" t="s">
        <v>661</v>
      </c>
      <c r="Y394" s="18" t="s">
        <v>661</v>
      </c>
      <c r="Z394" s="18" t="s">
        <v>661</v>
      </c>
      <c r="AA394" s="18" t="s">
        <v>661</v>
      </c>
      <c r="AB394" s="18" t="s">
        <v>661</v>
      </c>
      <c r="AC394" s="18" t="s">
        <v>661</v>
      </c>
      <c r="AD394" s="18"/>
      <c r="AE394" s="18"/>
      <c r="AF394" s="18"/>
      <c r="AG394" s="18"/>
      <c r="AH394" s="30" t="s">
        <v>661</v>
      </c>
      <c r="AI394" s="18" t="s">
        <v>1238</v>
      </c>
      <c r="AJ394" s="18" t="s">
        <v>661</v>
      </c>
      <c r="AK394" s="18" t="s">
        <v>1240</v>
      </c>
      <c r="AL394" s="18" t="s">
        <v>661</v>
      </c>
      <c r="AM394" s="18" t="s">
        <v>661</v>
      </c>
      <c r="AN394" s="18" t="s">
        <v>661</v>
      </c>
      <c r="AO394" s="18" t="s">
        <v>661</v>
      </c>
      <c r="AP394" s="18" t="s">
        <v>661</v>
      </c>
      <c r="AS394" s="63">
        <v>80.714285714285722</v>
      </c>
      <c r="AT394" s="23" t="s">
        <v>1253</v>
      </c>
      <c r="AU394" s="23" t="s">
        <v>1254</v>
      </c>
      <c r="AV394" s="23" t="s">
        <v>1253</v>
      </c>
      <c r="AW394" s="23" t="s">
        <v>1254</v>
      </c>
    </row>
    <row r="395" spans="1:49" ht="15.75" customHeight="1">
      <c r="A395" s="57">
        <v>389</v>
      </c>
      <c r="B395" s="18" t="s">
        <v>452</v>
      </c>
      <c r="C395" s="59">
        <v>6882</v>
      </c>
      <c r="D395" s="18">
        <v>6882</v>
      </c>
      <c r="E395" s="59" t="s">
        <v>439</v>
      </c>
      <c r="F395" s="59">
        <v>80</v>
      </c>
      <c r="G395" s="59">
        <v>75</v>
      </c>
      <c r="H395" s="59">
        <v>90</v>
      </c>
      <c r="I395" s="59"/>
      <c r="J395" s="59"/>
      <c r="K395" s="59"/>
      <c r="L395" s="59"/>
      <c r="M395" s="59"/>
      <c r="N395" s="18"/>
      <c r="O395" s="60">
        <v>57.142857142857146</v>
      </c>
      <c r="P395" s="175">
        <v>80</v>
      </c>
      <c r="Q395" s="18"/>
      <c r="R395" s="18"/>
      <c r="S395" s="18"/>
      <c r="T395" s="18"/>
      <c r="U395" s="61">
        <v>77</v>
      </c>
      <c r="V395" s="18" t="s">
        <v>1238</v>
      </c>
      <c r="W395" s="18" t="s">
        <v>661</v>
      </c>
      <c r="X395" s="62" t="s">
        <v>1240</v>
      </c>
      <c r="Y395" s="18" t="s">
        <v>661</v>
      </c>
      <c r="Z395" s="18" t="s">
        <v>661</v>
      </c>
      <c r="AA395" s="18" t="s">
        <v>661</v>
      </c>
      <c r="AB395" s="18" t="s">
        <v>661</v>
      </c>
      <c r="AC395" s="18" t="s">
        <v>661</v>
      </c>
      <c r="AD395" s="18"/>
      <c r="AE395" s="18"/>
      <c r="AF395" s="18"/>
      <c r="AG395" s="18"/>
      <c r="AH395" s="30" t="s">
        <v>661</v>
      </c>
      <c r="AI395" s="18" t="s">
        <v>661</v>
      </c>
      <c r="AJ395" s="18" t="s">
        <v>1239</v>
      </c>
      <c r="AK395" s="18" t="s">
        <v>661</v>
      </c>
      <c r="AL395" s="18" t="s">
        <v>661</v>
      </c>
      <c r="AM395" s="18" t="s">
        <v>661</v>
      </c>
      <c r="AN395" s="18" t="s">
        <v>661</v>
      </c>
      <c r="AO395" s="18" t="s">
        <v>661</v>
      </c>
      <c r="AP395" s="18" t="s">
        <v>661</v>
      </c>
      <c r="AS395" s="63">
        <v>75.535714285714292</v>
      </c>
      <c r="AT395" s="23" t="s">
        <v>1244</v>
      </c>
      <c r="AU395" s="23" t="s">
        <v>1245</v>
      </c>
      <c r="AV395" s="23" t="s">
        <v>1244</v>
      </c>
      <c r="AW395" s="23" t="s">
        <v>1245</v>
      </c>
    </row>
    <row r="396" spans="1:49" ht="15.75" customHeight="1">
      <c r="A396" s="57">
        <v>390</v>
      </c>
      <c r="B396" s="18" t="s">
        <v>453</v>
      </c>
      <c r="C396" s="59">
        <v>6883</v>
      </c>
      <c r="D396" s="18">
        <v>6883</v>
      </c>
      <c r="E396" s="59" t="s">
        <v>439</v>
      </c>
      <c r="F396" s="59">
        <v>75</v>
      </c>
      <c r="G396" s="59">
        <v>80</v>
      </c>
      <c r="H396" s="59">
        <v>90</v>
      </c>
      <c r="I396" s="59"/>
      <c r="J396" s="59"/>
      <c r="K396" s="59"/>
      <c r="L396" s="59"/>
      <c r="M396" s="59"/>
      <c r="N396" s="18"/>
      <c r="O396" s="60">
        <v>85.714285714285722</v>
      </c>
      <c r="P396" s="175">
        <v>80</v>
      </c>
      <c r="Q396" s="18"/>
      <c r="R396" s="18"/>
      <c r="S396" s="18"/>
      <c r="T396" s="18"/>
      <c r="U396" s="61">
        <v>81</v>
      </c>
      <c r="V396" s="18" t="s">
        <v>661</v>
      </c>
      <c r="W396" s="18" t="s">
        <v>1239</v>
      </c>
      <c r="X396" s="62" t="s">
        <v>1240</v>
      </c>
      <c r="Y396" s="18" t="s">
        <v>661</v>
      </c>
      <c r="Z396" s="18" t="s">
        <v>661</v>
      </c>
      <c r="AA396" s="18" t="s">
        <v>661</v>
      </c>
      <c r="AB396" s="18" t="s">
        <v>661</v>
      </c>
      <c r="AC396" s="18" t="s">
        <v>661</v>
      </c>
      <c r="AD396" s="18"/>
      <c r="AE396" s="18"/>
      <c r="AF396" s="18"/>
      <c r="AG396" s="18"/>
      <c r="AH396" s="30" t="s">
        <v>661</v>
      </c>
      <c r="AI396" s="18" t="s">
        <v>1238</v>
      </c>
      <c r="AJ396" s="18" t="s">
        <v>661</v>
      </c>
      <c r="AK396" s="18" t="s">
        <v>661</v>
      </c>
      <c r="AL396" s="18" t="s">
        <v>661</v>
      </c>
      <c r="AM396" s="18" t="s">
        <v>661</v>
      </c>
      <c r="AN396" s="18" t="s">
        <v>661</v>
      </c>
      <c r="AO396" s="18" t="s">
        <v>661</v>
      </c>
      <c r="AP396" s="18" t="s">
        <v>661</v>
      </c>
      <c r="AS396" s="63">
        <v>82.678571428571431</v>
      </c>
      <c r="AT396" s="23" t="s">
        <v>1255</v>
      </c>
      <c r="AU396" s="23" t="s">
        <v>1256</v>
      </c>
      <c r="AV396" s="23" t="s">
        <v>1255</v>
      </c>
      <c r="AW396" s="23" t="s">
        <v>1256</v>
      </c>
    </row>
    <row r="397" spans="1:49" ht="15.75" customHeight="1">
      <c r="A397" s="57">
        <v>391</v>
      </c>
      <c r="B397" s="18" t="s">
        <v>454</v>
      </c>
      <c r="C397" s="59">
        <v>6884</v>
      </c>
      <c r="D397" s="18">
        <v>6884</v>
      </c>
      <c r="E397" s="59" t="s">
        <v>439</v>
      </c>
      <c r="F397" s="59">
        <v>75</v>
      </c>
      <c r="G397" s="59">
        <v>80</v>
      </c>
      <c r="H397" s="59">
        <v>90</v>
      </c>
      <c r="I397" s="59"/>
      <c r="J397" s="59"/>
      <c r="K397" s="59"/>
      <c r="L397" s="59"/>
      <c r="M397" s="59"/>
      <c r="N397" s="18"/>
      <c r="O397" s="60">
        <v>57.142857142857146</v>
      </c>
      <c r="P397" s="175">
        <v>80</v>
      </c>
      <c r="Q397" s="18"/>
      <c r="R397" s="18"/>
      <c r="S397" s="18"/>
      <c r="T397" s="18"/>
      <c r="U397" s="61">
        <v>77</v>
      </c>
      <c r="V397" s="18" t="s">
        <v>661</v>
      </c>
      <c r="W397" s="18" t="s">
        <v>1239</v>
      </c>
      <c r="X397" s="62" t="s">
        <v>1240</v>
      </c>
      <c r="Y397" s="18" t="s">
        <v>661</v>
      </c>
      <c r="Z397" s="18" t="s">
        <v>661</v>
      </c>
      <c r="AA397" s="18" t="s">
        <v>661</v>
      </c>
      <c r="AB397" s="18" t="s">
        <v>661</v>
      </c>
      <c r="AC397" s="18" t="s">
        <v>661</v>
      </c>
      <c r="AD397" s="18"/>
      <c r="AE397" s="18"/>
      <c r="AF397" s="18"/>
      <c r="AG397" s="18"/>
      <c r="AH397" s="30" t="s">
        <v>661</v>
      </c>
      <c r="AI397" s="18" t="s">
        <v>1238</v>
      </c>
      <c r="AJ397" s="18" t="s">
        <v>661</v>
      </c>
      <c r="AK397" s="18" t="s">
        <v>661</v>
      </c>
      <c r="AL397" s="18" t="s">
        <v>661</v>
      </c>
      <c r="AM397" s="18" t="s">
        <v>661</v>
      </c>
      <c r="AN397" s="18" t="s">
        <v>661</v>
      </c>
      <c r="AO397" s="18" t="s">
        <v>661</v>
      </c>
      <c r="AP397" s="18" t="s">
        <v>661</v>
      </c>
      <c r="AS397" s="63">
        <v>75.535714285714292</v>
      </c>
      <c r="AT397" s="23" t="s">
        <v>1255</v>
      </c>
      <c r="AU397" s="23" t="s">
        <v>1256</v>
      </c>
      <c r="AV397" s="23" t="s">
        <v>1255</v>
      </c>
      <c r="AW397" s="23" t="s">
        <v>1256</v>
      </c>
    </row>
    <row r="398" spans="1:49" ht="15.75" customHeight="1">
      <c r="A398" s="57">
        <v>392</v>
      </c>
      <c r="B398" s="18" t="s">
        <v>455</v>
      </c>
      <c r="C398" s="59">
        <v>6885</v>
      </c>
      <c r="D398" s="18">
        <v>6885</v>
      </c>
      <c r="E398" s="59" t="s">
        <v>439</v>
      </c>
      <c r="F398" s="59">
        <v>80</v>
      </c>
      <c r="G398" s="59">
        <v>75</v>
      </c>
      <c r="H398" s="59">
        <v>90</v>
      </c>
      <c r="I398" s="59"/>
      <c r="J398" s="59"/>
      <c r="K398" s="59"/>
      <c r="L398" s="59"/>
      <c r="M398" s="59"/>
      <c r="N398" s="18"/>
      <c r="O398" s="60">
        <v>51.428571428571431</v>
      </c>
      <c r="P398" s="175">
        <v>80</v>
      </c>
      <c r="Q398" s="18"/>
      <c r="R398" s="18"/>
      <c r="S398" s="18"/>
      <c r="T398" s="18"/>
      <c r="U398" s="61">
        <v>76</v>
      </c>
      <c r="V398" s="18" t="s">
        <v>1238</v>
      </c>
      <c r="W398" s="18" t="s">
        <v>661</v>
      </c>
      <c r="X398" s="62" t="s">
        <v>1240</v>
      </c>
      <c r="Y398" s="18" t="s">
        <v>661</v>
      </c>
      <c r="Z398" s="18" t="s">
        <v>661</v>
      </c>
      <c r="AA398" s="18" t="s">
        <v>661</v>
      </c>
      <c r="AB398" s="18" t="s">
        <v>661</v>
      </c>
      <c r="AC398" s="18" t="s">
        <v>661</v>
      </c>
      <c r="AD398" s="18"/>
      <c r="AE398" s="18"/>
      <c r="AF398" s="18"/>
      <c r="AG398" s="18"/>
      <c r="AH398" s="30" t="s">
        <v>661</v>
      </c>
      <c r="AI398" s="18" t="s">
        <v>661</v>
      </c>
      <c r="AJ398" s="18" t="s">
        <v>1239</v>
      </c>
      <c r="AK398" s="18" t="s">
        <v>661</v>
      </c>
      <c r="AL398" s="18" t="s">
        <v>661</v>
      </c>
      <c r="AM398" s="18" t="s">
        <v>661</v>
      </c>
      <c r="AN398" s="18" t="s">
        <v>661</v>
      </c>
      <c r="AO398" s="18" t="s">
        <v>661</v>
      </c>
      <c r="AP398" s="18" t="s">
        <v>661</v>
      </c>
      <c r="AS398" s="63">
        <v>74.107142857142861</v>
      </c>
      <c r="AT398" s="23" t="s">
        <v>1244</v>
      </c>
      <c r="AU398" s="23" t="s">
        <v>1245</v>
      </c>
      <c r="AV398" s="23" t="s">
        <v>1244</v>
      </c>
      <c r="AW398" s="23" t="s">
        <v>1245</v>
      </c>
    </row>
    <row r="399" spans="1:49" ht="15.75" customHeight="1">
      <c r="A399" s="57">
        <v>393</v>
      </c>
      <c r="B399" s="18" t="s">
        <v>456</v>
      </c>
      <c r="C399" s="59">
        <v>6886</v>
      </c>
      <c r="D399" s="18">
        <v>6886</v>
      </c>
      <c r="E399" s="59" t="s">
        <v>439</v>
      </c>
      <c r="F399" s="59">
        <v>75</v>
      </c>
      <c r="G399" s="59">
        <v>80</v>
      </c>
      <c r="H399" s="59">
        <v>80</v>
      </c>
      <c r="I399" s="59"/>
      <c r="J399" s="59"/>
      <c r="K399" s="59"/>
      <c r="L399" s="59"/>
      <c r="M399" s="59"/>
      <c r="N399" s="18"/>
      <c r="O399" s="60">
        <v>77.142857142857153</v>
      </c>
      <c r="P399" s="175">
        <v>80</v>
      </c>
      <c r="Q399" s="18"/>
      <c r="R399" s="18"/>
      <c r="S399" s="18"/>
      <c r="T399" s="18"/>
      <c r="U399" s="61">
        <v>78.035714285714292</v>
      </c>
      <c r="V399" s="18" t="s">
        <v>661</v>
      </c>
      <c r="W399" s="18" t="s">
        <v>1239</v>
      </c>
      <c r="X399" s="62" t="s">
        <v>1240</v>
      </c>
      <c r="Y399" s="18" t="s">
        <v>661</v>
      </c>
      <c r="Z399" s="18" t="s">
        <v>661</v>
      </c>
      <c r="AA399" s="18" t="s">
        <v>661</v>
      </c>
      <c r="AB399" s="18" t="s">
        <v>661</v>
      </c>
      <c r="AC399" s="18" t="s">
        <v>661</v>
      </c>
      <c r="AD399" s="18"/>
      <c r="AE399" s="18"/>
      <c r="AF399" s="18"/>
      <c r="AG399" s="18"/>
      <c r="AH399" s="30" t="s">
        <v>661</v>
      </c>
      <c r="AI399" s="18" t="s">
        <v>1238</v>
      </c>
      <c r="AJ399" s="18" t="s">
        <v>661</v>
      </c>
      <c r="AK399" s="18" t="s">
        <v>661</v>
      </c>
      <c r="AL399" s="18" t="s">
        <v>661</v>
      </c>
      <c r="AM399" s="18" t="s">
        <v>661</v>
      </c>
      <c r="AN399" s="18" t="s">
        <v>661</v>
      </c>
      <c r="AO399" s="18" t="s">
        <v>661</v>
      </c>
      <c r="AP399" s="18" t="s">
        <v>661</v>
      </c>
      <c r="AS399" s="63">
        <v>78.035714285714292</v>
      </c>
      <c r="AT399" s="23" t="s">
        <v>1255</v>
      </c>
      <c r="AU399" s="23" t="s">
        <v>1256</v>
      </c>
      <c r="AV399" s="23" t="s">
        <v>1255</v>
      </c>
      <c r="AW399" s="23" t="s">
        <v>1256</v>
      </c>
    </row>
    <row r="400" spans="1:49" ht="15.75" customHeight="1">
      <c r="A400" s="57">
        <v>394</v>
      </c>
      <c r="B400" s="18" t="s">
        <v>457</v>
      </c>
      <c r="C400" s="59">
        <v>6887</v>
      </c>
      <c r="D400" s="18">
        <v>6887</v>
      </c>
      <c r="E400" s="59" t="s">
        <v>439</v>
      </c>
      <c r="F400" s="59">
        <v>80</v>
      </c>
      <c r="G400" s="59">
        <v>80</v>
      </c>
      <c r="H400" s="59">
        <v>90</v>
      </c>
      <c r="I400" s="59"/>
      <c r="J400" s="59"/>
      <c r="K400" s="59"/>
      <c r="L400" s="59"/>
      <c r="M400" s="59"/>
      <c r="N400" s="18"/>
      <c r="O400" s="60">
        <v>82.857142857142861</v>
      </c>
      <c r="P400" s="175">
        <v>80</v>
      </c>
      <c r="Q400" s="18"/>
      <c r="R400" s="18"/>
      <c r="S400" s="18"/>
      <c r="T400" s="18"/>
      <c r="U400" s="61">
        <v>80</v>
      </c>
      <c r="V400" s="18" t="s">
        <v>1238</v>
      </c>
      <c r="W400" s="18" t="s">
        <v>1239</v>
      </c>
      <c r="X400" s="62" t="s">
        <v>1240</v>
      </c>
      <c r="Y400" s="18" t="s">
        <v>661</v>
      </c>
      <c r="Z400" s="18" t="s">
        <v>661</v>
      </c>
      <c r="AA400" s="18" t="s">
        <v>661</v>
      </c>
      <c r="AB400" s="18" t="s">
        <v>661</v>
      </c>
      <c r="AC400" s="18" t="s">
        <v>661</v>
      </c>
      <c r="AD400" s="18"/>
      <c r="AE400" s="18"/>
      <c r="AF400" s="18"/>
      <c r="AG400" s="18"/>
      <c r="AH400" s="30" t="s">
        <v>661</v>
      </c>
      <c r="AI400" s="18" t="s">
        <v>661</v>
      </c>
      <c r="AJ400" s="18" t="s">
        <v>661</v>
      </c>
      <c r="AK400" s="18" t="s">
        <v>661</v>
      </c>
      <c r="AL400" s="18" t="s">
        <v>661</v>
      </c>
      <c r="AM400" s="18" t="s">
        <v>661</v>
      </c>
      <c r="AN400" s="18" t="s">
        <v>661</v>
      </c>
      <c r="AO400" s="18" t="s">
        <v>661</v>
      </c>
      <c r="AP400" s="18" t="s">
        <v>661</v>
      </c>
      <c r="AS400" s="63">
        <v>83.214285714285722</v>
      </c>
      <c r="AT400" s="23" t="s">
        <v>1248</v>
      </c>
      <c r="AU400" s="23" t="s">
        <v>1243</v>
      </c>
      <c r="AV400" s="23" t="s">
        <v>1248</v>
      </c>
      <c r="AW400" s="23" t="s">
        <v>661</v>
      </c>
    </row>
    <row r="401" spans="1:49" ht="15.75" customHeight="1">
      <c r="A401" s="57">
        <v>395</v>
      </c>
      <c r="B401" s="18" t="s">
        <v>458</v>
      </c>
      <c r="C401" s="59">
        <v>6888</v>
      </c>
      <c r="D401" s="18">
        <v>6888</v>
      </c>
      <c r="E401" s="59" t="s">
        <v>439</v>
      </c>
      <c r="F401" s="59">
        <v>80</v>
      </c>
      <c r="G401" s="59">
        <v>75</v>
      </c>
      <c r="H401" s="59">
        <v>90</v>
      </c>
      <c r="I401" s="59"/>
      <c r="J401" s="59"/>
      <c r="K401" s="59"/>
      <c r="L401" s="59"/>
      <c r="M401" s="59"/>
      <c r="N401" s="18"/>
      <c r="O401" s="60">
        <v>74.285714285714292</v>
      </c>
      <c r="P401" s="175">
        <v>80</v>
      </c>
      <c r="Q401" s="18"/>
      <c r="R401" s="18"/>
      <c r="S401" s="18"/>
      <c r="T401" s="18"/>
      <c r="U401" s="61">
        <v>77</v>
      </c>
      <c r="V401" s="18" t="s">
        <v>1238</v>
      </c>
      <c r="W401" s="18" t="s">
        <v>661</v>
      </c>
      <c r="X401" s="62" t="s">
        <v>1240</v>
      </c>
      <c r="Y401" s="18" t="s">
        <v>661</v>
      </c>
      <c r="Z401" s="18" t="s">
        <v>661</v>
      </c>
      <c r="AA401" s="18" t="s">
        <v>661</v>
      </c>
      <c r="AB401" s="18" t="s">
        <v>661</v>
      </c>
      <c r="AC401" s="18" t="s">
        <v>661</v>
      </c>
      <c r="AD401" s="18"/>
      <c r="AE401" s="18"/>
      <c r="AF401" s="18"/>
      <c r="AG401" s="18"/>
      <c r="AH401" s="30" t="s">
        <v>661</v>
      </c>
      <c r="AI401" s="18" t="s">
        <v>661</v>
      </c>
      <c r="AJ401" s="18" t="s">
        <v>1239</v>
      </c>
      <c r="AK401" s="18" t="s">
        <v>661</v>
      </c>
      <c r="AL401" s="18" t="s">
        <v>661</v>
      </c>
      <c r="AM401" s="18" t="s">
        <v>661</v>
      </c>
      <c r="AN401" s="18" t="s">
        <v>661</v>
      </c>
      <c r="AO401" s="18" t="s">
        <v>661</v>
      </c>
      <c r="AP401" s="18" t="s">
        <v>661</v>
      </c>
      <c r="AS401" s="63">
        <v>79.821428571428569</v>
      </c>
      <c r="AT401" s="23" t="s">
        <v>1244</v>
      </c>
      <c r="AU401" s="23" t="s">
        <v>1245</v>
      </c>
      <c r="AV401" s="23" t="s">
        <v>1244</v>
      </c>
      <c r="AW401" s="23" t="s">
        <v>1245</v>
      </c>
    </row>
    <row r="402" spans="1:49" ht="15.75" customHeight="1">
      <c r="A402" s="57">
        <v>396</v>
      </c>
      <c r="B402" s="18" t="s">
        <v>459</v>
      </c>
      <c r="C402" s="59">
        <v>6889</v>
      </c>
      <c r="D402" s="18">
        <v>6889</v>
      </c>
      <c r="E402" s="59" t="s">
        <v>439</v>
      </c>
      <c r="F402" s="59">
        <v>80</v>
      </c>
      <c r="G402" s="59">
        <v>75</v>
      </c>
      <c r="H402" s="59">
        <v>90</v>
      </c>
      <c r="I402" s="59"/>
      <c r="J402" s="59"/>
      <c r="K402" s="59"/>
      <c r="L402" s="59"/>
      <c r="M402" s="59"/>
      <c r="N402" s="18"/>
      <c r="O402" s="60">
        <v>40</v>
      </c>
      <c r="P402" s="175">
        <v>80</v>
      </c>
      <c r="Q402" s="18"/>
      <c r="R402" s="18"/>
      <c r="S402" s="18"/>
      <c r="T402" s="18"/>
      <c r="U402" s="61">
        <v>76</v>
      </c>
      <c r="V402" s="18" t="s">
        <v>1238</v>
      </c>
      <c r="W402" s="18" t="s">
        <v>661</v>
      </c>
      <c r="X402" s="62" t="s">
        <v>1240</v>
      </c>
      <c r="Y402" s="18" t="s">
        <v>661</v>
      </c>
      <c r="Z402" s="18" t="s">
        <v>661</v>
      </c>
      <c r="AA402" s="18" t="s">
        <v>661</v>
      </c>
      <c r="AB402" s="18" t="s">
        <v>661</v>
      </c>
      <c r="AC402" s="18" t="s">
        <v>661</v>
      </c>
      <c r="AD402" s="18"/>
      <c r="AE402" s="18"/>
      <c r="AF402" s="18"/>
      <c r="AG402" s="18"/>
      <c r="AH402" s="30" t="s">
        <v>661</v>
      </c>
      <c r="AI402" s="18" t="s">
        <v>661</v>
      </c>
      <c r="AJ402" s="18" t="s">
        <v>1239</v>
      </c>
      <c r="AK402" s="18" t="s">
        <v>661</v>
      </c>
      <c r="AL402" s="18" t="s">
        <v>661</v>
      </c>
      <c r="AM402" s="18" t="s">
        <v>661</v>
      </c>
      <c r="AN402" s="18" t="s">
        <v>661</v>
      </c>
      <c r="AO402" s="18" t="s">
        <v>661</v>
      </c>
      <c r="AP402" s="18" t="s">
        <v>661</v>
      </c>
      <c r="AS402" s="63">
        <v>71.25</v>
      </c>
      <c r="AT402" s="23" t="s">
        <v>1244</v>
      </c>
      <c r="AU402" s="23" t="s">
        <v>1245</v>
      </c>
      <c r="AV402" s="23" t="s">
        <v>1244</v>
      </c>
      <c r="AW402" s="23" t="s">
        <v>1245</v>
      </c>
    </row>
    <row r="403" spans="1:49" ht="15.75" customHeight="1">
      <c r="A403" s="57">
        <v>397</v>
      </c>
      <c r="B403" s="18" t="s">
        <v>460</v>
      </c>
      <c r="C403" s="59">
        <v>6890</v>
      </c>
      <c r="D403" s="18">
        <v>6890</v>
      </c>
      <c r="E403" s="59" t="s">
        <v>439</v>
      </c>
      <c r="F403" s="59">
        <v>80</v>
      </c>
      <c r="G403" s="59">
        <v>80</v>
      </c>
      <c r="H403" s="59">
        <v>80</v>
      </c>
      <c r="I403" s="59"/>
      <c r="J403" s="59"/>
      <c r="K403" s="59"/>
      <c r="L403" s="59"/>
      <c r="M403" s="59"/>
      <c r="N403" s="18"/>
      <c r="O403" s="60">
        <v>74.285714285714292</v>
      </c>
      <c r="P403" s="175">
        <v>80</v>
      </c>
      <c r="Q403" s="18"/>
      <c r="R403" s="18"/>
      <c r="S403" s="18"/>
      <c r="T403" s="18"/>
      <c r="U403" s="61">
        <v>78.571428571428569</v>
      </c>
      <c r="V403" s="18" t="s">
        <v>1238</v>
      </c>
      <c r="W403" s="18" t="s">
        <v>1239</v>
      </c>
      <c r="X403" s="62" t="s">
        <v>1240</v>
      </c>
      <c r="Y403" s="18" t="s">
        <v>661</v>
      </c>
      <c r="Z403" s="18" t="s">
        <v>661</v>
      </c>
      <c r="AA403" s="18" t="s">
        <v>661</v>
      </c>
      <c r="AB403" s="18" t="s">
        <v>661</v>
      </c>
      <c r="AC403" s="18" t="s">
        <v>661</v>
      </c>
      <c r="AD403" s="18"/>
      <c r="AE403" s="18"/>
      <c r="AF403" s="18"/>
      <c r="AG403" s="18"/>
      <c r="AH403" s="30" t="s">
        <v>661</v>
      </c>
      <c r="AI403" s="18" t="s">
        <v>661</v>
      </c>
      <c r="AJ403" s="18" t="s">
        <v>661</v>
      </c>
      <c r="AK403" s="18" t="s">
        <v>661</v>
      </c>
      <c r="AL403" s="18" t="s">
        <v>661</v>
      </c>
      <c r="AM403" s="18" t="s">
        <v>661</v>
      </c>
      <c r="AN403" s="18" t="s">
        <v>661</v>
      </c>
      <c r="AO403" s="18" t="s">
        <v>661</v>
      </c>
      <c r="AP403" s="18" t="s">
        <v>661</v>
      </c>
      <c r="AS403" s="63">
        <v>78.571428571428569</v>
      </c>
      <c r="AT403" s="23" t="s">
        <v>1248</v>
      </c>
      <c r="AU403" s="23" t="s">
        <v>1243</v>
      </c>
      <c r="AV403" s="23" t="s">
        <v>1248</v>
      </c>
      <c r="AW403" s="23" t="s">
        <v>661</v>
      </c>
    </row>
    <row r="404" spans="1:49" ht="15.75" customHeight="1">
      <c r="A404" s="57">
        <v>398</v>
      </c>
      <c r="B404" s="18" t="s">
        <v>461</v>
      </c>
      <c r="C404" s="59">
        <v>6902</v>
      </c>
      <c r="D404" s="18">
        <v>6902</v>
      </c>
      <c r="E404" s="59" t="s">
        <v>439</v>
      </c>
      <c r="F404" s="59">
        <v>75</v>
      </c>
      <c r="G404" s="59">
        <v>75</v>
      </c>
      <c r="H404" s="59">
        <v>75</v>
      </c>
      <c r="I404" s="59"/>
      <c r="J404" s="59"/>
      <c r="K404" s="59"/>
      <c r="L404" s="59"/>
      <c r="M404" s="59"/>
      <c r="N404" s="18"/>
      <c r="O404" s="60">
        <v>68.571428571428569</v>
      </c>
      <c r="P404" s="175">
        <v>80</v>
      </c>
      <c r="Q404" s="18"/>
      <c r="R404" s="18"/>
      <c r="S404" s="18"/>
      <c r="T404" s="18"/>
      <c r="U404" s="61">
        <v>77</v>
      </c>
      <c r="V404" s="18" t="s">
        <v>661</v>
      </c>
      <c r="W404" s="18" t="s">
        <v>661</v>
      </c>
      <c r="X404" s="62" t="s">
        <v>661</v>
      </c>
      <c r="Y404" s="18" t="s">
        <v>661</v>
      </c>
      <c r="Z404" s="18" t="s">
        <v>661</v>
      </c>
      <c r="AA404" s="18" t="s">
        <v>661</v>
      </c>
      <c r="AB404" s="18" t="s">
        <v>661</v>
      </c>
      <c r="AC404" s="18" t="s">
        <v>661</v>
      </c>
      <c r="AD404" s="18"/>
      <c r="AE404" s="18"/>
      <c r="AF404" s="18"/>
      <c r="AG404" s="18"/>
      <c r="AH404" s="30" t="s">
        <v>661</v>
      </c>
      <c r="AI404" s="18" t="s">
        <v>1238</v>
      </c>
      <c r="AJ404" s="18" t="s">
        <v>1239</v>
      </c>
      <c r="AK404" s="18" t="s">
        <v>1240</v>
      </c>
      <c r="AL404" s="18" t="s">
        <v>661</v>
      </c>
      <c r="AM404" s="18" t="s">
        <v>661</v>
      </c>
      <c r="AN404" s="18" t="s">
        <v>661</v>
      </c>
      <c r="AO404" s="18" t="s">
        <v>661</v>
      </c>
      <c r="AP404" s="18" t="s">
        <v>661</v>
      </c>
      <c r="AS404" s="63">
        <v>73.392857142857139</v>
      </c>
      <c r="AT404" s="23" t="s">
        <v>1242</v>
      </c>
      <c r="AU404" s="23" t="s">
        <v>1257</v>
      </c>
      <c r="AV404" s="23" t="s">
        <v>661</v>
      </c>
      <c r="AW404" s="23" t="s">
        <v>1257</v>
      </c>
    </row>
    <row r="405" spans="1:49" ht="15.75" customHeight="1">
      <c r="A405" s="57">
        <v>399</v>
      </c>
      <c r="B405" s="18" t="s">
        <v>462</v>
      </c>
      <c r="C405" s="59">
        <v>6891</v>
      </c>
      <c r="D405" s="18">
        <v>6891</v>
      </c>
      <c r="E405" s="59" t="s">
        <v>439</v>
      </c>
      <c r="F405" s="59">
        <v>75</v>
      </c>
      <c r="G405" s="59">
        <v>80</v>
      </c>
      <c r="H405" s="59">
        <v>80</v>
      </c>
      <c r="I405" s="59"/>
      <c r="J405" s="59"/>
      <c r="K405" s="59"/>
      <c r="L405" s="59"/>
      <c r="M405" s="59"/>
      <c r="N405" s="18"/>
      <c r="O405" s="60">
        <v>65.714285714285722</v>
      </c>
      <c r="P405" s="175">
        <v>80</v>
      </c>
      <c r="Q405" s="18"/>
      <c r="R405" s="18"/>
      <c r="S405" s="18"/>
      <c r="T405" s="18"/>
      <c r="U405" s="61">
        <v>76</v>
      </c>
      <c r="V405" s="18" t="s">
        <v>661</v>
      </c>
      <c r="W405" s="18" t="s">
        <v>1239</v>
      </c>
      <c r="X405" s="62" t="s">
        <v>1240</v>
      </c>
      <c r="Y405" s="18" t="s">
        <v>661</v>
      </c>
      <c r="Z405" s="18" t="s">
        <v>661</v>
      </c>
      <c r="AA405" s="18" t="s">
        <v>661</v>
      </c>
      <c r="AB405" s="18" t="s">
        <v>661</v>
      </c>
      <c r="AC405" s="18" t="s">
        <v>661</v>
      </c>
      <c r="AD405" s="18"/>
      <c r="AE405" s="18"/>
      <c r="AF405" s="18"/>
      <c r="AG405" s="18"/>
      <c r="AH405" s="30" t="s">
        <v>661</v>
      </c>
      <c r="AI405" s="18" t="s">
        <v>1238</v>
      </c>
      <c r="AJ405" s="18" t="s">
        <v>661</v>
      </c>
      <c r="AK405" s="18" t="s">
        <v>661</v>
      </c>
      <c r="AL405" s="18" t="s">
        <v>661</v>
      </c>
      <c r="AM405" s="18" t="s">
        <v>661</v>
      </c>
      <c r="AN405" s="18" t="s">
        <v>661</v>
      </c>
      <c r="AO405" s="18" t="s">
        <v>661</v>
      </c>
      <c r="AP405" s="18" t="s">
        <v>661</v>
      </c>
      <c r="AS405" s="63">
        <v>75.178571428571431</v>
      </c>
      <c r="AT405" s="23" t="s">
        <v>1255</v>
      </c>
      <c r="AU405" s="23" t="s">
        <v>1256</v>
      </c>
      <c r="AV405" s="23" t="s">
        <v>1255</v>
      </c>
      <c r="AW405" s="23" t="s">
        <v>1256</v>
      </c>
    </row>
    <row r="406" spans="1:49" ht="15.75" customHeight="1">
      <c r="A406" s="57">
        <v>400</v>
      </c>
      <c r="B406" s="18" t="s">
        <v>463</v>
      </c>
      <c r="C406" s="59">
        <v>6892</v>
      </c>
      <c r="D406" s="18">
        <v>6892</v>
      </c>
      <c r="E406" s="59" t="s">
        <v>439</v>
      </c>
      <c r="F406" s="59">
        <v>90</v>
      </c>
      <c r="G406" s="59">
        <v>90</v>
      </c>
      <c r="H406" s="59">
        <v>90</v>
      </c>
      <c r="I406" s="59"/>
      <c r="J406" s="59"/>
      <c r="K406" s="59"/>
      <c r="L406" s="59"/>
      <c r="M406" s="59"/>
      <c r="N406" s="18"/>
      <c r="O406" s="60">
        <v>65.714285714285722</v>
      </c>
      <c r="P406" s="175">
        <v>80</v>
      </c>
      <c r="Q406" s="18"/>
      <c r="R406" s="18"/>
      <c r="S406" s="18"/>
      <c r="T406" s="18"/>
      <c r="U406" s="61">
        <v>80</v>
      </c>
      <c r="V406" s="18" t="s">
        <v>1238</v>
      </c>
      <c r="W406" s="18" t="s">
        <v>1239</v>
      </c>
      <c r="X406" s="62" t="s">
        <v>1240</v>
      </c>
      <c r="Y406" s="18" t="s">
        <v>661</v>
      </c>
      <c r="Z406" s="18" t="s">
        <v>661</v>
      </c>
      <c r="AA406" s="18" t="s">
        <v>661</v>
      </c>
      <c r="AB406" s="18" t="s">
        <v>661</v>
      </c>
      <c r="AC406" s="18" t="s">
        <v>661</v>
      </c>
      <c r="AD406" s="18"/>
      <c r="AE406" s="18"/>
      <c r="AF406" s="18"/>
      <c r="AG406" s="18"/>
      <c r="AH406" s="30" t="s">
        <v>661</v>
      </c>
      <c r="AI406" s="18" t="s">
        <v>661</v>
      </c>
      <c r="AJ406" s="18" t="s">
        <v>661</v>
      </c>
      <c r="AK406" s="18" t="s">
        <v>661</v>
      </c>
      <c r="AL406" s="18" t="s">
        <v>661</v>
      </c>
      <c r="AM406" s="18" t="s">
        <v>661</v>
      </c>
      <c r="AN406" s="18" t="s">
        <v>661</v>
      </c>
      <c r="AO406" s="18" t="s">
        <v>661</v>
      </c>
      <c r="AP406" s="18" t="s">
        <v>661</v>
      </c>
      <c r="AS406" s="63">
        <v>83.928571428571431</v>
      </c>
      <c r="AT406" s="23" t="s">
        <v>1248</v>
      </c>
      <c r="AU406" s="23" t="s">
        <v>1243</v>
      </c>
      <c r="AV406" s="23" t="s">
        <v>1248</v>
      </c>
      <c r="AW406" s="23" t="s">
        <v>661</v>
      </c>
    </row>
    <row r="407" spans="1:49" ht="15.75" customHeight="1">
      <c r="A407" s="57">
        <v>401</v>
      </c>
      <c r="B407" s="18" t="s">
        <v>464</v>
      </c>
      <c r="C407" s="59">
        <v>6893</v>
      </c>
      <c r="D407" s="18">
        <v>6893</v>
      </c>
      <c r="E407" s="59" t="s">
        <v>439</v>
      </c>
      <c r="F407" s="59">
        <v>90</v>
      </c>
      <c r="G407" s="59">
        <v>90</v>
      </c>
      <c r="H407" s="59">
        <v>90</v>
      </c>
      <c r="I407" s="59"/>
      <c r="J407" s="59"/>
      <c r="K407" s="59"/>
      <c r="L407" s="59"/>
      <c r="M407" s="59"/>
      <c r="N407" s="18"/>
      <c r="O407" s="60">
        <v>80</v>
      </c>
      <c r="P407" s="175">
        <v>80</v>
      </c>
      <c r="Q407" s="18"/>
      <c r="R407" s="18"/>
      <c r="S407" s="18"/>
      <c r="T407" s="18"/>
      <c r="U407" s="61">
        <v>82</v>
      </c>
      <c r="V407" s="18" t="s">
        <v>1238</v>
      </c>
      <c r="W407" s="18" t="s">
        <v>1239</v>
      </c>
      <c r="X407" s="62" t="s">
        <v>1240</v>
      </c>
      <c r="Y407" s="18" t="s">
        <v>661</v>
      </c>
      <c r="Z407" s="18" t="s">
        <v>661</v>
      </c>
      <c r="AA407" s="18" t="s">
        <v>661</v>
      </c>
      <c r="AB407" s="18" t="s">
        <v>661</v>
      </c>
      <c r="AC407" s="18" t="s">
        <v>661</v>
      </c>
      <c r="AD407" s="18"/>
      <c r="AE407" s="18"/>
      <c r="AF407" s="18"/>
      <c r="AG407" s="18"/>
      <c r="AH407" s="30" t="s">
        <v>661</v>
      </c>
      <c r="AI407" s="18" t="s">
        <v>661</v>
      </c>
      <c r="AJ407" s="18" t="s">
        <v>661</v>
      </c>
      <c r="AK407" s="18" t="s">
        <v>661</v>
      </c>
      <c r="AL407" s="18" t="s">
        <v>661</v>
      </c>
      <c r="AM407" s="18" t="s">
        <v>661</v>
      </c>
      <c r="AN407" s="18" t="s">
        <v>661</v>
      </c>
      <c r="AO407" s="18" t="s">
        <v>661</v>
      </c>
      <c r="AP407" s="18" t="s">
        <v>661</v>
      </c>
      <c r="AS407" s="63">
        <v>87.5</v>
      </c>
      <c r="AT407" s="23" t="s">
        <v>1248</v>
      </c>
      <c r="AU407" s="23" t="s">
        <v>1243</v>
      </c>
      <c r="AV407" s="23" t="s">
        <v>1248</v>
      </c>
      <c r="AW407" s="23" t="s">
        <v>661</v>
      </c>
    </row>
    <row r="408" spans="1:49" ht="15.75" customHeight="1">
      <c r="A408" s="57">
        <v>402</v>
      </c>
      <c r="B408" s="18" t="s">
        <v>465</v>
      </c>
      <c r="C408" s="59">
        <v>6894</v>
      </c>
      <c r="D408" s="18">
        <v>6894</v>
      </c>
      <c r="E408" s="59" t="s">
        <v>439</v>
      </c>
      <c r="F408" s="59">
        <v>75</v>
      </c>
      <c r="G408" s="59">
        <v>75</v>
      </c>
      <c r="H408" s="59">
        <v>80</v>
      </c>
      <c r="I408" s="59"/>
      <c r="J408" s="59"/>
      <c r="K408" s="59"/>
      <c r="L408" s="59"/>
      <c r="M408" s="59"/>
      <c r="N408" s="18"/>
      <c r="O408" s="60">
        <v>65.714285714285722</v>
      </c>
      <c r="P408" s="175">
        <v>80</v>
      </c>
      <c r="Q408" s="18"/>
      <c r="R408" s="18"/>
      <c r="S408" s="18"/>
      <c r="T408" s="18"/>
      <c r="U408" s="61">
        <v>77</v>
      </c>
      <c r="V408" s="18" t="s">
        <v>661</v>
      </c>
      <c r="W408" s="18" t="s">
        <v>661</v>
      </c>
      <c r="X408" s="62" t="s">
        <v>1240</v>
      </c>
      <c r="Y408" s="18" t="s">
        <v>661</v>
      </c>
      <c r="Z408" s="18" t="s">
        <v>661</v>
      </c>
      <c r="AA408" s="18" t="s">
        <v>661</v>
      </c>
      <c r="AB408" s="18" t="s">
        <v>661</v>
      </c>
      <c r="AC408" s="18" t="s">
        <v>661</v>
      </c>
      <c r="AD408" s="18"/>
      <c r="AE408" s="18"/>
      <c r="AF408" s="18"/>
      <c r="AG408" s="18"/>
      <c r="AH408" s="30" t="s">
        <v>661</v>
      </c>
      <c r="AI408" s="18" t="s">
        <v>1238</v>
      </c>
      <c r="AJ408" s="18" t="s">
        <v>1239</v>
      </c>
      <c r="AK408" s="18" t="s">
        <v>661</v>
      </c>
      <c r="AL408" s="18" t="s">
        <v>661</v>
      </c>
      <c r="AM408" s="18" t="s">
        <v>661</v>
      </c>
      <c r="AN408" s="18" t="s">
        <v>661</v>
      </c>
      <c r="AO408" s="18" t="s">
        <v>661</v>
      </c>
      <c r="AP408" s="18" t="s">
        <v>661</v>
      </c>
      <c r="AS408" s="63">
        <v>73.928571428571431</v>
      </c>
      <c r="AT408" s="23" t="s">
        <v>1249</v>
      </c>
      <c r="AU408" s="23" t="s">
        <v>1250</v>
      </c>
      <c r="AV408" s="23" t="s">
        <v>1249</v>
      </c>
      <c r="AW408" s="23" t="s">
        <v>1250</v>
      </c>
    </row>
    <row r="409" spans="1:49" ht="15.75" customHeight="1">
      <c r="A409" s="57">
        <v>403</v>
      </c>
      <c r="B409" s="18" t="s">
        <v>466</v>
      </c>
      <c r="C409" s="59">
        <v>6895</v>
      </c>
      <c r="D409" s="18">
        <v>6895</v>
      </c>
      <c r="E409" s="59" t="s">
        <v>439</v>
      </c>
      <c r="F409" s="59">
        <v>80</v>
      </c>
      <c r="G409" s="59">
        <v>80</v>
      </c>
      <c r="H409" s="59">
        <v>90</v>
      </c>
      <c r="I409" s="59"/>
      <c r="J409" s="59"/>
      <c r="K409" s="59"/>
      <c r="L409" s="59"/>
      <c r="M409" s="59"/>
      <c r="N409" s="18"/>
      <c r="O409" s="60">
        <v>57.142857142857146</v>
      </c>
      <c r="P409" s="175">
        <v>80</v>
      </c>
      <c r="Q409" s="18"/>
      <c r="R409" s="18"/>
      <c r="S409" s="18"/>
      <c r="T409" s="18"/>
      <c r="U409" s="61">
        <v>80</v>
      </c>
      <c r="V409" s="18" t="s">
        <v>1238</v>
      </c>
      <c r="W409" s="18" t="s">
        <v>1239</v>
      </c>
      <c r="X409" s="62" t="s">
        <v>1240</v>
      </c>
      <c r="Y409" s="18" t="s">
        <v>661</v>
      </c>
      <c r="Z409" s="18" t="s">
        <v>661</v>
      </c>
      <c r="AA409" s="18" t="s">
        <v>661</v>
      </c>
      <c r="AB409" s="18" t="s">
        <v>661</v>
      </c>
      <c r="AC409" s="18" t="s">
        <v>661</v>
      </c>
      <c r="AD409" s="18"/>
      <c r="AE409" s="18"/>
      <c r="AF409" s="18"/>
      <c r="AG409" s="18"/>
      <c r="AH409" s="30" t="s">
        <v>661</v>
      </c>
      <c r="AI409" s="18" t="s">
        <v>661</v>
      </c>
      <c r="AJ409" s="18" t="s">
        <v>661</v>
      </c>
      <c r="AK409" s="18" t="s">
        <v>661</v>
      </c>
      <c r="AL409" s="18" t="s">
        <v>661</v>
      </c>
      <c r="AM409" s="18" t="s">
        <v>661</v>
      </c>
      <c r="AN409" s="18" t="s">
        <v>661</v>
      </c>
      <c r="AO409" s="18" t="s">
        <v>661</v>
      </c>
      <c r="AP409" s="18" t="s">
        <v>661</v>
      </c>
      <c r="AS409" s="63">
        <v>76.785714285714292</v>
      </c>
      <c r="AT409" s="23" t="s">
        <v>1248</v>
      </c>
      <c r="AU409" s="23" t="s">
        <v>1243</v>
      </c>
      <c r="AV409" s="23" t="s">
        <v>1248</v>
      </c>
      <c r="AW409" s="23" t="s">
        <v>661</v>
      </c>
    </row>
    <row r="410" spans="1:49" ht="15.75" customHeight="1">
      <c r="A410" s="57">
        <v>404</v>
      </c>
      <c r="B410" s="18" t="s">
        <v>467</v>
      </c>
      <c r="C410" s="59">
        <v>6896</v>
      </c>
      <c r="D410" s="18">
        <v>6896</v>
      </c>
      <c r="E410" s="59" t="s">
        <v>439</v>
      </c>
      <c r="F410" s="59">
        <v>80</v>
      </c>
      <c r="G410" s="59">
        <v>80</v>
      </c>
      <c r="H410" s="59">
        <v>90</v>
      </c>
      <c r="I410" s="59"/>
      <c r="J410" s="59"/>
      <c r="K410" s="59"/>
      <c r="L410" s="59"/>
      <c r="M410" s="59"/>
      <c r="N410" s="18"/>
      <c r="O410" s="60">
        <v>62.857142857142861</v>
      </c>
      <c r="P410" s="175">
        <v>80</v>
      </c>
      <c r="Q410" s="18"/>
      <c r="R410" s="18"/>
      <c r="S410" s="18"/>
      <c r="T410" s="18"/>
      <c r="U410" s="61">
        <v>80</v>
      </c>
      <c r="V410" s="18" t="s">
        <v>1238</v>
      </c>
      <c r="W410" s="18" t="s">
        <v>1239</v>
      </c>
      <c r="X410" s="62" t="s">
        <v>1240</v>
      </c>
      <c r="Y410" s="18" t="s">
        <v>661</v>
      </c>
      <c r="Z410" s="18" t="s">
        <v>661</v>
      </c>
      <c r="AA410" s="18" t="s">
        <v>661</v>
      </c>
      <c r="AB410" s="18" t="s">
        <v>661</v>
      </c>
      <c r="AC410" s="18" t="s">
        <v>661</v>
      </c>
      <c r="AD410" s="18"/>
      <c r="AE410" s="18"/>
      <c r="AF410" s="18"/>
      <c r="AG410" s="18"/>
      <c r="AH410" s="30" t="s">
        <v>661</v>
      </c>
      <c r="AI410" s="18" t="s">
        <v>661</v>
      </c>
      <c r="AJ410" s="18" t="s">
        <v>661</v>
      </c>
      <c r="AK410" s="18" t="s">
        <v>661</v>
      </c>
      <c r="AL410" s="18" t="s">
        <v>661</v>
      </c>
      <c r="AM410" s="18" t="s">
        <v>661</v>
      </c>
      <c r="AN410" s="18" t="s">
        <v>661</v>
      </c>
      <c r="AO410" s="18" t="s">
        <v>661</v>
      </c>
      <c r="AP410" s="18" t="s">
        <v>661</v>
      </c>
      <c r="AS410" s="63">
        <v>78.214285714285722</v>
      </c>
      <c r="AT410" s="23" t="s">
        <v>1248</v>
      </c>
      <c r="AU410" s="23" t="s">
        <v>1243</v>
      </c>
      <c r="AV410" s="23" t="s">
        <v>1248</v>
      </c>
      <c r="AW410" s="23" t="s">
        <v>661</v>
      </c>
    </row>
    <row r="411" spans="1:49" ht="15.75" customHeight="1">
      <c r="A411" s="57">
        <v>405</v>
      </c>
      <c r="B411" s="18" t="s">
        <v>468</v>
      </c>
      <c r="C411" s="59">
        <v>6898</v>
      </c>
      <c r="D411" s="18">
        <v>6898</v>
      </c>
      <c r="E411" s="59" t="s">
        <v>439</v>
      </c>
      <c r="F411" s="59">
        <v>80</v>
      </c>
      <c r="G411" s="59">
        <v>80</v>
      </c>
      <c r="H411" s="59">
        <v>90</v>
      </c>
      <c r="I411" s="59"/>
      <c r="J411" s="59"/>
      <c r="K411" s="59"/>
      <c r="L411" s="59"/>
      <c r="M411" s="59"/>
      <c r="N411" s="18"/>
      <c r="O411" s="60">
        <v>80</v>
      </c>
      <c r="P411" s="175">
        <v>80</v>
      </c>
      <c r="Q411" s="18"/>
      <c r="R411" s="18"/>
      <c r="S411" s="18"/>
      <c r="T411" s="18"/>
      <c r="U411" s="61">
        <v>80</v>
      </c>
      <c r="V411" s="18" t="s">
        <v>1238</v>
      </c>
      <c r="W411" s="18" t="s">
        <v>1239</v>
      </c>
      <c r="X411" s="62" t="s">
        <v>1240</v>
      </c>
      <c r="Y411" s="18" t="s">
        <v>661</v>
      </c>
      <c r="Z411" s="18" t="s">
        <v>661</v>
      </c>
      <c r="AA411" s="18" t="s">
        <v>661</v>
      </c>
      <c r="AB411" s="18" t="s">
        <v>661</v>
      </c>
      <c r="AC411" s="18" t="s">
        <v>661</v>
      </c>
      <c r="AD411" s="18"/>
      <c r="AE411" s="18"/>
      <c r="AF411" s="18"/>
      <c r="AG411" s="18"/>
      <c r="AH411" s="30" t="s">
        <v>661</v>
      </c>
      <c r="AI411" s="18" t="s">
        <v>661</v>
      </c>
      <c r="AJ411" s="18" t="s">
        <v>661</v>
      </c>
      <c r="AK411" s="18" t="s">
        <v>661</v>
      </c>
      <c r="AL411" s="18" t="s">
        <v>661</v>
      </c>
      <c r="AM411" s="18" t="s">
        <v>661</v>
      </c>
      <c r="AN411" s="18" t="s">
        <v>661</v>
      </c>
      <c r="AO411" s="18" t="s">
        <v>661</v>
      </c>
      <c r="AP411" s="18" t="s">
        <v>661</v>
      </c>
      <c r="AS411" s="63">
        <v>82.5</v>
      </c>
      <c r="AT411" s="23" t="s">
        <v>1248</v>
      </c>
      <c r="AU411" s="23" t="s">
        <v>1243</v>
      </c>
      <c r="AV411" s="23" t="s">
        <v>1248</v>
      </c>
      <c r="AW411" s="23" t="s">
        <v>661</v>
      </c>
    </row>
    <row r="412" spans="1:49" ht="15.75" customHeight="1">
      <c r="A412" s="57">
        <v>406</v>
      </c>
      <c r="B412" s="18" t="s">
        <v>469</v>
      </c>
      <c r="C412" s="59">
        <v>6509</v>
      </c>
      <c r="D412" s="18">
        <v>6509</v>
      </c>
      <c r="E412" s="165" t="s">
        <v>470</v>
      </c>
      <c r="F412" s="59">
        <v>70</v>
      </c>
      <c r="G412" s="59">
        <v>70</v>
      </c>
      <c r="H412" s="59">
        <v>70</v>
      </c>
      <c r="I412" s="59"/>
      <c r="J412" s="59"/>
      <c r="K412" s="59"/>
      <c r="L412" s="59"/>
      <c r="M412" s="59"/>
      <c r="N412" s="18"/>
      <c r="O412" s="60">
        <v>52</v>
      </c>
      <c r="P412" s="175">
        <v>80</v>
      </c>
      <c r="Q412" s="18"/>
      <c r="R412" s="18"/>
      <c r="S412" s="18"/>
      <c r="T412" s="60"/>
      <c r="U412" s="61">
        <v>72</v>
      </c>
      <c r="V412" s="18" t="s">
        <v>661</v>
      </c>
      <c r="W412" s="18" t="s">
        <v>661</v>
      </c>
      <c r="X412" s="62" t="s">
        <v>661</v>
      </c>
      <c r="Y412" s="18" t="s">
        <v>661</v>
      </c>
      <c r="Z412" s="18" t="s">
        <v>661</v>
      </c>
      <c r="AA412" s="18" t="s">
        <v>661</v>
      </c>
      <c r="AB412" s="18" t="s">
        <v>661</v>
      </c>
      <c r="AC412" s="18" t="s">
        <v>661</v>
      </c>
      <c r="AD412" s="18"/>
      <c r="AE412" s="18"/>
      <c r="AF412" s="18"/>
      <c r="AG412" s="18"/>
      <c r="AH412" s="30" t="s">
        <v>661</v>
      </c>
      <c r="AI412" s="18" t="s">
        <v>1238</v>
      </c>
      <c r="AJ412" s="18" t="s">
        <v>1239</v>
      </c>
      <c r="AK412" s="18" t="s">
        <v>1240</v>
      </c>
      <c r="AL412" s="18" t="s">
        <v>661</v>
      </c>
      <c r="AM412" s="18" t="s">
        <v>661</v>
      </c>
      <c r="AN412" s="18" t="s">
        <v>661</v>
      </c>
      <c r="AO412" s="18" t="s">
        <v>661</v>
      </c>
      <c r="AP412" s="18" t="s">
        <v>661</v>
      </c>
      <c r="AS412" s="63">
        <v>65.5</v>
      </c>
      <c r="AT412" s="23" t="s">
        <v>1242</v>
      </c>
      <c r="AU412" s="23" t="s">
        <v>1257</v>
      </c>
      <c r="AV412" s="23" t="s">
        <v>661</v>
      </c>
      <c r="AW412" s="23" t="s">
        <v>1257</v>
      </c>
    </row>
    <row r="413" spans="1:49" ht="15.75" customHeight="1">
      <c r="A413" s="57">
        <v>407</v>
      </c>
      <c r="B413" s="18" t="s">
        <v>471</v>
      </c>
      <c r="C413" s="59">
        <v>6510</v>
      </c>
      <c r="D413" s="18">
        <v>6510</v>
      </c>
      <c r="E413" s="165" t="s">
        <v>470</v>
      </c>
      <c r="F413" s="59">
        <v>80</v>
      </c>
      <c r="G413" s="59">
        <v>75</v>
      </c>
      <c r="H413" s="59">
        <v>75</v>
      </c>
      <c r="I413" s="59"/>
      <c r="J413" s="59"/>
      <c r="K413" s="59"/>
      <c r="L413" s="59"/>
      <c r="M413" s="59"/>
      <c r="N413" s="18"/>
      <c r="O413" s="60">
        <v>62</v>
      </c>
      <c r="P413" s="175">
        <v>80</v>
      </c>
      <c r="Q413" s="18"/>
      <c r="R413" s="18"/>
      <c r="S413" s="18"/>
      <c r="T413" s="18"/>
      <c r="U413" s="61">
        <v>75</v>
      </c>
      <c r="V413" s="18" t="s">
        <v>1238</v>
      </c>
      <c r="W413" s="18" t="s">
        <v>661</v>
      </c>
      <c r="X413" s="62" t="s">
        <v>661</v>
      </c>
      <c r="Y413" s="18" t="s">
        <v>661</v>
      </c>
      <c r="Z413" s="18" t="s">
        <v>661</v>
      </c>
      <c r="AA413" s="18" t="s">
        <v>661</v>
      </c>
      <c r="AB413" s="18" t="s">
        <v>661</v>
      </c>
      <c r="AC413" s="18" t="s">
        <v>661</v>
      </c>
      <c r="AD413" s="18"/>
      <c r="AE413" s="18"/>
      <c r="AF413" s="18"/>
      <c r="AG413" s="18"/>
      <c r="AH413" s="30" t="s">
        <v>661</v>
      </c>
      <c r="AI413" s="18" t="s">
        <v>661</v>
      </c>
      <c r="AJ413" s="18" t="s">
        <v>1239</v>
      </c>
      <c r="AK413" s="18" t="s">
        <v>1240</v>
      </c>
      <c r="AL413" s="18" t="s">
        <v>661</v>
      </c>
      <c r="AM413" s="18" t="s">
        <v>661</v>
      </c>
      <c r="AN413" s="18" t="s">
        <v>661</v>
      </c>
      <c r="AO413" s="18" t="s">
        <v>661</v>
      </c>
      <c r="AP413" s="18" t="s">
        <v>661</v>
      </c>
      <c r="AS413" s="63">
        <v>73</v>
      </c>
      <c r="AT413" s="23" t="s">
        <v>1251</v>
      </c>
      <c r="AU413" s="23" t="s">
        <v>1252</v>
      </c>
      <c r="AV413" s="23" t="s">
        <v>1251</v>
      </c>
      <c r="AW413" s="23" t="s">
        <v>1252</v>
      </c>
    </row>
    <row r="414" spans="1:49" ht="15.75" customHeight="1">
      <c r="A414" s="57">
        <v>408</v>
      </c>
      <c r="B414" s="18" t="s">
        <v>472</v>
      </c>
      <c r="C414" s="59">
        <v>6511</v>
      </c>
      <c r="D414" s="18">
        <v>6511</v>
      </c>
      <c r="E414" s="165" t="s">
        <v>470</v>
      </c>
      <c r="F414" s="59">
        <v>80</v>
      </c>
      <c r="G414" s="59">
        <v>80</v>
      </c>
      <c r="H414" s="59">
        <v>80</v>
      </c>
      <c r="I414" s="59"/>
      <c r="J414" s="59"/>
      <c r="K414" s="59"/>
      <c r="L414" s="59"/>
      <c r="M414" s="59"/>
      <c r="N414" s="18"/>
      <c r="O414" s="60">
        <v>77</v>
      </c>
      <c r="P414" s="175">
        <v>80</v>
      </c>
      <c r="Q414" s="18"/>
      <c r="R414" s="18"/>
      <c r="S414" s="18"/>
      <c r="T414" s="18"/>
      <c r="U414" s="61">
        <v>80</v>
      </c>
      <c r="V414" s="18" t="s">
        <v>1238</v>
      </c>
      <c r="W414" s="18" t="s">
        <v>1239</v>
      </c>
      <c r="X414" s="62" t="s">
        <v>1240</v>
      </c>
      <c r="Y414" s="18" t="s">
        <v>661</v>
      </c>
      <c r="Z414" s="18" t="s">
        <v>661</v>
      </c>
      <c r="AA414" s="18" t="s">
        <v>661</v>
      </c>
      <c r="AB414" s="18" t="s">
        <v>661</v>
      </c>
      <c r="AC414" s="18" t="s">
        <v>661</v>
      </c>
      <c r="AD414" s="18"/>
      <c r="AE414" s="18"/>
      <c r="AF414" s="18"/>
      <c r="AG414" s="18"/>
      <c r="AH414" s="30" t="s">
        <v>661</v>
      </c>
      <c r="AI414" s="18" t="s">
        <v>661</v>
      </c>
      <c r="AJ414" s="18" t="s">
        <v>661</v>
      </c>
      <c r="AK414" s="18" t="s">
        <v>661</v>
      </c>
      <c r="AL414" s="18" t="s">
        <v>661</v>
      </c>
      <c r="AM414" s="18" t="s">
        <v>661</v>
      </c>
      <c r="AN414" s="18" t="s">
        <v>661</v>
      </c>
      <c r="AO414" s="18" t="s">
        <v>661</v>
      </c>
      <c r="AP414" s="18" t="s">
        <v>661</v>
      </c>
      <c r="AS414" s="63">
        <v>79.25</v>
      </c>
      <c r="AT414" s="23" t="s">
        <v>1248</v>
      </c>
      <c r="AU414" s="23" t="s">
        <v>1243</v>
      </c>
      <c r="AV414" s="23" t="s">
        <v>1248</v>
      </c>
      <c r="AW414" s="23" t="s">
        <v>661</v>
      </c>
    </row>
    <row r="415" spans="1:49" ht="15.75" customHeight="1">
      <c r="A415" s="57">
        <v>409</v>
      </c>
      <c r="B415" s="18" t="s">
        <v>473</v>
      </c>
      <c r="C415" s="59">
        <v>6512</v>
      </c>
      <c r="D415" s="18">
        <v>6512</v>
      </c>
      <c r="E415" s="165" t="s">
        <v>470</v>
      </c>
      <c r="F415" s="59">
        <v>80</v>
      </c>
      <c r="G415" s="59">
        <v>70</v>
      </c>
      <c r="H415" s="59">
        <v>70</v>
      </c>
      <c r="I415" s="59"/>
      <c r="J415" s="59"/>
      <c r="K415" s="59"/>
      <c r="L415" s="59"/>
      <c r="M415" s="59"/>
      <c r="N415" s="18"/>
      <c r="O415" s="60">
        <v>53</v>
      </c>
      <c r="P415" s="175">
        <v>80</v>
      </c>
      <c r="Q415" s="18"/>
      <c r="R415" s="18"/>
      <c r="S415" s="18"/>
      <c r="T415" s="18"/>
      <c r="U415" s="61">
        <v>75</v>
      </c>
      <c r="V415" s="18" t="s">
        <v>1238</v>
      </c>
      <c r="W415" s="18" t="s">
        <v>661</v>
      </c>
      <c r="X415" s="62" t="s">
        <v>661</v>
      </c>
      <c r="Y415" s="18" t="s">
        <v>661</v>
      </c>
      <c r="Z415" s="18" t="s">
        <v>661</v>
      </c>
      <c r="AA415" s="18" t="s">
        <v>661</v>
      </c>
      <c r="AB415" s="18" t="s">
        <v>661</v>
      </c>
      <c r="AC415" s="18" t="s">
        <v>661</v>
      </c>
      <c r="AD415" s="18"/>
      <c r="AE415" s="18"/>
      <c r="AF415" s="18"/>
      <c r="AG415" s="18"/>
      <c r="AH415" s="30" t="s">
        <v>661</v>
      </c>
      <c r="AI415" s="18" t="s">
        <v>661</v>
      </c>
      <c r="AJ415" s="18" t="s">
        <v>1239</v>
      </c>
      <c r="AK415" s="18" t="s">
        <v>1240</v>
      </c>
      <c r="AL415" s="18" t="s">
        <v>661</v>
      </c>
      <c r="AM415" s="18" t="s">
        <v>661</v>
      </c>
      <c r="AN415" s="18" t="s">
        <v>661</v>
      </c>
      <c r="AO415" s="18" t="s">
        <v>661</v>
      </c>
      <c r="AP415" s="18" t="s">
        <v>661</v>
      </c>
      <c r="AS415" s="63">
        <v>68.25</v>
      </c>
      <c r="AT415" s="23" t="s">
        <v>1251</v>
      </c>
      <c r="AU415" s="23" t="s">
        <v>1252</v>
      </c>
      <c r="AV415" s="23" t="s">
        <v>1251</v>
      </c>
      <c r="AW415" s="23" t="s">
        <v>1252</v>
      </c>
    </row>
    <row r="416" spans="1:49" ht="15.75" customHeight="1">
      <c r="A416" s="57">
        <v>410</v>
      </c>
      <c r="B416" s="18" t="s">
        <v>474</v>
      </c>
      <c r="C416" s="59">
        <v>6513</v>
      </c>
      <c r="D416" s="18">
        <v>6513</v>
      </c>
      <c r="E416" s="165" t="s">
        <v>470</v>
      </c>
      <c r="F416" s="59">
        <v>80</v>
      </c>
      <c r="G416" s="59">
        <v>80</v>
      </c>
      <c r="H416" s="59">
        <v>80</v>
      </c>
      <c r="I416" s="59"/>
      <c r="J416" s="59"/>
      <c r="K416" s="59"/>
      <c r="L416" s="59"/>
      <c r="M416" s="59"/>
      <c r="N416" s="18"/>
      <c r="O416" s="60">
        <v>74</v>
      </c>
      <c r="P416" s="175">
        <v>80</v>
      </c>
      <c r="Q416" s="18"/>
      <c r="R416" s="18"/>
      <c r="S416" s="18"/>
      <c r="T416" s="18"/>
      <c r="U416" s="61">
        <v>80</v>
      </c>
      <c r="V416" s="18" t="s">
        <v>1238</v>
      </c>
      <c r="W416" s="18" t="s">
        <v>1239</v>
      </c>
      <c r="X416" s="62" t="s">
        <v>1240</v>
      </c>
      <c r="Y416" s="18" t="s">
        <v>661</v>
      </c>
      <c r="Z416" s="18" t="s">
        <v>661</v>
      </c>
      <c r="AA416" s="18" t="s">
        <v>661</v>
      </c>
      <c r="AB416" s="18" t="s">
        <v>661</v>
      </c>
      <c r="AC416" s="18" t="s">
        <v>661</v>
      </c>
      <c r="AD416" s="18"/>
      <c r="AE416" s="18"/>
      <c r="AF416" s="18"/>
      <c r="AG416" s="18"/>
      <c r="AH416" s="30" t="s">
        <v>661</v>
      </c>
      <c r="AI416" s="18" t="s">
        <v>661</v>
      </c>
      <c r="AJ416" s="18" t="s">
        <v>661</v>
      </c>
      <c r="AK416" s="18" t="s">
        <v>661</v>
      </c>
      <c r="AL416" s="18" t="s">
        <v>661</v>
      </c>
      <c r="AM416" s="18" t="s">
        <v>661</v>
      </c>
      <c r="AN416" s="18" t="s">
        <v>661</v>
      </c>
      <c r="AO416" s="18" t="s">
        <v>661</v>
      </c>
      <c r="AP416" s="18" t="s">
        <v>661</v>
      </c>
      <c r="AS416" s="63">
        <v>78.5</v>
      </c>
      <c r="AT416" s="23" t="s">
        <v>1248</v>
      </c>
      <c r="AU416" s="23" t="s">
        <v>1243</v>
      </c>
      <c r="AV416" s="23" t="s">
        <v>1248</v>
      </c>
      <c r="AW416" s="23" t="s">
        <v>661</v>
      </c>
    </row>
    <row r="417" spans="1:49" ht="15.75" customHeight="1">
      <c r="A417" s="57">
        <v>411</v>
      </c>
      <c r="B417" s="18" t="s">
        <v>475</v>
      </c>
      <c r="C417" s="59">
        <v>6514</v>
      </c>
      <c r="D417" s="18">
        <v>6514</v>
      </c>
      <c r="E417" s="165" t="s">
        <v>470</v>
      </c>
      <c r="F417" s="59">
        <v>87</v>
      </c>
      <c r="G417" s="59">
        <v>80</v>
      </c>
      <c r="H417" s="59">
        <v>80</v>
      </c>
      <c r="I417" s="59"/>
      <c r="J417" s="59"/>
      <c r="K417" s="59"/>
      <c r="L417" s="59"/>
      <c r="M417" s="59"/>
      <c r="N417" s="18"/>
      <c r="O417" s="60">
        <v>79</v>
      </c>
      <c r="P417" s="175">
        <v>80</v>
      </c>
      <c r="Q417" s="18"/>
      <c r="R417" s="18"/>
      <c r="S417" s="18"/>
      <c r="T417" s="18"/>
      <c r="U417" s="61">
        <v>81.5</v>
      </c>
      <c r="V417" s="18" t="s">
        <v>1238</v>
      </c>
      <c r="W417" s="18" t="s">
        <v>1239</v>
      </c>
      <c r="X417" s="62" t="s">
        <v>1240</v>
      </c>
      <c r="Y417" s="18" t="s">
        <v>661</v>
      </c>
      <c r="Z417" s="18" t="s">
        <v>661</v>
      </c>
      <c r="AA417" s="18" t="s">
        <v>661</v>
      </c>
      <c r="AB417" s="18" t="s">
        <v>661</v>
      </c>
      <c r="AC417" s="18" t="s">
        <v>661</v>
      </c>
      <c r="AD417" s="18"/>
      <c r="AE417" s="18"/>
      <c r="AF417" s="18"/>
      <c r="AG417" s="18"/>
      <c r="AH417" s="30" t="s">
        <v>661</v>
      </c>
      <c r="AI417" s="18" t="s">
        <v>661</v>
      </c>
      <c r="AJ417" s="18" t="s">
        <v>661</v>
      </c>
      <c r="AK417" s="18" t="s">
        <v>661</v>
      </c>
      <c r="AL417" s="18" t="s">
        <v>661</v>
      </c>
      <c r="AM417" s="18" t="s">
        <v>661</v>
      </c>
      <c r="AN417" s="18" t="s">
        <v>661</v>
      </c>
      <c r="AO417" s="18" t="s">
        <v>661</v>
      </c>
      <c r="AP417" s="18" t="s">
        <v>661</v>
      </c>
      <c r="AS417" s="63">
        <v>81.5</v>
      </c>
      <c r="AT417" s="23" t="s">
        <v>1248</v>
      </c>
      <c r="AU417" s="23" t="s">
        <v>1243</v>
      </c>
      <c r="AV417" s="23" t="s">
        <v>1248</v>
      </c>
      <c r="AW417" s="23" t="s">
        <v>661</v>
      </c>
    </row>
    <row r="418" spans="1:49" ht="15.75" customHeight="1">
      <c r="A418" s="57">
        <v>412</v>
      </c>
      <c r="B418" s="18" t="s">
        <v>476</v>
      </c>
      <c r="C418" s="59">
        <v>6515</v>
      </c>
      <c r="D418" s="18">
        <v>6515</v>
      </c>
      <c r="E418" s="165" t="s">
        <v>470</v>
      </c>
      <c r="F418" s="59">
        <v>90</v>
      </c>
      <c r="G418" s="59">
        <v>87</v>
      </c>
      <c r="H418" s="59">
        <v>90</v>
      </c>
      <c r="I418" s="59"/>
      <c r="J418" s="59"/>
      <c r="K418" s="59"/>
      <c r="L418" s="59"/>
      <c r="M418" s="59"/>
      <c r="N418" s="18"/>
      <c r="O418" s="60">
        <v>82</v>
      </c>
      <c r="P418" s="175">
        <v>80</v>
      </c>
      <c r="Q418" s="18"/>
      <c r="R418" s="18"/>
      <c r="S418" s="18"/>
      <c r="T418" s="18"/>
      <c r="U418" s="61">
        <v>82</v>
      </c>
      <c r="V418" s="18" t="s">
        <v>1238</v>
      </c>
      <c r="W418" s="18" t="s">
        <v>1239</v>
      </c>
      <c r="X418" s="62" t="s">
        <v>1240</v>
      </c>
      <c r="Y418" s="18" t="s">
        <v>661</v>
      </c>
      <c r="Z418" s="18" t="s">
        <v>661</v>
      </c>
      <c r="AA418" s="18" t="s">
        <v>661</v>
      </c>
      <c r="AB418" s="18" t="s">
        <v>661</v>
      </c>
      <c r="AC418" s="18" t="s">
        <v>661</v>
      </c>
      <c r="AD418" s="18"/>
      <c r="AE418" s="18"/>
      <c r="AF418" s="18"/>
      <c r="AG418" s="18"/>
      <c r="AH418" s="30" t="s">
        <v>661</v>
      </c>
      <c r="AI418" s="18" t="s">
        <v>661</v>
      </c>
      <c r="AJ418" s="18" t="s">
        <v>661</v>
      </c>
      <c r="AK418" s="18" t="s">
        <v>661</v>
      </c>
      <c r="AL418" s="18" t="s">
        <v>661</v>
      </c>
      <c r="AM418" s="18" t="s">
        <v>661</v>
      </c>
      <c r="AN418" s="18" t="s">
        <v>661</v>
      </c>
      <c r="AO418" s="18" t="s">
        <v>661</v>
      </c>
      <c r="AP418" s="18" t="s">
        <v>661</v>
      </c>
      <c r="AS418" s="63">
        <v>87.25</v>
      </c>
      <c r="AT418" s="23" t="s">
        <v>1248</v>
      </c>
      <c r="AU418" s="23" t="s">
        <v>1243</v>
      </c>
      <c r="AV418" s="23" t="s">
        <v>1248</v>
      </c>
      <c r="AW418" s="23" t="s">
        <v>661</v>
      </c>
    </row>
    <row r="419" spans="1:49" ht="15.75" customHeight="1">
      <c r="A419" s="57">
        <v>413</v>
      </c>
      <c r="B419" s="18" t="s">
        <v>1200</v>
      </c>
      <c r="C419" s="59">
        <v>6517</v>
      </c>
      <c r="D419" s="18">
        <v>6517</v>
      </c>
      <c r="E419" s="165" t="s">
        <v>470</v>
      </c>
      <c r="F419" s="59">
        <v>80</v>
      </c>
      <c r="G419" s="59">
        <v>90</v>
      </c>
      <c r="H419" s="59">
        <v>90</v>
      </c>
      <c r="I419" s="59"/>
      <c r="J419" s="59"/>
      <c r="K419" s="59"/>
      <c r="L419" s="59"/>
      <c r="M419" s="59"/>
      <c r="N419" s="18"/>
      <c r="O419" s="60">
        <v>88</v>
      </c>
      <c r="P419" s="175">
        <v>80</v>
      </c>
      <c r="Q419" s="18"/>
      <c r="R419" s="18"/>
      <c r="S419" s="18"/>
      <c r="T419" s="18"/>
      <c r="U419" s="61">
        <v>85</v>
      </c>
      <c r="V419" s="18" t="s">
        <v>1238</v>
      </c>
      <c r="W419" s="18" t="s">
        <v>1239</v>
      </c>
      <c r="X419" s="62" t="s">
        <v>1240</v>
      </c>
      <c r="Y419" s="18" t="s">
        <v>661</v>
      </c>
      <c r="Z419" s="18" t="s">
        <v>661</v>
      </c>
      <c r="AA419" s="18" t="s">
        <v>661</v>
      </c>
      <c r="AB419" s="18" t="s">
        <v>661</v>
      </c>
      <c r="AC419" s="18" t="s">
        <v>661</v>
      </c>
      <c r="AD419" s="18"/>
      <c r="AE419" s="18"/>
      <c r="AF419" s="18"/>
      <c r="AG419" s="18"/>
      <c r="AH419" s="30" t="s">
        <v>661</v>
      </c>
      <c r="AI419" s="18" t="s">
        <v>661</v>
      </c>
      <c r="AJ419" s="18" t="s">
        <v>661</v>
      </c>
      <c r="AK419" s="18" t="s">
        <v>661</v>
      </c>
      <c r="AL419" s="18" t="s">
        <v>661</v>
      </c>
      <c r="AM419" s="18" t="s">
        <v>661</v>
      </c>
      <c r="AN419" s="18" t="s">
        <v>661</v>
      </c>
      <c r="AO419" s="18" t="s">
        <v>661</v>
      </c>
      <c r="AP419" s="18" t="s">
        <v>661</v>
      </c>
      <c r="AS419" s="63">
        <v>87</v>
      </c>
      <c r="AT419" s="23" t="s">
        <v>1248</v>
      </c>
      <c r="AU419" s="23" t="s">
        <v>1243</v>
      </c>
      <c r="AV419" s="23" t="s">
        <v>1248</v>
      </c>
      <c r="AW419" s="23" t="s">
        <v>661</v>
      </c>
    </row>
    <row r="420" spans="1:49" ht="15.75" customHeight="1">
      <c r="A420" s="57">
        <v>414</v>
      </c>
      <c r="B420" s="18" t="s">
        <v>478</v>
      </c>
      <c r="C420" s="59">
        <v>6518</v>
      </c>
      <c r="D420" s="18">
        <v>6518</v>
      </c>
      <c r="E420" s="165" t="s">
        <v>470</v>
      </c>
      <c r="F420" s="59">
        <v>75</v>
      </c>
      <c r="G420" s="59">
        <v>80</v>
      </c>
      <c r="H420" s="59">
        <v>80</v>
      </c>
      <c r="I420" s="59"/>
      <c r="J420" s="59"/>
      <c r="K420" s="59"/>
      <c r="L420" s="59"/>
      <c r="M420" s="59"/>
      <c r="N420" s="18"/>
      <c r="O420" s="60">
        <v>52</v>
      </c>
      <c r="P420" s="175">
        <v>80</v>
      </c>
      <c r="Q420" s="18"/>
      <c r="R420" s="18"/>
      <c r="S420" s="18"/>
      <c r="T420" s="18"/>
      <c r="U420" s="61">
        <v>77</v>
      </c>
      <c r="V420" s="18" t="s">
        <v>661</v>
      </c>
      <c r="W420" s="18" t="s">
        <v>1239</v>
      </c>
      <c r="X420" s="62" t="s">
        <v>1240</v>
      </c>
      <c r="Y420" s="18" t="s">
        <v>661</v>
      </c>
      <c r="Z420" s="18" t="s">
        <v>661</v>
      </c>
      <c r="AA420" s="18" t="s">
        <v>661</v>
      </c>
      <c r="AB420" s="18" t="s">
        <v>661</v>
      </c>
      <c r="AC420" s="18" t="s">
        <v>661</v>
      </c>
      <c r="AD420" s="18"/>
      <c r="AE420" s="18"/>
      <c r="AF420" s="18"/>
      <c r="AG420" s="18"/>
      <c r="AH420" s="30" t="s">
        <v>661</v>
      </c>
      <c r="AI420" s="18" t="s">
        <v>1238</v>
      </c>
      <c r="AJ420" s="18" t="s">
        <v>661</v>
      </c>
      <c r="AK420" s="18" t="s">
        <v>661</v>
      </c>
      <c r="AL420" s="18" t="s">
        <v>661</v>
      </c>
      <c r="AM420" s="18" t="s">
        <v>661</v>
      </c>
      <c r="AN420" s="18" t="s">
        <v>661</v>
      </c>
      <c r="AO420" s="18" t="s">
        <v>661</v>
      </c>
      <c r="AP420" s="18" t="s">
        <v>661</v>
      </c>
      <c r="AS420" s="63">
        <v>71.75</v>
      </c>
      <c r="AT420" s="23" t="s">
        <v>1255</v>
      </c>
      <c r="AU420" s="23" t="s">
        <v>1256</v>
      </c>
      <c r="AV420" s="23" t="s">
        <v>1255</v>
      </c>
      <c r="AW420" s="23" t="s">
        <v>1256</v>
      </c>
    </row>
    <row r="421" spans="1:49" ht="15.75" customHeight="1">
      <c r="A421" s="57">
        <v>415</v>
      </c>
      <c r="B421" s="18" t="s">
        <v>479</v>
      </c>
      <c r="C421" s="59">
        <v>6519</v>
      </c>
      <c r="D421" s="18">
        <v>6519</v>
      </c>
      <c r="E421" s="165" t="s">
        <v>470</v>
      </c>
      <c r="F421" s="59">
        <v>80</v>
      </c>
      <c r="G421" s="59">
        <v>80</v>
      </c>
      <c r="H421" s="59">
        <v>80</v>
      </c>
      <c r="I421" s="59"/>
      <c r="J421" s="59"/>
      <c r="K421" s="59"/>
      <c r="L421" s="59"/>
      <c r="M421" s="59"/>
      <c r="N421" s="18"/>
      <c r="O421" s="60">
        <v>54</v>
      </c>
      <c r="P421" s="175">
        <v>80</v>
      </c>
      <c r="Q421" s="18"/>
      <c r="R421" s="18"/>
      <c r="S421" s="18"/>
      <c r="T421" s="18"/>
      <c r="U421" s="61">
        <v>77</v>
      </c>
      <c r="V421" s="18" t="s">
        <v>1238</v>
      </c>
      <c r="W421" s="18" t="s">
        <v>1239</v>
      </c>
      <c r="X421" s="62" t="s">
        <v>1240</v>
      </c>
      <c r="Y421" s="18" t="s">
        <v>661</v>
      </c>
      <c r="Z421" s="18" t="s">
        <v>661</v>
      </c>
      <c r="AA421" s="18" t="s">
        <v>661</v>
      </c>
      <c r="AB421" s="18" t="s">
        <v>661</v>
      </c>
      <c r="AC421" s="18" t="s">
        <v>661</v>
      </c>
      <c r="AD421" s="18"/>
      <c r="AE421" s="18"/>
      <c r="AF421" s="18"/>
      <c r="AG421" s="18"/>
      <c r="AH421" s="30" t="s">
        <v>661</v>
      </c>
      <c r="AI421" s="18" t="s">
        <v>661</v>
      </c>
      <c r="AJ421" s="18" t="s">
        <v>661</v>
      </c>
      <c r="AK421" s="18" t="s">
        <v>661</v>
      </c>
      <c r="AL421" s="18" t="s">
        <v>661</v>
      </c>
      <c r="AM421" s="18" t="s">
        <v>661</v>
      </c>
      <c r="AN421" s="18" t="s">
        <v>661</v>
      </c>
      <c r="AO421" s="18" t="s">
        <v>661</v>
      </c>
      <c r="AP421" s="18" t="s">
        <v>661</v>
      </c>
      <c r="AS421" s="63">
        <v>73.5</v>
      </c>
      <c r="AT421" s="23" t="s">
        <v>1248</v>
      </c>
      <c r="AU421" s="23" t="s">
        <v>1243</v>
      </c>
      <c r="AV421" s="23" t="s">
        <v>1248</v>
      </c>
      <c r="AW421" s="23" t="s">
        <v>661</v>
      </c>
    </row>
    <row r="422" spans="1:49" ht="15.75" customHeight="1">
      <c r="A422" s="57">
        <v>416</v>
      </c>
      <c r="B422" s="18" t="s">
        <v>480</v>
      </c>
      <c r="C422" s="59">
        <v>6520</v>
      </c>
      <c r="D422" s="18">
        <v>6520</v>
      </c>
      <c r="E422" s="165" t="s">
        <v>470</v>
      </c>
      <c r="F422" s="59">
        <v>75</v>
      </c>
      <c r="G422" s="59">
        <v>75</v>
      </c>
      <c r="H422" s="59">
        <v>75</v>
      </c>
      <c r="I422" s="59"/>
      <c r="J422" s="59"/>
      <c r="K422" s="59"/>
      <c r="L422" s="59"/>
      <c r="M422" s="59"/>
      <c r="N422" s="18"/>
      <c r="O422" s="60">
        <v>51</v>
      </c>
      <c r="P422" s="175">
        <v>80</v>
      </c>
      <c r="Q422" s="18"/>
      <c r="R422" s="18"/>
      <c r="S422" s="18"/>
      <c r="T422" s="18"/>
      <c r="U422" s="61">
        <v>75</v>
      </c>
      <c r="V422" s="18" t="s">
        <v>661</v>
      </c>
      <c r="W422" s="18" t="s">
        <v>661</v>
      </c>
      <c r="X422" s="62" t="s">
        <v>661</v>
      </c>
      <c r="Y422" s="18" t="s">
        <v>661</v>
      </c>
      <c r="Z422" s="18" t="s">
        <v>661</v>
      </c>
      <c r="AA422" s="18" t="s">
        <v>661</v>
      </c>
      <c r="AB422" s="18" t="s">
        <v>661</v>
      </c>
      <c r="AC422" s="18" t="s">
        <v>661</v>
      </c>
      <c r="AD422" s="18"/>
      <c r="AE422" s="18"/>
      <c r="AF422" s="18"/>
      <c r="AG422" s="18"/>
      <c r="AH422" s="30" t="s">
        <v>661</v>
      </c>
      <c r="AI422" s="18" t="s">
        <v>1238</v>
      </c>
      <c r="AJ422" s="18" t="s">
        <v>1239</v>
      </c>
      <c r="AK422" s="18" t="s">
        <v>1240</v>
      </c>
      <c r="AL422" s="18" t="s">
        <v>661</v>
      </c>
      <c r="AM422" s="18" t="s">
        <v>661</v>
      </c>
      <c r="AN422" s="18" t="s">
        <v>661</v>
      </c>
      <c r="AO422" s="18" t="s">
        <v>661</v>
      </c>
      <c r="AP422" s="18" t="s">
        <v>661</v>
      </c>
      <c r="AS422" s="63">
        <v>69</v>
      </c>
      <c r="AT422" s="23" t="s">
        <v>1242</v>
      </c>
      <c r="AU422" s="23" t="s">
        <v>1257</v>
      </c>
      <c r="AV422" s="23" t="s">
        <v>661</v>
      </c>
      <c r="AW422" s="23" t="s">
        <v>1257</v>
      </c>
    </row>
    <row r="423" spans="1:49" ht="15.75" customHeight="1">
      <c r="A423" s="57">
        <v>417</v>
      </c>
      <c r="B423" s="18" t="s">
        <v>481</v>
      </c>
      <c r="C423" s="59">
        <v>6522</v>
      </c>
      <c r="D423" s="18">
        <v>6522</v>
      </c>
      <c r="E423" s="165" t="s">
        <v>470</v>
      </c>
      <c r="F423" s="59">
        <v>80</v>
      </c>
      <c r="G423" s="59">
        <v>90</v>
      </c>
      <c r="H423" s="59">
        <v>90</v>
      </c>
      <c r="I423" s="59"/>
      <c r="J423" s="59"/>
      <c r="K423" s="59"/>
      <c r="L423" s="59"/>
      <c r="M423" s="59"/>
      <c r="N423" s="18"/>
      <c r="O423" s="60">
        <v>86</v>
      </c>
      <c r="P423" s="175">
        <v>80</v>
      </c>
      <c r="Q423" s="18"/>
      <c r="R423" s="18"/>
      <c r="S423" s="18"/>
      <c r="T423" s="18"/>
      <c r="U423" s="61">
        <v>82</v>
      </c>
      <c r="V423" s="18" t="s">
        <v>1238</v>
      </c>
      <c r="W423" s="18" t="s">
        <v>1239</v>
      </c>
      <c r="X423" s="62" t="s">
        <v>1240</v>
      </c>
      <c r="Y423" s="18" t="s">
        <v>661</v>
      </c>
      <c r="Z423" s="18" t="s">
        <v>661</v>
      </c>
      <c r="AA423" s="18" t="s">
        <v>661</v>
      </c>
      <c r="AB423" s="18" t="s">
        <v>661</v>
      </c>
      <c r="AC423" s="18" t="s">
        <v>661</v>
      </c>
      <c r="AD423" s="18"/>
      <c r="AE423" s="18"/>
      <c r="AF423" s="18"/>
      <c r="AG423" s="18"/>
      <c r="AH423" s="30" t="s">
        <v>661</v>
      </c>
      <c r="AI423" s="18" t="s">
        <v>661</v>
      </c>
      <c r="AJ423" s="18" t="s">
        <v>661</v>
      </c>
      <c r="AK423" s="18" t="s">
        <v>661</v>
      </c>
      <c r="AL423" s="18" t="s">
        <v>661</v>
      </c>
      <c r="AM423" s="18" t="s">
        <v>661</v>
      </c>
      <c r="AN423" s="18" t="s">
        <v>661</v>
      </c>
      <c r="AO423" s="18" t="s">
        <v>661</v>
      </c>
      <c r="AP423" s="18" t="s">
        <v>661</v>
      </c>
      <c r="AS423" s="63">
        <v>86.5</v>
      </c>
      <c r="AT423" s="23" t="s">
        <v>1248</v>
      </c>
      <c r="AU423" s="23" t="s">
        <v>1243</v>
      </c>
      <c r="AV423" s="23" t="s">
        <v>1248</v>
      </c>
      <c r="AW423" s="23" t="s">
        <v>661</v>
      </c>
    </row>
    <row r="424" spans="1:49" ht="15.75" customHeight="1">
      <c r="A424" s="57">
        <v>418</v>
      </c>
      <c r="B424" s="18" t="s">
        <v>482</v>
      </c>
      <c r="C424" s="59">
        <v>6523</v>
      </c>
      <c r="D424" s="18">
        <v>6523</v>
      </c>
      <c r="E424" s="165" t="s">
        <v>470</v>
      </c>
      <c r="F424" s="59">
        <v>75</v>
      </c>
      <c r="G424" s="59">
        <v>75</v>
      </c>
      <c r="H424" s="59">
        <v>70</v>
      </c>
      <c r="I424" s="59"/>
      <c r="J424" s="59"/>
      <c r="K424" s="59"/>
      <c r="L424" s="59"/>
      <c r="M424" s="59"/>
      <c r="N424" s="18"/>
      <c r="O424" s="60">
        <v>72</v>
      </c>
      <c r="P424" s="175">
        <v>80</v>
      </c>
      <c r="Q424" s="18"/>
      <c r="R424" s="18"/>
      <c r="S424" s="18"/>
      <c r="T424" s="18"/>
      <c r="U424" s="61">
        <v>75</v>
      </c>
      <c r="V424" s="18" t="s">
        <v>661</v>
      </c>
      <c r="W424" s="18" t="s">
        <v>661</v>
      </c>
      <c r="X424" s="62" t="s">
        <v>661</v>
      </c>
      <c r="Y424" s="18" t="s">
        <v>661</v>
      </c>
      <c r="Z424" s="18" t="s">
        <v>661</v>
      </c>
      <c r="AA424" s="18" t="s">
        <v>661</v>
      </c>
      <c r="AB424" s="18" t="s">
        <v>661</v>
      </c>
      <c r="AC424" s="18" t="s">
        <v>661</v>
      </c>
      <c r="AD424" s="18"/>
      <c r="AE424" s="18"/>
      <c r="AF424" s="18"/>
      <c r="AG424" s="18"/>
      <c r="AH424" s="30" t="s">
        <v>661</v>
      </c>
      <c r="AI424" s="18" t="s">
        <v>1238</v>
      </c>
      <c r="AJ424" s="18" t="s">
        <v>1239</v>
      </c>
      <c r="AK424" s="18" t="s">
        <v>1240</v>
      </c>
      <c r="AL424" s="18" t="s">
        <v>661</v>
      </c>
      <c r="AM424" s="18" t="s">
        <v>661</v>
      </c>
      <c r="AN424" s="18" t="s">
        <v>661</v>
      </c>
      <c r="AO424" s="18" t="s">
        <v>661</v>
      </c>
      <c r="AP424" s="18" t="s">
        <v>661</v>
      </c>
      <c r="AS424" s="63">
        <v>73</v>
      </c>
      <c r="AT424" s="23" t="s">
        <v>1242</v>
      </c>
      <c r="AU424" s="23" t="s">
        <v>1257</v>
      </c>
      <c r="AV424" s="23" t="s">
        <v>661</v>
      </c>
      <c r="AW424" s="23" t="s">
        <v>1257</v>
      </c>
    </row>
    <row r="425" spans="1:49" ht="15.75" customHeight="1">
      <c r="A425" s="57">
        <v>419</v>
      </c>
      <c r="B425" s="18" t="s">
        <v>1201</v>
      </c>
      <c r="C425" s="59">
        <v>6524</v>
      </c>
      <c r="D425" s="18">
        <v>6524</v>
      </c>
      <c r="E425" s="165" t="s">
        <v>470</v>
      </c>
      <c r="F425" s="59">
        <v>90</v>
      </c>
      <c r="G425" s="59">
        <v>70</v>
      </c>
      <c r="H425" s="59">
        <v>70</v>
      </c>
      <c r="I425" s="59"/>
      <c r="J425" s="59"/>
      <c r="K425" s="59"/>
      <c r="L425" s="59"/>
      <c r="M425" s="59"/>
      <c r="N425" s="18"/>
      <c r="O425" s="60">
        <v>72</v>
      </c>
      <c r="P425" s="175">
        <v>80</v>
      </c>
      <c r="Q425" s="18"/>
      <c r="R425" s="18"/>
      <c r="S425" s="18"/>
      <c r="T425" s="18"/>
      <c r="U425" s="61">
        <v>77</v>
      </c>
      <c r="V425" s="18" t="s">
        <v>1238</v>
      </c>
      <c r="W425" s="18" t="s">
        <v>661</v>
      </c>
      <c r="X425" s="62" t="s">
        <v>661</v>
      </c>
      <c r="Y425" s="18" t="s">
        <v>661</v>
      </c>
      <c r="Z425" s="18" t="s">
        <v>661</v>
      </c>
      <c r="AA425" s="18" t="s">
        <v>661</v>
      </c>
      <c r="AB425" s="18" t="s">
        <v>661</v>
      </c>
      <c r="AC425" s="18" t="s">
        <v>661</v>
      </c>
      <c r="AD425" s="18"/>
      <c r="AE425" s="18"/>
      <c r="AF425" s="18"/>
      <c r="AG425" s="18"/>
      <c r="AH425" s="30" t="s">
        <v>661</v>
      </c>
      <c r="AI425" s="18" t="s">
        <v>661</v>
      </c>
      <c r="AJ425" s="18" t="s">
        <v>1239</v>
      </c>
      <c r="AK425" s="18" t="s">
        <v>1240</v>
      </c>
      <c r="AL425" s="18" t="s">
        <v>661</v>
      </c>
      <c r="AM425" s="18" t="s">
        <v>661</v>
      </c>
      <c r="AN425" s="18" t="s">
        <v>661</v>
      </c>
      <c r="AO425" s="18" t="s">
        <v>661</v>
      </c>
      <c r="AP425" s="18" t="s">
        <v>661</v>
      </c>
      <c r="AS425" s="63">
        <v>75.5</v>
      </c>
      <c r="AT425" s="23" t="s">
        <v>1251</v>
      </c>
      <c r="AU425" s="23" t="s">
        <v>1252</v>
      </c>
      <c r="AV425" s="23" t="s">
        <v>1251</v>
      </c>
      <c r="AW425" s="23" t="s">
        <v>1252</v>
      </c>
    </row>
    <row r="426" spans="1:49" ht="15.75" customHeight="1">
      <c r="A426" s="57">
        <v>420</v>
      </c>
      <c r="B426" s="18" t="s">
        <v>485</v>
      </c>
      <c r="C426" s="59">
        <v>6525</v>
      </c>
      <c r="D426" s="18">
        <v>6525</v>
      </c>
      <c r="E426" s="165" t="s">
        <v>470</v>
      </c>
      <c r="F426" s="59">
        <v>90</v>
      </c>
      <c r="G426" s="59">
        <v>80</v>
      </c>
      <c r="H426" s="59">
        <v>80</v>
      </c>
      <c r="I426" s="59"/>
      <c r="J426" s="59"/>
      <c r="K426" s="59"/>
      <c r="L426" s="59"/>
      <c r="M426" s="59"/>
      <c r="N426" s="18"/>
      <c r="O426" s="60">
        <v>69</v>
      </c>
      <c r="P426" s="175">
        <v>80</v>
      </c>
      <c r="Q426" s="18"/>
      <c r="R426" s="18"/>
      <c r="S426" s="18"/>
      <c r="T426" s="18"/>
      <c r="U426" s="61">
        <v>79.75</v>
      </c>
      <c r="V426" s="18" t="s">
        <v>1238</v>
      </c>
      <c r="W426" s="18" t="s">
        <v>1239</v>
      </c>
      <c r="X426" s="62" t="s">
        <v>1240</v>
      </c>
      <c r="Y426" s="18" t="s">
        <v>661</v>
      </c>
      <c r="Z426" s="18" t="s">
        <v>661</v>
      </c>
      <c r="AA426" s="18" t="s">
        <v>661</v>
      </c>
      <c r="AB426" s="18" t="s">
        <v>661</v>
      </c>
      <c r="AC426" s="18" t="s">
        <v>661</v>
      </c>
      <c r="AD426" s="18"/>
      <c r="AE426" s="18"/>
      <c r="AF426" s="18"/>
      <c r="AG426" s="18"/>
      <c r="AH426" s="30" t="s">
        <v>661</v>
      </c>
      <c r="AI426" s="18" t="s">
        <v>661</v>
      </c>
      <c r="AJ426" s="18" t="s">
        <v>661</v>
      </c>
      <c r="AK426" s="18" t="s">
        <v>661</v>
      </c>
      <c r="AL426" s="18" t="s">
        <v>661</v>
      </c>
      <c r="AM426" s="18" t="s">
        <v>661</v>
      </c>
      <c r="AN426" s="18" t="s">
        <v>661</v>
      </c>
      <c r="AO426" s="18" t="s">
        <v>661</v>
      </c>
      <c r="AP426" s="18" t="s">
        <v>661</v>
      </c>
      <c r="AS426" s="63">
        <v>79.75</v>
      </c>
      <c r="AT426" s="23" t="s">
        <v>1248</v>
      </c>
      <c r="AU426" s="23" t="s">
        <v>1243</v>
      </c>
      <c r="AV426" s="23" t="s">
        <v>1248</v>
      </c>
      <c r="AW426" s="23" t="s">
        <v>661</v>
      </c>
    </row>
    <row r="427" spans="1:49" ht="15.75" customHeight="1">
      <c r="A427" s="57">
        <v>421</v>
      </c>
      <c r="B427" s="18" t="s">
        <v>486</v>
      </c>
      <c r="C427" s="59">
        <v>6526</v>
      </c>
      <c r="D427" s="18">
        <v>6526</v>
      </c>
      <c r="E427" s="165" t="s">
        <v>470</v>
      </c>
      <c r="F427" s="59">
        <v>80</v>
      </c>
      <c r="G427" s="59">
        <v>80</v>
      </c>
      <c r="H427" s="59">
        <v>80</v>
      </c>
      <c r="I427" s="59"/>
      <c r="J427" s="59"/>
      <c r="K427" s="59"/>
      <c r="L427" s="59"/>
      <c r="M427" s="59"/>
      <c r="N427" s="18"/>
      <c r="O427" s="60">
        <v>81</v>
      </c>
      <c r="P427" s="175">
        <v>80</v>
      </c>
      <c r="Q427" s="18"/>
      <c r="R427" s="18"/>
      <c r="S427" s="18"/>
      <c r="T427" s="18"/>
      <c r="U427" s="61">
        <v>80.25</v>
      </c>
      <c r="V427" s="18" t="s">
        <v>1238</v>
      </c>
      <c r="W427" s="18" t="s">
        <v>1239</v>
      </c>
      <c r="X427" s="62" t="s">
        <v>1240</v>
      </c>
      <c r="Y427" s="18" t="s">
        <v>661</v>
      </c>
      <c r="Z427" s="18" t="s">
        <v>661</v>
      </c>
      <c r="AA427" s="18" t="s">
        <v>661</v>
      </c>
      <c r="AB427" s="18" t="s">
        <v>661</v>
      </c>
      <c r="AC427" s="18" t="s">
        <v>661</v>
      </c>
      <c r="AD427" s="18"/>
      <c r="AE427" s="18"/>
      <c r="AF427" s="18"/>
      <c r="AG427" s="18"/>
      <c r="AH427" s="30" t="s">
        <v>661</v>
      </c>
      <c r="AI427" s="18" t="s">
        <v>661</v>
      </c>
      <c r="AJ427" s="18" t="s">
        <v>661</v>
      </c>
      <c r="AK427" s="18" t="s">
        <v>661</v>
      </c>
      <c r="AL427" s="18" t="s">
        <v>661</v>
      </c>
      <c r="AM427" s="18" t="s">
        <v>661</v>
      </c>
      <c r="AN427" s="18" t="s">
        <v>661</v>
      </c>
      <c r="AO427" s="18" t="s">
        <v>661</v>
      </c>
      <c r="AP427" s="18" t="s">
        <v>661</v>
      </c>
      <c r="AS427" s="63">
        <v>80.25</v>
      </c>
      <c r="AT427" s="23" t="s">
        <v>1248</v>
      </c>
      <c r="AU427" s="23" t="s">
        <v>1243</v>
      </c>
      <c r="AV427" s="23" t="s">
        <v>1248</v>
      </c>
      <c r="AW427" s="23" t="s">
        <v>661</v>
      </c>
    </row>
    <row r="428" spans="1:49" ht="15.75" customHeight="1">
      <c r="A428" s="57">
        <v>422</v>
      </c>
      <c r="B428" s="18" t="s">
        <v>581</v>
      </c>
      <c r="C428" s="59">
        <v>6705</v>
      </c>
      <c r="D428" s="18">
        <v>6705</v>
      </c>
      <c r="E428" s="165" t="s">
        <v>470</v>
      </c>
      <c r="F428" s="59">
        <v>80</v>
      </c>
      <c r="G428" s="59">
        <v>80</v>
      </c>
      <c r="H428" s="59">
        <v>90</v>
      </c>
      <c r="I428" s="59"/>
      <c r="J428" s="59"/>
      <c r="K428" s="59"/>
      <c r="L428" s="59"/>
      <c r="M428" s="59"/>
      <c r="N428" s="18"/>
      <c r="O428" s="60">
        <v>61</v>
      </c>
      <c r="P428" s="175">
        <v>80</v>
      </c>
      <c r="Q428" s="18"/>
      <c r="R428" s="18"/>
      <c r="S428" s="18"/>
      <c r="T428" s="18"/>
      <c r="U428" s="61">
        <v>77.75</v>
      </c>
      <c r="V428" s="18" t="s">
        <v>1238</v>
      </c>
      <c r="W428" s="18" t="s">
        <v>1239</v>
      </c>
      <c r="X428" s="62" t="s">
        <v>1240</v>
      </c>
      <c r="Y428" s="18" t="s">
        <v>661</v>
      </c>
      <c r="Z428" s="18" t="s">
        <v>661</v>
      </c>
      <c r="AA428" s="18" t="s">
        <v>661</v>
      </c>
      <c r="AB428" s="18" t="s">
        <v>661</v>
      </c>
      <c r="AC428" s="18" t="s">
        <v>661</v>
      </c>
      <c r="AD428" s="18"/>
      <c r="AE428" s="18"/>
      <c r="AF428" s="18"/>
      <c r="AG428" s="18"/>
      <c r="AH428" s="30" t="s">
        <v>661</v>
      </c>
      <c r="AI428" s="18" t="s">
        <v>661</v>
      </c>
      <c r="AJ428" s="18" t="s">
        <v>661</v>
      </c>
      <c r="AK428" s="18" t="s">
        <v>661</v>
      </c>
      <c r="AL428" s="18" t="s">
        <v>661</v>
      </c>
      <c r="AM428" s="18" t="s">
        <v>661</v>
      </c>
      <c r="AN428" s="18" t="s">
        <v>661</v>
      </c>
      <c r="AO428" s="18" t="s">
        <v>661</v>
      </c>
      <c r="AP428" s="18" t="s">
        <v>661</v>
      </c>
      <c r="AS428" s="63">
        <v>77.75</v>
      </c>
      <c r="AT428" s="23" t="s">
        <v>1248</v>
      </c>
      <c r="AU428" s="23" t="s">
        <v>1243</v>
      </c>
      <c r="AV428" s="23" t="s">
        <v>1248</v>
      </c>
      <c r="AW428" s="23" t="s">
        <v>661</v>
      </c>
    </row>
    <row r="429" spans="1:49" ht="15.75" customHeight="1">
      <c r="A429" s="57">
        <v>423</v>
      </c>
      <c r="B429" s="18" t="s">
        <v>487</v>
      </c>
      <c r="C429" s="59">
        <v>6528</v>
      </c>
      <c r="D429" s="18">
        <v>6528</v>
      </c>
      <c r="E429" s="165" t="s">
        <v>470</v>
      </c>
      <c r="F429" s="59">
        <v>70</v>
      </c>
      <c r="G429" s="59">
        <v>80</v>
      </c>
      <c r="H429" s="59">
        <v>80</v>
      </c>
      <c r="I429" s="59"/>
      <c r="J429" s="59"/>
      <c r="K429" s="59"/>
      <c r="L429" s="59"/>
      <c r="M429" s="59"/>
      <c r="N429" s="18"/>
      <c r="O429" s="60">
        <v>82</v>
      </c>
      <c r="P429" s="175">
        <v>80</v>
      </c>
      <c r="Q429" s="18"/>
      <c r="R429" s="18"/>
      <c r="S429" s="18"/>
      <c r="T429" s="18"/>
      <c r="U429" s="61">
        <v>82</v>
      </c>
      <c r="V429" s="18" t="s">
        <v>661</v>
      </c>
      <c r="W429" s="18" t="s">
        <v>1239</v>
      </c>
      <c r="X429" s="62" t="s">
        <v>1240</v>
      </c>
      <c r="Y429" s="18" t="s">
        <v>661</v>
      </c>
      <c r="Z429" s="18" t="s">
        <v>661</v>
      </c>
      <c r="AA429" s="18" t="s">
        <v>661</v>
      </c>
      <c r="AB429" s="18" t="s">
        <v>661</v>
      </c>
      <c r="AC429" s="18" t="s">
        <v>661</v>
      </c>
      <c r="AD429" s="18"/>
      <c r="AE429" s="18"/>
      <c r="AF429" s="18"/>
      <c r="AG429" s="18"/>
      <c r="AH429" s="30" t="s">
        <v>661</v>
      </c>
      <c r="AI429" s="18" t="s">
        <v>1238</v>
      </c>
      <c r="AJ429" s="18" t="s">
        <v>661</v>
      </c>
      <c r="AK429" s="18" t="s">
        <v>661</v>
      </c>
      <c r="AL429" s="18" t="s">
        <v>661</v>
      </c>
      <c r="AM429" s="18" t="s">
        <v>661</v>
      </c>
      <c r="AN429" s="18" t="s">
        <v>661</v>
      </c>
      <c r="AO429" s="18" t="s">
        <v>661</v>
      </c>
      <c r="AP429" s="18" t="s">
        <v>661</v>
      </c>
      <c r="AS429" s="63">
        <v>78</v>
      </c>
      <c r="AT429" s="23" t="s">
        <v>1255</v>
      </c>
      <c r="AU429" s="23" t="s">
        <v>1256</v>
      </c>
      <c r="AV429" s="23" t="s">
        <v>1255</v>
      </c>
      <c r="AW429" s="23" t="s">
        <v>1256</v>
      </c>
    </row>
    <row r="430" spans="1:49" ht="15.75" customHeight="1">
      <c r="A430" s="57">
        <v>424</v>
      </c>
      <c r="B430" s="18" t="s">
        <v>488</v>
      </c>
      <c r="C430" s="59">
        <v>6529</v>
      </c>
      <c r="D430" s="18">
        <v>6529</v>
      </c>
      <c r="E430" s="165" t="s">
        <v>470</v>
      </c>
      <c r="F430" s="59">
        <v>87</v>
      </c>
      <c r="G430" s="59">
        <v>80</v>
      </c>
      <c r="H430" s="59">
        <v>80</v>
      </c>
      <c r="I430" s="59"/>
      <c r="J430" s="59"/>
      <c r="K430" s="59"/>
      <c r="L430" s="59"/>
      <c r="M430" s="59"/>
      <c r="N430" s="18"/>
      <c r="O430" s="60">
        <v>84</v>
      </c>
      <c r="P430" s="175">
        <v>80</v>
      </c>
      <c r="Q430" s="18"/>
      <c r="R430" s="18"/>
      <c r="S430" s="18"/>
      <c r="T430" s="18"/>
      <c r="U430" s="61">
        <v>82</v>
      </c>
      <c r="V430" s="18" t="s">
        <v>1238</v>
      </c>
      <c r="W430" s="18" t="s">
        <v>1239</v>
      </c>
      <c r="X430" s="62" t="s">
        <v>1240</v>
      </c>
      <c r="Y430" s="18" t="s">
        <v>661</v>
      </c>
      <c r="Z430" s="18" t="s">
        <v>661</v>
      </c>
      <c r="AA430" s="18" t="s">
        <v>661</v>
      </c>
      <c r="AB430" s="18" t="s">
        <v>661</v>
      </c>
      <c r="AC430" s="18" t="s">
        <v>661</v>
      </c>
      <c r="AD430" s="18"/>
      <c r="AE430" s="18"/>
      <c r="AF430" s="18"/>
      <c r="AG430" s="18"/>
      <c r="AH430" s="30" t="s">
        <v>661</v>
      </c>
      <c r="AI430" s="18" t="s">
        <v>661</v>
      </c>
      <c r="AJ430" s="18" t="s">
        <v>661</v>
      </c>
      <c r="AK430" s="18" t="s">
        <v>661</v>
      </c>
      <c r="AL430" s="18" t="s">
        <v>661</v>
      </c>
      <c r="AM430" s="18" t="s">
        <v>661</v>
      </c>
      <c r="AN430" s="18" t="s">
        <v>661</v>
      </c>
      <c r="AO430" s="18" t="s">
        <v>661</v>
      </c>
      <c r="AP430" s="18" t="s">
        <v>661</v>
      </c>
      <c r="AS430" s="63">
        <v>82.75</v>
      </c>
      <c r="AT430" s="23" t="s">
        <v>1248</v>
      </c>
      <c r="AU430" s="23" t="s">
        <v>1243</v>
      </c>
      <c r="AV430" s="23" t="s">
        <v>1248</v>
      </c>
      <c r="AW430" s="23" t="s">
        <v>661</v>
      </c>
    </row>
    <row r="431" spans="1:49" ht="15.75" customHeight="1">
      <c r="A431" s="57">
        <v>425</v>
      </c>
      <c r="B431" s="18" t="s">
        <v>489</v>
      </c>
      <c r="C431" s="59">
        <v>6530</v>
      </c>
      <c r="D431" s="18">
        <v>6530</v>
      </c>
      <c r="E431" s="165" t="s">
        <v>470</v>
      </c>
      <c r="F431" s="59">
        <v>75</v>
      </c>
      <c r="G431" s="59">
        <v>80</v>
      </c>
      <c r="H431" s="59">
        <v>80</v>
      </c>
      <c r="I431" s="59"/>
      <c r="J431" s="59"/>
      <c r="K431" s="59"/>
      <c r="L431" s="59"/>
      <c r="M431" s="59"/>
      <c r="N431" s="18"/>
      <c r="O431" s="60">
        <v>61</v>
      </c>
      <c r="P431" s="175">
        <v>80</v>
      </c>
      <c r="Q431" s="18"/>
      <c r="R431" s="18"/>
      <c r="S431" s="18"/>
      <c r="T431" s="18"/>
      <c r="U431" s="61">
        <v>75</v>
      </c>
      <c r="V431" s="18" t="s">
        <v>661</v>
      </c>
      <c r="W431" s="18" t="s">
        <v>1239</v>
      </c>
      <c r="X431" s="62" t="s">
        <v>1240</v>
      </c>
      <c r="Y431" s="18" t="s">
        <v>661</v>
      </c>
      <c r="Z431" s="18" t="s">
        <v>661</v>
      </c>
      <c r="AA431" s="18" t="s">
        <v>661</v>
      </c>
      <c r="AB431" s="18" t="s">
        <v>661</v>
      </c>
      <c r="AC431" s="18" t="s">
        <v>661</v>
      </c>
      <c r="AD431" s="18"/>
      <c r="AE431" s="18"/>
      <c r="AF431" s="18"/>
      <c r="AG431" s="18"/>
      <c r="AH431" s="30" t="s">
        <v>661</v>
      </c>
      <c r="AI431" s="18" t="s">
        <v>1238</v>
      </c>
      <c r="AJ431" s="18" t="s">
        <v>661</v>
      </c>
      <c r="AK431" s="18" t="s">
        <v>661</v>
      </c>
      <c r="AL431" s="18" t="s">
        <v>661</v>
      </c>
      <c r="AM431" s="18" t="s">
        <v>661</v>
      </c>
      <c r="AN431" s="18" t="s">
        <v>661</v>
      </c>
      <c r="AO431" s="18" t="s">
        <v>661</v>
      </c>
      <c r="AP431" s="18" t="s">
        <v>661</v>
      </c>
      <c r="AS431" s="63">
        <v>74</v>
      </c>
      <c r="AT431" s="23" t="s">
        <v>1255</v>
      </c>
      <c r="AU431" s="23" t="s">
        <v>1256</v>
      </c>
      <c r="AV431" s="23" t="s">
        <v>1255</v>
      </c>
      <c r="AW431" s="23" t="s">
        <v>1256</v>
      </c>
    </row>
    <row r="432" spans="1:49" ht="15.75" customHeight="1">
      <c r="A432" s="57">
        <v>426</v>
      </c>
      <c r="B432" s="18" t="s">
        <v>490</v>
      </c>
      <c r="C432" s="59">
        <v>6531</v>
      </c>
      <c r="D432" s="18">
        <v>6531</v>
      </c>
      <c r="E432" s="165" t="s">
        <v>470</v>
      </c>
      <c r="F432" s="59">
        <v>80</v>
      </c>
      <c r="G432" s="59">
        <v>75</v>
      </c>
      <c r="H432" s="59">
        <v>75</v>
      </c>
      <c r="I432" s="59"/>
      <c r="J432" s="59"/>
      <c r="K432" s="59"/>
      <c r="L432" s="59"/>
      <c r="M432" s="59"/>
      <c r="N432" s="18"/>
      <c r="O432" s="60">
        <v>70</v>
      </c>
      <c r="P432" s="175">
        <v>80</v>
      </c>
      <c r="Q432" s="18"/>
      <c r="R432" s="18"/>
      <c r="S432" s="18"/>
      <c r="T432" s="18"/>
      <c r="U432" s="61">
        <v>75</v>
      </c>
      <c r="V432" s="18" t="s">
        <v>1238</v>
      </c>
      <c r="W432" s="18" t="s">
        <v>661</v>
      </c>
      <c r="X432" s="62" t="s">
        <v>661</v>
      </c>
      <c r="Y432" s="18" t="s">
        <v>661</v>
      </c>
      <c r="Z432" s="18" t="s">
        <v>661</v>
      </c>
      <c r="AA432" s="18" t="s">
        <v>661</v>
      </c>
      <c r="AB432" s="18" t="s">
        <v>661</v>
      </c>
      <c r="AC432" s="18" t="s">
        <v>661</v>
      </c>
      <c r="AD432" s="18"/>
      <c r="AE432" s="18"/>
      <c r="AF432" s="18"/>
      <c r="AG432" s="18"/>
      <c r="AH432" s="30" t="s">
        <v>661</v>
      </c>
      <c r="AI432" s="18" t="s">
        <v>661</v>
      </c>
      <c r="AJ432" s="18" t="s">
        <v>1239</v>
      </c>
      <c r="AK432" s="18" t="s">
        <v>1240</v>
      </c>
      <c r="AL432" s="18" t="s">
        <v>661</v>
      </c>
      <c r="AM432" s="18" t="s">
        <v>661</v>
      </c>
      <c r="AN432" s="18" t="s">
        <v>661</v>
      </c>
      <c r="AO432" s="18" t="s">
        <v>661</v>
      </c>
      <c r="AP432" s="18" t="s">
        <v>661</v>
      </c>
      <c r="AS432" s="63">
        <v>75</v>
      </c>
      <c r="AT432" s="23" t="s">
        <v>1251</v>
      </c>
      <c r="AU432" s="23" t="s">
        <v>1252</v>
      </c>
      <c r="AV432" s="23" t="s">
        <v>1251</v>
      </c>
      <c r="AW432" s="23" t="s">
        <v>1252</v>
      </c>
    </row>
    <row r="433" spans="1:49" ht="15.75" customHeight="1">
      <c r="A433" s="57">
        <v>427</v>
      </c>
      <c r="B433" s="18" t="s">
        <v>491</v>
      </c>
      <c r="C433" s="59">
        <v>6532</v>
      </c>
      <c r="D433" s="18">
        <v>6532</v>
      </c>
      <c r="E433" s="165" t="s">
        <v>470</v>
      </c>
      <c r="F433" s="59">
        <v>70</v>
      </c>
      <c r="G433" s="59">
        <v>70</v>
      </c>
      <c r="H433" s="59">
        <v>70</v>
      </c>
      <c r="I433" s="59"/>
      <c r="J433" s="59"/>
      <c r="K433" s="59"/>
      <c r="L433" s="59"/>
      <c r="M433" s="59"/>
      <c r="N433" s="18"/>
      <c r="O433" s="60">
        <v>51</v>
      </c>
      <c r="P433" s="175">
        <v>80</v>
      </c>
      <c r="Q433" s="18"/>
      <c r="R433" s="18"/>
      <c r="S433" s="18"/>
      <c r="T433" s="18"/>
      <c r="U433" s="61">
        <v>72</v>
      </c>
      <c r="V433" s="18" t="s">
        <v>661</v>
      </c>
      <c r="W433" s="18" t="s">
        <v>661</v>
      </c>
      <c r="X433" s="62" t="s">
        <v>661</v>
      </c>
      <c r="Y433" s="18" t="s">
        <v>661</v>
      </c>
      <c r="Z433" s="18" t="s">
        <v>661</v>
      </c>
      <c r="AA433" s="18" t="s">
        <v>661</v>
      </c>
      <c r="AB433" s="18" t="s">
        <v>661</v>
      </c>
      <c r="AC433" s="18" t="s">
        <v>661</v>
      </c>
      <c r="AD433" s="18"/>
      <c r="AE433" s="18"/>
      <c r="AF433" s="18"/>
      <c r="AG433" s="18"/>
      <c r="AH433" s="30" t="s">
        <v>661</v>
      </c>
      <c r="AI433" s="18" t="s">
        <v>1238</v>
      </c>
      <c r="AJ433" s="18" t="s">
        <v>1239</v>
      </c>
      <c r="AK433" s="18" t="s">
        <v>1240</v>
      </c>
      <c r="AL433" s="18" t="s">
        <v>661</v>
      </c>
      <c r="AM433" s="18" t="s">
        <v>661</v>
      </c>
      <c r="AN433" s="18" t="s">
        <v>661</v>
      </c>
      <c r="AO433" s="18" t="s">
        <v>661</v>
      </c>
      <c r="AP433" s="18" t="s">
        <v>661</v>
      </c>
      <c r="AS433" s="63">
        <v>65.25</v>
      </c>
      <c r="AT433" s="23" t="s">
        <v>1242</v>
      </c>
      <c r="AU433" s="23" t="s">
        <v>1257</v>
      </c>
      <c r="AV433" s="23" t="s">
        <v>661</v>
      </c>
      <c r="AW433" s="23" t="s">
        <v>1257</v>
      </c>
    </row>
    <row r="434" spans="1:49" ht="15.75" customHeight="1">
      <c r="A434" s="57">
        <v>428</v>
      </c>
      <c r="B434" s="18" t="s">
        <v>492</v>
      </c>
      <c r="C434" s="59">
        <v>6533</v>
      </c>
      <c r="D434" s="18">
        <v>6533</v>
      </c>
      <c r="E434" s="165" t="s">
        <v>470</v>
      </c>
      <c r="F434" s="59">
        <v>90</v>
      </c>
      <c r="G434" s="59">
        <v>90</v>
      </c>
      <c r="H434" s="59">
        <v>80</v>
      </c>
      <c r="I434" s="59"/>
      <c r="J434" s="59"/>
      <c r="K434" s="59"/>
      <c r="L434" s="59"/>
      <c r="M434" s="59"/>
      <c r="N434" s="18"/>
      <c r="O434" s="60">
        <v>79</v>
      </c>
      <c r="P434" s="175">
        <v>80</v>
      </c>
      <c r="Q434" s="18"/>
      <c r="R434" s="18"/>
      <c r="S434" s="18"/>
      <c r="T434" s="18"/>
      <c r="U434" s="61">
        <v>82</v>
      </c>
      <c r="V434" s="18" t="s">
        <v>1238</v>
      </c>
      <c r="W434" s="18" t="s">
        <v>1239</v>
      </c>
      <c r="X434" s="62" t="s">
        <v>1240</v>
      </c>
      <c r="Y434" s="18" t="s">
        <v>661</v>
      </c>
      <c r="Z434" s="18" t="s">
        <v>661</v>
      </c>
      <c r="AA434" s="18" t="s">
        <v>661</v>
      </c>
      <c r="AB434" s="18" t="s">
        <v>661</v>
      </c>
      <c r="AC434" s="18" t="s">
        <v>661</v>
      </c>
      <c r="AD434" s="18"/>
      <c r="AE434" s="18"/>
      <c r="AF434" s="18"/>
      <c r="AG434" s="18"/>
      <c r="AH434" s="30" t="s">
        <v>661</v>
      </c>
      <c r="AI434" s="18" t="s">
        <v>661</v>
      </c>
      <c r="AJ434" s="18" t="s">
        <v>661</v>
      </c>
      <c r="AK434" s="18" t="s">
        <v>661</v>
      </c>
      <c r="AL434" s="18" t="s">
        <v>661</v>
      </c>
      <c r="AM434" s="18" t="s">
        <v>661</v>
      </c>
      <c r="AN434" s="18" t="s">
        <v>661</v>
      </c>
      <c r="AO434" s="18" t="s">
        <v>661</v>
      </c>
      <c r="AP434" s="18" t="s">
        <v>661</v>
      </c>
      <c r="AS434" s="63">
        <v>84.75</v>
      </c>
      <c r="AT434" s="23" t="s">
        <v>1248</v>
      </c>
      <c r="AU434" s="23" t="s">
        <v>1243</v>
      </c>
      <c r="AV434" s="23" t="s">
        <v>1248</v>
      </c>
      <c r="AW434" s="23" t="s">
        <v>661</v>
      </c>
    </row>
    <row r="435" spans="1:49" ht="15.75" customHeight="1">
      <c r="A435" s="57">
        <v>429</v>
      </c>
      <c r="B435" s="18" t="s">
        <v>493</v>
      </c>
      <c r="C435" s="59">
        <v>6534</v>
      </c>
      <c r="D435" s="18">
        <v>6534</v>
      </c>
      <c r="E435" s="165" t="s">
        <v>470</v>
      </c>
      <c r="F435" s="59">
        <v>70</v>
      </c>
      <c r="G435" s="59">
        <v>80</v>
      </c>
      <c r="H435" s="59">
        <v>80</v>
      </c>
      <c r="I435" s="59"/>
      <c r="J435" s="59"/>
      <c r="K435" s="59"/>
      <c r="L435" s="59"/>
      <c r="M435" s="59"/>
      <c r="N435" s="18"/>
      <c r="O435" s="60">
        <v>57</v>
      </c>
      <c r="P435" s="175">
        <v>80</v>
      </c>
      <c r="Q435" s="18"/>
      <c r="R435" s="18"/>
      <c r="S435" s="18"/>
      <c r="T435" s="18"/>
      <c r="U435" s="61">
        <v>71.75</v>
      </c>
      <c r="V435" s="18" t="s">
        <v>661</v>
      </c>
      <c r="W435" s="18" t="s">
        <v>1239</v>
      </c>
      <c r="X435" s="62" t="s">
        <v>1240</v>
      </c>
      <c r="Y435" s="18" t="s">
        <v>661</v>
      </c>
      <c r="Z435" s="18" t="s">
        <v>661</v>
      </c>
      <c r="AA435" s="18" t="s">
        <v>661</v>
      </c>
      <c r="AB435" s="18" t="s">
        <v>661</v>
      </c>
      <c r="AC435" s="18" t="s">
        <v>661</v>
      </c>
      <c r="AD435" s="18"/>
      <c r="AE435" s="18"/>
      <c r="AF435" s="18"/>
      <c r="AG435" s="18"/>
      <c r="AH435" s="30" t="s">
        <v>661</v>
      </c>
      <c r="AI435" s="18" t="s">
        <v>1238</v>
      </c>
      <c r="AJ435" s="18" t="s">
        <v>661</v>
      </c>
      <c r="AK435" s="18" t="s">
        <v>661</v>
      </c>
      <c r="AL435" s="18" t="s">
        <v>661</v>
      </c>
      <c r="AM435" s="18" t="s">
        <v>661</v>
      </c>
      <c r="AN435" s="18" t="s">
        <v>661</v>
      </c>
      <c r="AO435" s="18" t="s">
        <v>661</v>
      </c>
      <c r="AP435" s="18" t="s">
        <v>661</v>
      </c>
      <c r="AS435" s="63">
        <v>71.75</v>
      </c>
      <c r="AT435" s="23" t="s">
        <v>1255</v>
      </c>
      <c r="AU435" s="23" t="s">
        <v>1256</v>
      </c>
      <c r="AV435" s="23" t="s">
        <v>1255</v>
      </c>
      <c r="AW435" s="23" t="s">
        <v>1256</v>
      </c>
    </row>
    <row r="436" spans="1:49" ht="15.75" customHeight="1">
      <c r="A436" s="57">
        <v>430</v>
      </c>
      <c r="B436" s="18" t="s">
        <v>494</v>
      </c>
      <c r="C436" s="59">
        <v>6535</v>
      </c>
      <c r="D436" s="18">
        <v>6535</v>
      </c>
      <c r="E436" s="165" t="s">
        <v>470</v>
      </c>
      <c r="F436" s="59">
        <v>70</v>
      </c>
      <c r="G436" s="59">
        <v>90</v>
      </c>
      <c r="H436" s="59">
        <v>90</v>
      </c>
      <c r="I436" s="59"/>
      <c r="J436" s="59"/>
      <c r="K436" s="59"/>
      <c r="L436" s="59"/>
      <c r="M436" s="59"/>
      <c r="N436" s="18"/>
      <c r="O436" s="60">
        <v>79</v>
      </c>
      <c r="P436" s="175">
        <v>80</v>
      </c>
      <c r="Q436" s="18"/>
      <c r="R436" s="18"/>
      <c r="S436" s="18"/>
      <c r="T436" s="18"/>
      <c r="U436" s="61">
        <v>80</v>
      </c>
      <c r="V436" s="18" t="s">
        <v>661</v>
      </c>
      <c r="W436" s="18" t="s">
        <v>1239</v>
      </c>
      <c r="X436" s="62" t="s">
        <v>1240</v>
      </c>
      <c r="Y436" s="18" t="s">
        <v>661</v>
      </c>
      <c r="Z436" s="18" t="s">
        <v>661</v>
      </c>
      <c r="AA436" s="18" t="s">
        <v>661</v>
      </c>
      <c r="AB436" s="18" t="s">
        <v>661</v>
      </c>
      <c r="AC436" s="18" t="s">
        <v>661</v>
      </c>
      <c r="AD436" s="18"/>
      <c r="AE436" s="18"/>
      <c r="AF436" s="18"/>
      <c r="AG436" s="18"/>
      <c r="AH436" s="30" t="s">
        <v>661</v>
      </c>
      <c r="AI436" s="18" t="s">
        <v>1238</v>
      </c>
      <c r="AJ436" s="18" t="s">
        <v>661</v>
      </c>
      <c r="AK436" s="18" t="s">
        <v>661</v>
      </c>
      <c r="AL436" s="18" t="s">
        <v>661</v>
      </c>
      <c r="AM436" s="18" t="s">
        <v>661</v>
      </c>
      <c r="AN436" s="18" t="s">
        <v>661</v>
      </c>
      <c r="AO436" s="18" t="s">
        <v>661</v>
      </c>
      <c r="AP436" s="18" t="s">
        <v>661</v>
      </c>
      <c r="AS436" s="63">
        <v>82.25</v>
      </c>
      <c r="AT436" s="23" t="s">
        <v>1255</v>
      </c>
      <c r="AU436" s="23" t="s">
        <v>1256</v>
      </c>
      <c r="AV436" s="23" t="s">
        <v>1255</v>
      </c>
      <c r="AW436" s="23" t="s">
        <v>1256</v>
      </c>
    </row>
    <row r="437" spans="1:49" ht="15.75" customHeight="1">
      <c r="A437" s="57">
        <v>431</v>
      </c>
      <c r="B437" s="18" t="s">
        <v>496</v>
      </c>
      <c r="C437" s="59">
        <v>6536</v>
      </c>
      <c r="D437" s="18">
        <v>6536</v>
      </c>
      <c r="E437" s="165" t="s">
        <v>470</v>
      </c>
      <c r="F437" s="59">
        <v>90</v>
      </c>
      <c r="G437" s="59">
        <v>90</v>
      </c>
      <c r="H437" s="59">
        <v>90</v>
      </c>
      <c r="I437" s="59"/>
      <c r="J437" s="59"/>
      <c r="K437" s="59"/>
      <c r="L437" s="59"/>
      <c r="M437" s="59"/>
      <c r="N437" s="18"/>
      <c r="O437" s="60">
        <v>83</v>
      </c>
      <c r="P437" s="175">
        <v>80</v>
      </c>
      <c r="Q437" s="18"/>
      <c r="R437" s="18"/>
      <c r="S437" s="18"/>
      <c r="T437" s="18"/>
      <c r="U437" s="61">
        <v>83</v>
      </c>
      <c r="V437" s="18" t="s">
        <v>1238</v>
      </c>
      <c r="W437" s="18" t="s">
        <v>1239</v>
      </c>
      <c r="X437" s="62" t="s">
        <v>1240</v>
      </c>
      <c r="Y437" s="18" t="s">
        <v>661</v>
      </c>
      <c r="Z437" s="18" t="s">
        <v>661</v>
      </c>
      <c r="AA437" s="18" t="s">
        <v>661</v>
      </c>
      <c r="AB437" s="18" t="s">
        <v>661</v>
      </c>
      <c r="AC437" s="18" t="s">
        <v>661</v>
      </c>
      <c r="AD437" s="18"/>
      <c r="AE437" s="18"/>
      <c r="AF437" s="18"/>
      <c r="AG437" s="18"/>
      <c r="AH437" s="30" t="s">
        <v>661</v>
      </c>
      <c r="AI437" s="18" t="s">
        <v>661</v>
      </c>
      <c r="AJ437" s="18" t="s">
        <v>661</v>
      </c>
      <c r="AK437" s="18" t="s">
        <v>661</v>
      </c>
      <c r="AL437" s="18" t="s">
        <v>661</v>
      </c>
      <c r="AM437" s="18" t="s">
        <v>661</v>
      </c>
      <c r="AN437" s="18" t="s">
        <v>661</v>
      </c>
      <c r="AO437" s="18" t="s">
        <v>661</v>
      </c>
      <c r="AP437" s="18" t="s">
        <v>661</v>
      </c>
      <c r="AS437" s="63">
        <v>88.25</v>
      </c>
      <c r="AT437" s="23" t="s">
        <v>1248</v>
      </c>
      <c r="AU437" s="23" t="s">
        <v>1243</v>
      </c>
      <c r="AV437" s="23" t="s">
        <v>1248</v>
      </c>
      <c r="AW437" s="23" t="s">
        <v>661</v>
      </c>
    </row>
    <row r="438" spans="1:49" ht="15.75" customHeight="1">
      <c r="A438" s="57">
        <v>432</v>
      </c>
      <c r="B438" s="18" t="s">
        <v>497</v>
      </c>
      <c r="C438" s="59">
        <v>6537</v>
      </c>
      <c r="D438" s="18">
        <v>6537</v>
      </c>
      <c r="E438" s="165" t="s">
        <v>470</v>
      </c>
      <c r="F438" s="59">
        <v>70</v>
      </c>
      <c r="G438" s="59">
        <v>80</v>
      </c>
      <c r="H438" s="59">
        <v>80</v>
      </c>
      <c r="I438" s="59"/>
      <c r="J438" s="59"/>
      <c r="K438" s="59"/>
      <c r="L438" s="59"/>
      <c r="M438" s="59"/>
      <c r="N438" s="18"/>
      <c r="O438" s="60">
        <v>75</v>
      </c>
      <c r="P438" s="175">
        <v>80</v>
      </c>
      <c r="Q438" s="18"/>
      <c r="R438" s="18"/>
      <c r="S438" s="18"/>
      <c r="T438" s="18"/>
      <c r="U438" s="61">
        <v>77</v>
      </c>
      <c r="V438" s="18" t="s">
        <v>661</v>
      </c>
      <c r="W438" s="18" t="s">
        <v>1239</v>
      </c>
      <c r="X438" s="62" t="s">
        <v>1240</v>
      </c>
      <c r="Y438" s="18" t="s">
        <v>661</v>
      </c>
      <c r="Z438" s="18" t="s">
        <v>661</v>
      </c>
      <c r="AA438" s="18" t="s">
        <v>661</v>
      </c>
      <c r="AB438" s="18" t="s">
        <v>661</v>
      </c>
      <c r="AC438" s="18" t="s">
        <v>661</v>
      </c>
      <c r="AD438" s="18"/>
      <c r="AE438" s="18"/>
      <c r="AF438" s="18"/>
      <c r="AG438" s="18"/>
      <c r="AH438" s="30" t="s">
        <v>661</v>
      </c>
      <c r="AI438" s="18" t="s">
        <v>1238</v>
      </c>
      <c r="AJ438" s="18" t="s">
        <v>661</v>
      </c>
      <c r="AK438" s="18" t="s">
        <v>661</v>
      </c>
      <c r="AL438" s="18" t="s">
        <v>661</v>
      </c>
      <c r="AM438" s="18" t="s">
        <v>661</v>
      </c>
      <c r="AN438" s="18" t="s">
        <v>661</v>
      </c>
      <c r="AO438" s="18" t="s">
        <v>661</v>
      </c>
      <c r="AP438" s="18" t="s">
        <v>661</v>
      </c>
      <c r="AS438" s="63">
        <v>76.25</v>
      </c>
      <c r="AT438" s="23" t="s">
        <v>1255</v>
      </c>
      <c r="AU438" s="23" t="s">
        <v>1256</v>
      </c>
      <c r="AV438" s="23" t="s">
        <v>1255</v>
      </c>
      <c r="AW438" s="23" t="s">
        <v>1256</v>
      </c>
    </row>
    <row r="439" spans="1:49" ht="15.75" customHeight="1">
      <c r="A439" s="57">
        <v>433</v>
      </c>
      <c r="B439" s="18" t="s">
        <v>498</v>
      </c>
      <c r="C439" s="59">
        <v>6538</v>
      </c>
      <c r="D439" s="18">
        <v>6538</v>
      </c>
      <c r="E439" s="165" t="s">
        <v>470</v>
      </c>
      <c r="F439" s="59">
        <v>90</v>
      </c>
      <c r="G439" s="59">
        <v>80</v>
      </c>
      <c r="H439" s="59">
        <v>80</v>
      </c>
      <c r="I439" s="59"/>
      <c r="J439" s="59"/>
      <c r="K439" s="59"/>
      <c r="L439" s="59"/>
      <c r="M439" s="59"/>
      <c r="N439" s="18"/>
      <c r="O439" s="60">
        <v>86</v>
      </c>
      <c r="P439" s="175">
        <v>80</v>
      </c>
      <c r="Q439" s="18"/>
      <c r="R439" s="18"/>
      <c r="S439" s="18"/>
      <c r="T439" s="18"/>
      <c r="U439" s="61">
        <v>80</v>
      </c>
      <c r="V439" s="18" t="s">
        <v>1238</v>
      </c>
      <c r="W439" s="18" t="s">
        <v>1239</v>
      </c>
      <c r="X439" s="62" t="s">
        <v>1240</v>
      </c>
      <c r="Y439" s="18" t="s">
        <v>661</v>
      </c>
      <c r="Z439" s="18" t="s">
        <v>661</v>
      </c>
      <c r="AA439" s="18" t="s">
        <v>661</v>
      </c>
      <c r="AB439" s="18" t="s">
        <v>661</v>
      </c>
      <c r="AC439" s="18" t="s">
        <v>661</v>
      </c>
      <c r="AD439" s="18"/>
      <c r="AE439" s="18"/>
      <c r="AF439" s="18"/>
      <c r="AG439" s="18"/>
      <c r="AH439" s="30" t="s">
        <v>661</v>
      </c>
      <c r="AI439" s="18" t="s">
        <v>661</v>
      </c>
      <c r="AJ439" s="18" t="s">
        <v>661</v>
      </c>
      <c r="AK439" s="18" t="s">
        <v>661</v>
      </c>
      <c r="AL439" s="18" t="s">
        <v>661</v>
      </c>
      <c r="AM439" s="18" t="s">
        <v>661</v>
      </c>
      <c r="AN439" s="18" t="s">
        <v>661</v>
      </c>
      <c r="AO439" s="18" t="s">
        <v>661</v>
      </c>
      <c r="AP439" s="18" t="s">
        <v>661</v>
      </c>
      <c r="AS439" s="63">
        <v>84</v>
      </c>
      <c r="AT439" s="23" t="s">
        <v>1248</v>
      </c>
      <c r="AU439" s="23" t="s">
        <v>1243</v>
      </c>
      <c r="AV439" s="23" t="s">
        <v>1248</v>
      </c>
      <c r="AW439" s="23" t="s">
        <v>661</v>
      </c>
    </row>
    <row r="440" spans="1:49" ht="15.75" customHeight="1">
      <c r="A440" s="57">
        <v>434</v>
      </c>
      <c r="B440" s="18" t="s">
        <v>499</v>
      </c>
      <c r="C440" s="59">
        <v>6539</v>
      </c>
      <c r="D440" s="18">
        <v>6539</v>
      </c>
      <c r="E440" s="165" t="s">
        <v>470</v>
      </c>
      <c r="F440" s="59">
        <v>70</v>
      </c>
      <c r="G440" s="59">
        <v>80</v>
      </c>
      <c r="H440" s="59">
        <v>75</v>
      </c>
      <c r="I440" s="59"/>
      <c r="J440" s="59"/>
      <c r="K440" s="59"/>
      <c r="L440" s="59"/>
      <c r="M440" s="59"/>
      <c r="N440" s="18"/>
      <c r="O440" s="60">
        <v>76</v>
      </c>
      <c r="P440" s="175">
        <v>80</v>
      </c>
      <c r="Q440" s="18"/>
      <c r="R440" s="18"/>
      <c r="S440" s="18"/>
      <c r="T440" s="18"/>
      <c r="U440" s="61">
        <v>75.25</v>
      </c>
      <c r="V440" s="18" t="s">
        <v>661</v>
      </c>
      <c r="W440" s="18" t="s">
        <v>1239</v>
      </c>
      <c r="X440" s="62" t="s">
        <v>661</v>
      </c>
      <c r="Y440" s="18" t="s">
        <v>661</v>
      </c>
      <c r="Z440" s="18" t="s">
        <v>661</v>
      </c>
      <c r="AA440" s="18" t="s">
        <v>661</v>
      </c>
      <c r="AB440" s="18" t="s">
        <v>661</v>
      </c>
      <c r="AC440" s="18" t="s">
        <v>661</v>
      </c>
      <c r="AD440" s="18"/>
      <c r="AE440" s="18"/>
      <c r="AF440" s="18"/>
      <c r="AG440" s="18"/>
      <c r="AH440" s="30" t="s">
        <v>661</v>
      </c>
      <c r="AI440" s="18" t="s">
        <v>1238</v>
      </c>
      <c r="AJ440" s="18" t="s">
        <v>661</v>
      </c>
      <c r="AK440" s="18" t="s">
        <v>1240</v>
      </c>
      <c r="AL440" s="18" t="s">
        <v>661</v>
      </c>
      <c r="AM440" s="18" t="s">
        <v>661</v>
      </c>
      <c r="AN440" s="18" t="s">
        <v>661</v>
      </c>
      <c r="AO440" s="18" t="s">
        <v>661</v>
      </c>
      <c r="AP440" s="18" t="s">
        <v>661</v>
      </c>
      <c r="AS440" s="63">
        <v>75.25</v>
      </c>
      <c r="AT440" s="23" t="s">
        <v>1253</v>
      </c>
      <c r="AU440" s="23" t="s">
        <v>1254</v>
      </c>
      <c r="AV440" s="23" t="s">
        <v>1253</v>
      </c>
      <c r="AW440" s="23" t="s">
        <v>1254</v>
      </c>
    </row>
    <row r="441" spans="1:49" ht="15.75" customHeight="1">
      <c r="A441" s="57">
        <v>435</v>
      </c>
      <c r="B441" s="18" t="s">
        <v>501</v>
      </c>
      <c r="C441" s="59">
        <v>6540</v>
      </c>
      <c r="D441" s="18">
        <v>6540</v>
      </c>
      <c r="E441" s="165" t="s">
        <v>470</v>
      </c>
      <c r="F441" s="59">
        <v>75</v>
      </c>
      <c r="G441" s="59">
        <v>80</v>
      </c>
      <c r="H441" s="59">
        <v>80</v>
      </c>
      <c r="I441" s="59"/>
      <c r="J441" s="59"/>
      <c r="K441" s="59"/>
      <c r="L441" s="59"/>
      <c r="M441" s="59"/>
      <c r="N441" s="18"/>
      <c r="O441" s="60">
        <v>56</v>
      </c>
      <c r="P441" s="175">
        <v>80</v>
      </c>
      <c r="Q441" s="18"/>
      <c r="R441" s="18"/>
      <c r="S441" s="18"/>
      <c r="T441" s="18"/>
      <c r="U441" s="61">
        <v>75</v>
      </c>
      <c r="V441" s="18" t="s">
        <v>661</v>
      </c>
      <c r="W441" s="18" t="s">
        <v>1239</v>
      </c>
      <c r="X441" s="62" t="s">
        <v>1240</v>
      </c>
      <c r="Y441" s="18" t="s">
        <v>661</v>
      </c>
      <c r="Z441" s="18" t="s">
        <v>661</v>
      </c>
      <c r="AA441" s="18" t="s">
        <v>661</v>
      </c>
      <c r="AB441" s="18" t="s">
        <v>661</v>
      </c>
      <c r="AC441" s="18" t="s">
        <v>661</v>
      </c>
      <c r="AD441" s="18"/>
      <c r="AE441" s="18"/>
      <c r="AF441" s="18"/>
      <c r="AG441" s="18"/>
      <c r="AH441" s="30" t="s">
        <v>661</v>
      </c>
      <c r="AI441" s="18" t="s">
        <v>1238</v>
      </c>
      <c r="AJ441" s="18" t="s">
        <v>661</v>
      </c>
      <c r="AK441" s="18" t="s">
        <v>661</v>
      </c>
      <c r="AL441" s="18" t="s">
        <v>661</v>
      </c>
      <c r="AM441" s="18" t="s">
        <v>661</v>
      </c>
      <c r="AN441" s="18" t="s">
        <v>661</v>
      </c>
      <c r="AO441" s="18" t="s">
        <v>661</v>
      </c>
      <c r="AP441" s="18" t="s">
        <v>661</v>
      </c>
      <c r="AS441" s="63">
        <v>72.75</v>
      </c>
      <c r="AT441" s="23" t="s">
        <v>1255</v>
      </c>
      <c r="AU441" s="23" t="s">
        <v>1256</v>
      </c>
      <c r="AV441" s="23" t="s">
        <v>1255</v>
      </c>
      <c r="AW441" s="23" t="s">
        <v>1256</v>
      </c>
    </row>
    <row r="442" spans="1:49" ht="15.75" customHeight="1">
      <c r="A442" s="57">
        <v>436</v>
      </c>
      <c r="B442" s="18" t="s">
        <v>594</v>
      </c>
      <c r="C442" s="59">
        <v>6703</v>
      </c>
      <c r="D442" s="18">
        <v>6703</v>
      </c>
      <c r="E442" s="165" t="s">
        <v>470</v>
      </c>
      <c r="F442" s="59">
        <v>90</v>
      </c>
      <c r="G442" s="59">
        <v>75</v>
      </c>
      <c r="H442" s="59">
        <v>90</v>
      </c>
      <c r="I442" s="59"/>
      <c r="J442" s="59"/>
      <c r="K442" s="59"/>
      <c r="L442" s="59"/>
      <c r="M442" s="59"/>
      <c r="N442" s="18"/>
      <c r="O442" s="60">
        <v>80</v>
      </c>
      <c r="P442" s="175">
        <v>80</v>
      </c>
      <c r="Q442" s="18"/>
      <c r="R442" s="18"/>
      <c r="S442" s="18"/>
      <c r="T442" s="18"/>
      <c r="U442" s="61">
        <v>80</v>
      </c>
      <c r="V442" s="18" t="s">
        <v>1238</v>
      </c>
      <c r="W442" s="18" t="s">
        <v>661</v>
      </c>
      <c r="X442" s="62" t="s">
        <v>1240</v>
      </c>
      <c r="Y442" s="18" t="s">
        <v>661</v>
      </c>
      <c r="Z442" s="18" t="s">
        <v>661</v>
      </c>
      <c r="AA442" s="18" t="s">
        <v>661</v>
      </c>
      <c r="AB442" s="18" t="s">
        <v>661</v>
      </c>
      <c r="AC442" s="18" t="s">
        <v>661</v>
      </c>
      <c r="AD442" s="18"/>
      <c r="AE442" s="18"/>
      <c r="AF442" s="18"/>
      <c r="AG442" s="18"/>
      <c r="AH442" s="30" t="s">
        <v>661</v>
      </c>
      <c r="AI442" s="18" t="s">
        <v>661</v>
      </c>
      <c r="AJ442" s="18" t="s">
        <v>1239</v>
      </c>
      <c r="AK442" s="18" t="s">
        <v>661</v>
      </c>
      <c r="AL442" s="18" t="s">
        <v>661</v>
      </c>
      <c r="AM442" s="18" t="s">
        <v>661</v>
      </c>
      <c r="AN442" s="18" t="s">
        <v>661</v>
      </c>
      <c r="AO442" s="18" t="s">
        <v>661</v>
      </c>
      <c r="AP442" s="18" t="s">
        <v>661</v>
      </c>
      <c r="AS442" s="63">
        <v>83.75</v>
      </c>
      <c r="AT442" s="23" t="s">
        <v>1244</v>
      </c>
      <c r="AU442" s="23" t="s">
        <v>1245</v>
      </c>
      <c r="AV442" s="23" t="s">
        <v>1244</v>
      </c>
      <c r="AW442" s="23" t="s">
        <v>1245</v>
      </c>
    </row>
    <row r="443" spans="1:49" ht="15.75" customHeight="1">
      <c r="A443" s="57">
        <v>437</v>
      </c>
      <c r="B443" s="18" t="s">
        <v>502</v>
      </c>
      <c r="C443" s="59">
        <v>6541</v>
      </c>
      <c r="D443" s="18">
        <v>6541</v>
      </c>
      <c r="E443" s="59" t="s">
        <v>503</v>
      </c>
      <c r="F443" s="59">
        <v>75</v>
      </c>
      <c r="G443" s="59">
        <v>80</v>
      </c>
      <c r="H443" s="59">
        <v>80</v>
      </c>
      <c r="I443" s="59"/>
      <c r="J443" s="59"/>
      <c r="K443" s="59"/>
      <c r="L443" s="59"/>
      <c r="M443" s="59"/>
      <c r="N443" s="18"/>
      <c r="O443" s="60">
        <v>57</v>
      </c>
      <c r="P443" s="175">
        <v>80</v>
      </c>
      <c r="Q443" s="18"/>
      <c r="R443" s="18"/>
      <c r="S443" s="18"/>
      <c r="T443" s="18"/>
      <c r="U443" s="61">
        <v>75</v>
      </c>
      <c r="V443" s="18" t="s">
        <v>661</v>
      </c>
      <c r="W443" s="18" t="s">
        <v>1239</v>
      </c>
      <c r="X443" s="62" t="s">
        <v>1240</v>
      </c>
      <c r="Y443" s="18" t="s">
        <v>661</v>
      </c>
      <c r="Z443" s="18" t="s">
        <v>661</v>
      </c>
      <c r="AA443" s="18" t="s">
        <v>661</v>
      </c>
      <c r="AB443" s="18" t="s">
        <v>661</v>
      </c>
      <c r="AC443" s="18" t="s">
        <v>661</v>
      </c>
      <c r="AD443" s="18"/>
      <c r="AE443" s="18"/>
      <c r="AF443" s="18"/>
      <c r="AG443" s="18"/>
      <c r="AH443" s="30" t="s">
        <v>661</v>
      </c>
      <c r="AI443" s="18" t="s">
        <v>1238</v>
      </c>
      <c r="AJ443" s="18" t="s">
        <v>661</v>
      </c>
      <c r="AK443" s="18" t="s">
        <v>661</v>
      </c>
      <c r="AL443" s="18" t="s">
        <v>661</v>
      </c>
      <c r="AM443" s="18" t="s">
        <v>661</v>
      </c>
      <c r="AN443" s="18" t="s">
        <v>661</v>
      </c>
      <c r="AO443" s="18" t="s">
        <v>661</v>
      </c>
      <c r="AP443" s="18" t="s">
        <v>661</v>
      </c>
      <c r="AS443" s="63">
        <v>73</v>
      </c>
      <c r="AT443" s="23" t="s">
        <v>1255</v>
      </c>
      <c r="AU443" s="23" t="s">
        <v>1256</v>
      </c>
      <c r="AV443" s="23" t="s">
        <v>1255</v>
      </c>
      <c r="AW443" s="23" t="s">
        <v>1256</v>
      </c>
    </row>
    <row r="444" spans="1:49" ht="15.75" customHeight="1">
      <c r="A444" s="57">
        <v>438</v>
      </c>
      <c r="B444" s="18" t="s">
        <v>504</v>
      </c>
      <c r="C444" s="59">
        <v>6542</v>
      </c>
      <c r="D444" s="18">
        <v>6542</v>
      </c>
      <c r="E444" s="59" t="s">
        <v>503</v>
      </c>
      <c r="F444" s="59">
        <v>75</v>
      </c>
      <c r="G444" s="59">
        <v>80</v>
      </c>
      <c r="H444" s="59">
        <v>70</v>
      </c>
      <c r="I444" s="59"/>
      <c r="J444" s="59"/>
      <c r="K444" s="59"/>
      <c r="L444" s="59"/>
      <c r="M444" s="59"/>
      <c r="N444" s="18"/>
      <c r="O444" s="60">
        <v>76</v>
      </c>
      <c r="P444" s="175">
        <v>80</v>
      </c>
      <c r="Q444" s="18"/>
      <c r="R444" s="18"/>
      <c r="S444" s="18"/>
      <c r="T444" s="18"/>
      <c r="U444" s="61">
        <v>75.25</v>
      </c>
      <c r="V444" s="18" t="s">
        <v>661</v>
      </c>
      <c r="W444" s="18" t="s">
        <v>1239</v>
      </c>
      <c r="X444" s="62" t="s">
        <v>661</v>
      </c>
      <c r="Y444" s="18" t="s">
        <v>661</v>
      </c>
      <c r="Z444" s="18" t="s">
        <v>661</v>
      </c>
      <c r="AA444" s="18" t="s">
        <v>661</v>
      </c>
      <c r="AB444" s="18" t="s">
        <v>661</v>
      </c>
      <c r="AC444" s="18" t="s">
        <v>661</v>
      </c>
      <c r="AD444" s="18"/>
      <c r="AE444" s="18"/>
      <c r="AF444" s="18"/>
      <c r="AG444" s="18"/>
      <c r="AH444" s="30" t="s">
        <v>661</v>
      </c>
      <c r="AI444" s="18" t="s">
        <v>1238</v>
      </c>
      <c r="AJ444" s="18" t="s">
        <v>661</v>
      </c>
      <c r="AK444" s="18" t="s">
        <v>1240</v>
      </c>
      <c r="AL444" s="18" t="s">
        <v>661</v>
      </c>
      <c r="AM444" s="18" t="s">
        <v>661</v>
      </c>
      <c r="AN444" s="18" t="s">
        <v>661</v>
      </c>
      <c r="AO444" s="18" t="s">
        <v>661</v>
      </c>
      <c r="AP444" s="18" t="s">
        <v>661</v>
      </c>
      <c r="AS444" s="63">
        <v>75.25</v>
      </c>
      <c r="AT444" s="23" t="s">
        <v>1253</v>
      </c>
      <c r="AU444" s="23" t="s">
        <v>1254</v>
      </c>
      <c r="AV444" s="23" t="s">
        <v>1253</v>
      </c>
      <c r="AW444" s="23" t="s">
        <v>1254</v>
      </c>
    </row>
    <row r="445" spans="1:49" ht="15.75" customHeight="1">
      <c r="A445" s="57">
        <v>439</v>
      </c>
      <c r="B445" s="18" t="s">
        <v>506</v>
      </c>
      <c r="C445" s="59">
        <v>6543</v>
      </c>
      <c r="D445" s="18">
        <v>6543</v>
      </c>
      <c r="E445" s="59" t="s">
        <v>503</v>
      </c>
      <c r="F445" s="59">
        <v>75</v>
      </c>
      <c r="G445" s="59">
        <v>75</v>
      </c>
      <c r="H445" s="59">
        <v>75</v>
      </c>
      <c r="I445" s="59"/>
      <c r="J445" s="59"/>
      <c r="K445" s="59"/>
      <c r="L445" s="59"/>
      <c r="M445" s="59"/>
      <c r="N445" s="18"/>
      <c r="O445" s="60">
        <v>54</v>
      </c>
      <c r="P445" s="175">
        <v>80</v>
      </c>
      <c r="Q445" s="18"/>
      <c r="R445" s="18"/>
      <c r="S445" s="18"/>
      <c r="T445" s="18"/>
      <c r="U445" s="61">
        <v>73</v>
      </c>
      <c r="V445" s="18" t="s">
        <v>661</v>
      </c>
      <c r="W445" s="18" t="s">
        <v>661</v>
      </c>
      <c r="X445" s="62" t="s">
        <v>661</v>
      </c>
      <c r="Y445" s="18" t="s">
        <v>661</v>
      </c>
      <c r="Z445" s="18" t="s">
        <v>661</v>
      </c>
      <c r="AA445" s="18" t="s">
        <v>661</v>
      </c>
      <c r="AB445" s="18" t="s">
        <v>661</v>
      </c>
      <c r="AC445" s="18" t="s">
        <v>661</v>
      </c>
      <c r="AD445" s="18"/>
      <c r="AE445" s="18"/>
      <c r="AF445" s="18"/>
      <c r="AG445" s="18"/>
      <c r="AH445" s="30" t="s">
        <v>661</v>
      </c>
      <c r="AI445" s="18" t="s">
        <v>1238</v>
      </c>
      <c r="AJ445" s="18" t="s">
        <v>1239</v>
      </c>
      <c r="AK445" s="18" t="s">
        <v>1240</v>
      </c>
      <c r="AL445" s="18" t="s">
        <v>661</v>
      </c>
      <c r="AM445" s="18" t="s">
        <v>661</v>
      </c>
      <c r="AN445" s="18" t="s">
        <v>661</v>
      </c>
      <c r="AO445" s="18" t="s">
        <v>661</v>
      </c>
      <c r="AP445" s="18" t="s">
        <v>661</v>
      </c>
      <c r="AS445" s="63">
        <v>69.75</v>
      </c>
      <c r="AT445" s="23" t="s">
        <v>1242</v>
      </c>
      <c r="AU445" s="23" t="s">
        <v>1257</v>
      </c>
      <c r="AV445" s="23" t="s">
        <v>661</v>
      </c>
      <c r="AW445" s="23" t="s">
        <v>1257</v>
      </c>
    </row>
    <row r="446" spans="1:49" ht="15.75" customHeight="1">
      <c r="A446" s="57">
        <v>440</v>
      </c>
      <c r="B446" s="18" t="s">
        <v>831</v>
      </c>
      <c r="C446" s="59">
        <v>6544</v>
      </c>
      <c r="D446" s="18">
        <v>6544</v>
      </c>
      <c r="E446" s="59" t="s">
        <v>503</v>
      </c>
      <c r="F446" s="59">
        <v>90</v>
      </c>
      <c r="G446" s="59">
        <v>80</v>
      </c>
      <c r="H446" s="59">
        <v>70</v>
      </c>
      <c r="I446" s="59"/>
      <c r="J446" s="59"/>
      <c r="K446" s="59"/>
      <c r="L446" s="59"/>
      <c r="M446" s="59"/>
      <c r="N446" s="18"/>
      <c r="O446" s="60">
        <v>63</v>
      </c>
      <c r="P446" s="175">
        <v>80</v>
      </c>
      <c r="Q446" s="18"/>
      <c r="R446" s="18"/>
      <c r="S446" s="18"/>
      <c r="T446" s="18"/>
      <c r="U446" s="61">
        <v>75.75</v>
      </c>
      <c r="V446" s="18" t="s">
        <v>1238</v>
      </c>
      <c r="W446" s="18" t="s">
        <v>1239</v>
      </c>
      <c r="X446" s="62" t="s">
        <v>661</v>
      </c>
      <c r="Y446" s="18" t="s">
        <v>661</v>
      </c>
      <c r="Z446" s="18" t="s">
        <v>661</v>
      </c>
      <c r="AA446" s="18" t="s">
        <v>661</v>
      </c>
      <c r="AB446" s="18" t="s">
        <v>661</v>
      </c>
      <c r="AC446" s="18" t="s">
        <v>661</v>
      </c>
      <c r="AD446" s="18"/>
      <c r="AE446" s="18"/>
      <c r="AF446" s="18"/>
      <c r="AG446" s="18"/>
      <c r="AH446" s="30" t="s">
        <v>661</v>
      </c>
      <c r="AI446" s="18" t="s">
        <v>661</v>
      </c>
      <c r="AJ446" s="18" t="s">
        <v>661</v>
      </c>
      <c r="AK446" s="18" t="s">
        <v>1240</v>
      </c>
      <c r="AL446" s="18" t="s">
        <v>661</v>
      </c>
      <c r="AM446" s="18" t="s">
        <v>661</v>
      </c>
      <c r="AN446" s="18" t="s">
        <v>661</v>
      </c>
      <c r="AO446" s="18" t="s">
        <v>661</v>
      </c>
      <c r="AP446" s="18" t="s">
        <v>661</v>
      </c>
      <c r="AS446" s="63">
        <v>75.75</v>
      </c>
      <c r="AT446" s="23" t="s">
        <v>1246</v>
      </c>
      <c r="AU446" s="23" t="s">
        <v>1247</v>
      </c>
      <c r="AV446" s="23" t="s">
        <v>1246</v>
      </c>
      <c r="AW446" s="23" t="s">
        <v>1247</v>
      </c>
    </row>
    <row r="447" spans="1:49" ht="15.75" customHeight="1">
      <c r="A447" s="57">
        <v>441</v>
      </c>
      <c r="B447" s="18" t="s">
        <v>508</v>
      </c>
      <c r="C447" s="59">
        <v>6546</v>
      </c>
      <c r="D447" s="18">
        <v>6546</v>
      </c>
      <c r="E447" s="59" t="s">
        <v>503</v>
      </c>
      <c r="F447" s="59">
        <v>75</v>
      </c>
      <c r="G447" s="59">
        <v>80</v>
      </c>
      <c r="H447" s="59">
        <v>80</v>
      </c>
      <c r="I447" s="59"/>
      <c r="J447" s="59"/>
      <c r="K447" s="59"/>
      <c r="L447" s="59"/>
      <c r="M447" s="59"/>
      <c r="N447" s="18"/>
      <c r="O447" s="60">
        <v>80</v>
      </c>
      <c r="P447" s="175">
        <v>80</v>
      </c>
      <c r="Q447" s="18"/>
      <c r="R447" s="18"/>
      <c r="S447" s="18"/>
      <c r="T447" s="18"/>
      <c r="U447" s="61">
        <v>80</v>
      </c>
      <c r="V447" s="18" t="s">
        <v>661</v>
      </c>
      <c r="W447" s="18" t="s">
        <v>1239</v>
      </c>
      <c r="X447" s="62" t="s">
        <v>1240</v>
      </c>
      <c r="Y447" s="18" t="s">
        <v>661</v>
      </c>
      <c r="Z447" s="18" t="s">
        <v>661</v>
      </c>
      <c r="AA447" s="18" t="s">
        <v>661</v>
      </c>
      <c r="AB447" s="18" t="s">
        <v>661</v>
      </c>
      <c r="AC447" s="18" t="s">
        <v>661</v>
      </c>
      <c r="AD447" s="18"/>
      <c r="AE447" s="18"/>
      <c r="AF447" s="18"/>
      <c r="AG447" s="18"/>
      <c r="AH447" s="30" t="s">
        <v>661</v>
      </c>
      <c r="AI447" s="18" t="s">
        <v>1238</v>
      </c>
      <c r="AJ447" s="18" t="s">
        <v>661</v>
      </c>
      <c r="AK447" s="18" t="s">
        <v>661</v>
      </c>
      <c r="AL447" s="18" t="s">
        <v>661</v>
      </c>
      <c r="AM447" s="18" t="s">
        <v>661</v>
      </c>
      <c r="AN447" s="18" t="s">
        <v>661</v>
      </c>
      <c r="AO447" s="18" t="s">
        <v>661</v>
      </c>
      <c r="AP447" s="18" t="s">
        <v>661</v>
      </c>
      <c r="AS447" s="63">
        <v>78.75</v>
      </c>
      <c r="AT447" s="23" t="s">
        <v>1255</v>
      </c>
      <c r="AU447" s="23" t="s">
        <v>1256</v>
      </c>
      <c r="AV447" s="23" t="s">
        <v>1255</v>
      </c>
      <c r="AW447" s="23" t="s">
        <v>1256</v>
      </c>
    </row>
    <row r="448" spans="1:49" ht="15.75" customHeight="1">
      <c r="A448" s="57">
        <v>442</v>
      </c>
      <c r="B448" s="18" t="s">
        <v>509</v>
      </c>
      <c r="C448" s="59">
        <v>6547</v>
      </c>
      <c r="D448" s="18">
        <v>6547</v>
      </c>
      <c r="E448" s="59" t="s">
        <v>503</v>
      </c>
      <c r="F448" s="59">
        <v>75</v>
      </c>
      <c r="G448" s="59">
        <v>80</v>
      </c>
      <c r="H448" s="59">
        <v>80</v>
      </c>
      <c r="I448" s="59"/>
      <c r="J448" s="59"/>
      <c r="K448" s="59"/>
      <c r="L448" s="59"/>
      <c r="M448" s="59"/>
      <c r="N448" s="18"/>
      <c r="O448" s="60">
        <v>75</v>
      </c>
      <c r="P448" s="175">
        <v>80</v>
      </c>
      <c r="Q448" s="18"/>
      <c r="R448" s="18"/>
      <c r="S448" s="18"/>
      <c r="T448" s="18"/>
      <c r="U448" s="61">
        <v>80</v>
      </c>
      <c r="V448" s="18" t="s">
        <v>661</v>
      </c>
      <c r="W448" s="18" t="s">
        <v>1239</v>
      </c>
      <c r="X448" s="62" t="s">
        <v>1240</v>
      </c>
      <c r="Y448" s="18" t="s">
        <v>661</v>
      </c>
      <c r="Z448" s="18" t="s">
        <v>661</v>
      </c>
      <c r="AA448" s="18" t="s">
        <v>661</v>
      </c>
      <c r="AB448" s="18" t="s">
        <v>661</v>
      </c>
      <c r="AC448" s="18" t="s">
        <v>661</v>
      </c>
      <c r="AD448" s="18"/>
      <c r="AE448" s="18"/>
      <c r="AF448" s="18"/>
      <c r="AG448" s="18"/>
      <c r="AH448" s="30" t="s">
        <v>661</v>
      </c>
      <c r="AI448" s="18" t="s">
        <v>1238</v>
      </c>
      <c r="AJ448" s="18" t="s">
        <v>661</v>
      </c>
      <c r="AK448" s="18" t="s">
        <v>661</v>
      </c>
      <c r="AL448" s="18" t="s">
        <v>661</v>
      </c>
      <c r="AM448" s="18" t="s">
        <v>661</v>
      </c>
      <c r="AN448" s="18" t="s">
        <v>661</v>
      </c>
      <c r="AO448" s="18" t="s">
        <v>661</v>
      </c>
      <c r="AP448" s="18" t="s">
        <v>661</v>
      </c>
      <c r="AS448" s="63">
        <v>77.5</v>
      </c>
      <c r="AT448" s="23" t="s">
        <v>1255</v>
      </c>
      <c r="AU448" s="23" t="s">
        <v>1256</v>
      </c>
      <c r="AV448" s="23" t="s">
        <v>1255</v>
      </c>
      <c r="AW448" s="23" t="s">
        <v>1256</v>
      </c>
    </row>
    <row r="449" spans="1:49" ht="15.75" customHeight="1">
      <c r="A449" s="57">
        <v>443</v>
      </c>
      <c r="B449" s="18" t="s">
        <v>510</v>
      </c>
      <c r="C449" s="59">
        <v>6548</v>
      </c>
      <c r="D449" s="18">
        <v>6548</v>
      </c>
      <c r="E449" s="59" t="s">
        <v>503</v>
      </c>
      <c r="F449" s="59">
        <v>75</v>
      </c>
      <c r="G449" s="59">
        <v>80</v>
      </c>
      <c r="H449" s="59">
        <v>80</v>
      </c>
      <c r="I449" s="59"/>
      <c r="J449" s="59"/>
      <c r="K449" s="59"/>
      <c r="L449" s="59"/>
      <c r="M449" s="59"/>
      <c r="N449" s="18"/>
      <c r="O449" s="60">
        <v>60</v>
      </c>
      <c r="P449" s="175">
        <v>80</v>
      </c>
      <c r="Q449" s="18"/>
      <c r="R449" s="18"/>
      <c r="S449" s="18"/>
      <c r="T449" s="18"/>
      <c r="U449" s="61">
        <v>75</v>
      </c>
      <c r="V449" s="18" t="s">
        <v>661</v>
      </c>
      <c r="W449" s="18" t="s">
        <v>1239</v>
      </c>
      <c r="X449" s="62" t="s">
        <v>1240</v>
      </c>
      <c r="Y449" s="18" t="s">
        <v>661</v>
      </c>
      <c r="Z449" s="18" t="s">
        <v>661</v>
      </c>
      <c r="AA449" s="18" t="s">
        <v>661</v>
      </c>
      <c r="AB449" s="18" t="s">
        <v>661</v>
      </c>
      <c r="AC449" s="18" t="s">
        <v>661</v>
      </c>
      <c r="AD449" s="18"/>
      <c r="AE449" s="18"/>
      <c r="AF449" s="18"/>
      <c r="AG449" s="18"/>
      <c r="AH449" s="30" t="s">
        <v>661</v>
      </c>
      <c r="AI449" s="18" t="s">
        <v>1238</v>
      </c>
      <c r="AJ449" s="18" t="s">
        <v>661</v>
      </c>
      <c r="AK449" s="18" t="s">
        <v>661</v>
      </c>
      <c r="AL449" s="18" t="s">
        <v>661</v>
      </c>
      <c r="AM449" s="18" t="s">
        <v>661</v>
      </c>
      <c r="AN449" s="18" t="s">
        <v>661</v>
      </c>
      <c r="AO449" s="18" t="s">
        <v>661</v>
      </c>
      <c r="AP449" s="18" t="s">
        <v>661</v>
      </c>
      <c r="AS449" s="63">
        <v>73.75</v>
      </c>
      <c r="AT449" s="23" t="s">
        <v>1255</v>
      </c>
      <c r="AU449" s="23" t="s">
        <v>1256</v>
      </c>
      <c r="AV449" s="23" t="s">
        <v>1255</v>
      </c>
      <c r="AW449" s="23" t="s">
        <v>1256</v>
      </c>
    </row>
    <row r="450" spans="1:49" ht="15.75" customHeight="1">
      <c r="A450" s="57">
        <v>444</v>
      </c>
      <c r="B450" s="18" t="s">
        <v>577</v>
      </c>
      <c r="C450" s="59">
        <v>6549</v>
      </c>
      <c r="D450" s="18">
        <v>6549</v>
      </c>
      <c r="E450" s="59" t="s">
        <v>503</v>
      </c>
      <c r="F450" s="59">
        <v>90</v>
      </c>
      <c r="G450" s="59">
        <v>75</v>
      </c>
      <c r="H450" s="59">
        <v>75</v>
      </c>
      <c r="I450" s="59"/>
      <c r="J450" s="59"/>
      <c r="K450" s="59"/>
      <c r="L450" s="59"/>
      <c r="M450" s="59"/>
      <c r="N450" s="18"/>
      <c r="O450" s="60">
        <v>52</v>
      </c>
      <c r="P450" s="175">
        <v>80</v>
      </c>
      <c r="Q450" s="18"/>
      <c r="R450" s="18"/>
      <c r="S450" s="18"/>
      <c r="T450" s="18"/>
      <c r="U450" s="61">
        <v>75</v>
      </c>
      <c r="V450" s="18" t="s">
        <v>1238</v>
      </c>
      <c r="W450" s="18" t="s">
        <v>661</v>
      </c>
      <c r="X450" s="62" t="s">
        <v>661</v>
      </c>
      <c r="Y450" s="18" t="s">
        <v>661</v>
      </c>
      <c r="Z450" s="18" t="s">
        <v>661</v>
      </c>
      <c r="AA450" s="18" t="s">
        <v>661</v>
      </c>
      <c r="AB450" s="18" t="s">
        <v>661</v>
      </c>
      <c r="AC450" s="18" t="s">
        <v>661</v>
      </c>
      <c r="AD450" s="18"/>
      <c r="AE450" s="18"/>
      <c r="AF450" s="18"/>
      <c r="AG450" s="18"/>
      <c r="AH450" s="30" t="s">
        <v>661</v>
      </c>
      <c r="AI450" s="18" t="s">
        <v>661</v>
      </c>
      <c r="AJ450" s="18" t="s">
        <v>1239</v>
      </c>
      <c r="AK450" s="18" t="s">
        <v>1240</v>
      </c>
      <c r="AL450" s="18" t="s">
        <v>661</v>
      </c>
      <c r="AM450" s="18" t="s">
        <v>661</v>
      </c>
      <c r="AN450" s="18" t="s">
        <v>661</v>
      </c>
      <c r="AO450" s="18" t="s">
        <v>661</v>
      </c>
      <c r="AP450" s="18" t="s">
        <v>661</v>
      </c>
      <c r="AS450" s="63">
        <v>73</v>
      </c>
      <c r="AT450" s="23" t="s">
        <v>1251</v>
      </c>
      <c r="AU450" s="23" t="s">
        <v>1252</v>
      </c>
      <c r="AV450" s="23" t="s">
        <v>1251</v>
      </c>
      <c r="AW450" s="23" t="s">
        <v>1252</v>
      </c>
    </row>
    <row r="451" spans="1:49" ht="15.75" customHeight="1">
      <c r="A451" s="57">
        <v>445</v>
      </c>
      <c r="B451" s="18" t="s">
        <v>512</v>
      </c>
      <c r="C451" s="59">
        <v>6550</v>
      </c>
      <c r="D451" s="18">
        <v>6550</v>
      </c>
      <c r="E451" s="59" t="s">
        <v>503</v>
      </c>
      <c r="F451" s="59">
        <v>70</v>
      </c>
      <c r="G451" s="59">
        <v>80</v>
      </c>
      <c r="H451" s="59">
        <v>80</v>
      </c>
      <c r="I451" s="59"/>
      <c r="J451" s="59"/>
      <c r="K451" s="59"/>
      <c r="L451" s="59"/>
      <c r="M451" s="59"/>
      <c r="N451" s="18"/>
      <c r="O451" s="60">
        <v>69</v>
      </c>
      <c r="P451" s="175">
        <v>80</v>
      </c>
      <c r="Q451" s="18"/>
      <c r="R451" s="18"/>
      <c r="S451" s="18"/>
      <c r="T451" s="18"/>
      <c r="U451" s="61">
        <v>74.75</v>
      </c>
      <c r="V451" s="18" t="s">
        <v>661</v>
      </c>
      <c r="W451" s="18" t="s">
        <v>1239</v>
      </c>
      <c r="X451" s="62" t="s">
        <v>1240</v>
      </c>
      <c r="Y451" s="18" t="s">
        <v>661</v>
      </c>
      <c r="Z451" s="18" t="s">
        <v>661</v>
      </c>
      <c r="AA451" s="18" t="s">
        <v>661</v>
      </c>
      <c r="AB451" s="18" t="s">
        <v>661</v>
      </c>
      <c r="AC451" s="18" t="s">
        <v>661</v>
      </c>
      <c r="AD451" s="18"/>
      <c r="AE451" s="18"/>
      <c r="AF451" s="18"/>
      <c r="AG451" s="18"/>
      <c r="AH451" s="30" t="s">
        <v>661</v>
      </c>
      <c r="AI451" s="18" t="s">
        <v>1238</v>
      </c>
      <c r="AJ451" s="18" t="s">
        <v>661</v>
      </c>
      <c r="AK451" s="18" t="s">
        <v>661</v>
      </c>
      <c r="AL451" s="18" t="s">
        <v>661</v>
      </c>
      <c r="AM451" s="18" t="s">
        <v>661</v>
      </c>
      <c r="AN451" s="18" t="s">
        <v>661</v>
      </c>
      <c r="AO451" s="18" t="s">
        <v>661</v>
      </c>
      <c r="AP451" s="18" t="s">
        <v>661</v>
      </c>
      <c r="AS451" s="63">
        <v>74.75</v>
      </c>
      <c r="AT451" s="23" t="s">
        <v>1255</v>
      </c>
      <c r="AU451" s="23" t="s">
        <v>1256</v>
      </c>
      <c r="AV451" s="23" t="s">
        <v>1255</v>
      </c>
      <c r="AW451" s="23" t="s">
        <v>1256</v>
      </c>
    </row>
    <row r="452" spans="1:49" ht="15.75" customHeight="1">
      <c r="A452" s="57">
        <v>446</v>
      </c>
      <c r="B452" s="18" t="s">
        <v>513</v>
      </c>
      <c r="C452" s="59">
        <v>6551</v>
      </c>
      <c r="D452" s="18">
        <v>6551</v>
      </c>
      <c r="E452" s="59" t="s">
        <v>503</v>
      </c>
      <c r="F452" s="59">
        <v>80</v>
      </c>
      <c r="G452" s="59">
        <v>80</v>
      </c>
      <c r="H452" s="59">
        <v>80</v>
      </c>
      <c r="I452" s="59"/>
      <c r="J452" s="59"/>
      <c r="K452" s="59"/>
      <c r="L452" s="59"/>
      <c r="M452" s="59"/>
      <c r="N452" s="18"/>
      <c r="O452" s="60">
        <v>52</v>
      </c>
      <c r="P452" s="175">
        <v>80</v>
      </c>
      <c r="Q452" s="18"/>
      <c r="R452" s="18"/>
      <c r="S452" s="18"/>
      <c r="T452" s="18"/>
      <c r="U452" s="61">
        <v>75</v>
      </c>
      <c r="V452" s="18" t="s">
        <v>1238</v>
      </c>
      <c r="W452" s="18" t="s">
        <v>1239</v>
      </c>
      <c r="X452" s="62" t="s">
        <v>1240</v>
      </c>
      <c r="Y452" s="18" t="s">
        <v>661</v>
      </c>
      <c r="Z452" s="18" t="s">
        <v>661</v>
      </c>
      <c r="AA452" s="18" t="s">
        <v>661</v>
      </c>
      <c r="AB452" s="18" t="s">
        <v>661</v>
      </c>
      <c r="AC452" s="18" t="s">
        <v>661</v>
      </c>
      <c r="AD452" s="18"/>
      <c r="AE452" s="18"/>
      <c r="AF452" s="18"/>
      <c r="AG452" s="18"/>
      <c r="AH452" s="30" t="s">
        <v>661</v>
      </c>
      <c r="AI452" s="18" t="s">
        <v>661</v>
      </c>
      <c r="AJ452" s="18" t="s">
        <v>661</v>
      </c>
      <c r="AK452" s="18" t="s">
        <v>661</v>
      </c>
      <c r="AL452" s="18" t="s">
        <v>661</v>
      </c>
      <c r="AM452" s="18" t="s">
        <v>661</v>
      </c>
      <c r="AN452" s="18" t="s">
        <v>661</v>
      </c>
      <c r="AO452" s="18" t="s">
        <v>661</v>
      </c>
      <c r="AP452" s="18" t="s">
        <v>661</v>
      </c>
      <c r="AS452" s="63">
        <v>73</v>
      </c>
      <c r="AT452" s="23" t="s">
        <v>1248</v>
      </c>
      <c r="AU452" s="23" t="s">
        <v>1243</v>
      </c>
      <c r="AV452" s="23" t="s">
        <v>1248</v>
      </c>
      <c r="AW452" s="23" t="s">
        <v>661</v>
      </c>
    </row>
    <row r="453" spans="1:49" ht="15.75" customHeight="1">
      <c r="A453" s="57">
        <v>447</v>
      </c>
      <c r="B453" s="18" t="s">
        <v>514</v>
      </c>
      <c r="C453" s="59">
        <v>6552</v>
      </c>
      <c r="D453" s="18">
        <v>6552</v>
      </c>
      <c r="E453" s="59" t="s">
        <v>503</v>
      </c>
      <c r="F453" s="59">
        <v>90</v>
      </c>
      <c r="G453" s="59">
        <v>75</v>
      </c>
      <c r="H453" s="59">
        <v>70</v>
      </c>
      <c r="I453" s="59"/>
      <c r="J453" s="59"/>
      <c r="K453" s="59"/>
      <c r="L453" s="59"/>
      <c r="M453" s="59"/>
      <c r="N453" s="18"/>
      <c r="O453" s="60">
        <v>78</v>
      </c>
      <c r="P453" s="175">
        <v>80</v>
      </c>
      <c r="Q453" s="18"/>
      <c r="R453" s="18"/>
      <c r="S453" s="18"/>
      <c r="T453" s="18"/>
      <c r="U453" s="61">
        <v>78.25</v>
      </c>
      <c r="V453" s="18" t="s">
        <v>1238</v>
      </c>
      <c r="W453" s="18" t="s">
        <v>661</v>
      </c>
      <c r="X453" s="62" t="s">
        <v>661</v>
      </c>
      <c r="Y453" s="18" t="s">
        <v>661</v>
      </c>
      <c r="Z453" s="18" t="s">
        <v>661</v>
      </c>
      <c r="AA453" s="18" t="s">
        <v>661</v>
      </c>
      <c r="AB453" s="18" t="s">
        <v>661</v>
      </c>
      <c r="AC453" s="18" t="s">
        <v>661</v>
      </c>
      <c r="AD453" s="18"/>
      <c r="AE453" s="18"/>
      <c r="AF453" s="18"/>
      <c r="AG453" s="18"/>
      <c r="AH453" s="30" t="s">
        <v>661</v>
      </c>
      <c r="AI453" s="18" t="s">
        <v>661</v>
      </c>
      <c r="AJ453" s="18" t="s">
        <v>1239</v>
      </c>
      <c r="AK453" s="18" t="s">
        <v>1240</v>
      </c>
      <c r="AL453" s="18" t="s">
        <v>661</v>
      </c>
      <c r="AM453" s="18" t="s">
        <v>661</v>
      </c>
      <c r="AN453" s="18" t="s">
        <v>661</v>
      </c>
      <c r="AO453" s="18" t="s">
        <v>661</v>
      </c>
      <c r="AP453" s="18" t="s">
        <v>661</v>
      </c>
      <c r="AS453" s="63">
        <v>78.25</v>
      </c>
      <c r="AT453" s="23" t="s">
        <v>1251</v>
      </c>
      <c r="AU453" s="23" t="s">
        <v>1252</v>
      </c>
      <c r="AV453" s="23" t="s">
        <v>1251</v>
      </c>
      <c r="AW453" s="23" t="s">
        <v>1252</v>
      </c>
    </row>
    <row r="454" spans="1:49" ht="15.75" customHeight="1">
      <c r="A454" s="57">
        <v>448</v>
      </c>
      <c r="B454" s="18" t="s">
        <v>515</v>
      </c>
      <c r="C454" s="59">
        <v>6553</v>
      </c>
      <c r="D454" s="18">
        <v>6553</v>
      </c>
      <c r="E454" s="59" t="s">
        <v>503</v>
      </c>
      <c r="F454" s="59">
        <v>80</v>
      </c>
      <c r="G454" s="59">
        <v>90</v>
      </c>
      <c r="H454" s="59">
        <v>90</v>
      </c>
      <c r="I454" s="59"/>
      <c r="J454" s="59"/>
      <c r="K454" s="59"/>
      <c r="L454" s="59"/>
      <c r="M454" s="59"/>
      <c r="N454" s="18"/>
      <c r="O454" s="60">
        <v>77</v>
      </c>
      <c r="P454" s="175">
        <v>80</v>
      </c>
      <c r="Q454" s="18"/>
      <c r="R454" s="18"/>
      <c r="S454" s="18"/>
      <c r="T454" s="18"/>
      <c r="U454" s="61">
        <v>80</v>
      </c>
      <c r="V454" s="18" t="s">
        <v>1238</v>
      </c>
      <c r="W454" s="18" t="s">
        <v>1239</v>
      </c>
      <c r="X454" s="62" t="s">
        <v>1240</v>
      </c>
      <c r="Y454" s="18" t="s">
        <v>661</v>
      </c>
      <c r="Z454" s="18" t="s">
        <v>661</v>
      </c>
      <c r="AA454" s="18" t="s">
        <v>661</v>
      </c>
      <c r="AB454" s="18" t="s">
        <v>661</v>
      </c>
      <c r="AC454" s="18" t="s">
        <v>661</v>
      </c>
      <c r="AD454" s="18"/>
      <c r="AE454" s="18"/>
      <c r="AF454" s="18"/>
      <c r="AG454" s="18"/>
      <c r="AH454" s="30" t="s">
        <v>661</v>
      </c>
      <c r="AI454" s="18" t="s">
        <v>661</v>
      </c>
      <c r="AJ454" s="18" t="s">
        <v>661</v>
      </c>
      <c r="AK454" s="18" t="s">
        <v>661</v>
      </c>
      <c r="AL454" s="18" t="s">
        <v>661</v>
      </c>
      <c r="AM454" s="18" t="s">
        <v>661</v>
      </c>
      <c r="AN454" s="18" t="s">
        <v>661</v>
      </c>
      <c r="AO454" s="18" t="s">
        <v>661</v>
      </c>
      <c r="AP454" s="18" t="s">
        <v>661</v>
      </c>
      <c r="AS454" s="63">
        <v>84.25</v>
      </c>
      <c r="AT454" s="23" t="s">
        <v>1248</v>
      </c>
      <c r="AU454" s="23" t="s">
        <v>1243</v>
      </c>
      <c r="AV454" s="23" t="s">
        <v>1248</v>
      </c>
      <c r="AW454" s="23" t="s">
        <v>661</v>
      </c>
    </row>
    <row r="455" spans="1:49" ht="15.75" customHeight="1">
      <c r="A455" s="57">
        <v>449</v>
      </c>
      <c r="B455" s="18" t="s">
        <v>516</v>
      </c>
      <c r="C455" s="59">
        <v>6554</v>
      </c>
      <c r="D455" s="18">
        <v>6554</v>
      </c>
      <c r="E455" s="59" t="s">
        <v>503</v>
      </c>
      <c r="F455" s="59">
        <v>80</v>
      </c>
      <c r="G455" s="59">
        <v>75</v>
      </c>
      <c r="H455" s="59">
        <v>70</v>
      </c>
      <c r="I455" s="59"/>
      <c r="J455" s="59"/>
      <c r="K455" s="59"/>
      <c r="L455" s="59"/>
      <c r="M455" s="59"/>
      <c r="N455" s="18"/>
      <c r="O455" s="60">
        <v>83</v>
      </c>
      <c r="P455" s="175">
        <v>80</v>
      </c>
      <c r="Q455" s="18"/>
      <c r="R455" s="18"/>
      <c r="S455" s="18"/>
      <c r="T455" s="18"/>
      <c r="U455" s="61">
        <v>80</v>
      </c>
      <c r="V455" s="18" t="s">
        <v>1238</v>
      </c>
      <c r="W455" s="18" t="s">
        <v>661</v>
      </c>
      <c r="X455" s="62" t="s">
        <v>661</v>
      </c>
      <c r="Y455" s="18" t="s">
        <v>661</v>
      </c>
      <c r="Z455" s="18" t="s">
        <v>661</v>
      </c>
      <c r="AA455" s="18" t="s">
        <v>661</v>
      </c>
      <c r="AB455" s="18" t="s">
        <v>661</v>
      </c>
      <c r="AC455" s="18" t="s">
        <v>661</v>
      </c>
      <c r="AD455" s="18"/>
      <c r="AE455" s="18"/>
      <c r="AF455" s="18"/>
      <c r="AG455" s="18"/>
      <c r="AH455" s="30" t="s">
        <v>661</v>
      </c>
      <c r="AI455" s="18" t="s">
        <v>661</v>
      </c>
      <c r="AJ455" s="18" t="s">
        <v>1239</v>
      </c>
      <c r="AK455" s="18" t="s">
        <v>1240</v>
      </c>
      <c r="AL455" s="18" t="s">
        <v>661</v>
      </c>
      <c r="AM455" s="18" t="s">
        <v>661</v>
      </c>
      <c r="AN455" s="18" t="s">
        <v>661</v>
      </c>
      <c r="AO455" s="18" t="s">
        <v>661</v>
      </c>
      <c r="AP455" s="18" t="s">
        <v>661</v>
      </c>
      <c r="AS455" s="63">
        <v>77</v>
      </c>
      <c r="AT455" s="23" t="s">
        <v>1251</v>
      </c>
      <c r="AU455" s="23" t="s">
        <v>1252</v>
      </c>
      <c r="AV455" s="23" t="s">
        <v>1251</v>
      </c>
      <c r="AW455" s="23" t="s">
        <v>1252</v>
      </c>
    </row>
    <row r="456" spans="1:49" ht="15.75" customHeight="1">
      <c r="A456" s="57">
        <v>450</v>
      </c>
      <c r="B456" s="18" t="s">
        <v>517</v>
      </c>
      <c r="C456" s="59">
        <v>6555</v>
      </c>
      <c r="D456" s="18">
        <v>6555</v>
      </c>
      <c r="E456" s="59" t="s">
        <v>503</v>
      </c>
      <c r="F456" s="59">
        <v>75</v>
      </c>
      <c r="G456" s="59">
        <v>75</v>
      </c>
      <c r="H456" s="59">
        <v>75</v>
      </c>
      <c r="I456" s="59"/>
      <c r="J456" s="59"/>
      <c r="K456" s="59"/>
      <c r="L456" s="59"/>
      <c r="M456" s="59"/>
      <c r="N456" s="18"/>
      <c r="O456" s="60">
        <v>53</v>
      </c>
      <c r="P456" s="175">
        <v>80</v>
      </c>
      <c r="Q456" s="18"/>
      <c r="R456" s="18"/>
      <c r="S456" s="18"/>
      <c r="T456" s="18"/>
      <c r="U456" s="61">
        <v>75</v>
      </c>
      <c r="V456" s="18" t="s">
        <v>661</v>
      </c>
      <c r="W456" s="18" t="s">
        <v>661</v>
      </c>
      <c r="X456" s="62" t="s">
        <v>661</v>
      </c>
      <c r="Y456" s="18" t="s">
        <v>661</v>
      </c>
      <c r="Z456" s="18" t="s">
        <v>661</v>
      </c>
      <c r="AA456" s="18" t="s">
        <v>661</v>
      </c>
      <c r="AB456" s="18" t="s">
        <v>661</v>
      </c>
      <c r="AC456" s="18" t="s">
        <v>661</v>
      </c>
      <c r="AD456" s="18"/>
      <c r="AE456" s="18"/>
      <c r="AF456" s="18"/>
      <c r="AG456" s="18"/>
      <c r="AH456" s="30" t="s">
        <v>661</v>
      </c>
      <c r="AI456" s="18" t="s">
        <v>1238</v>
      </c>
      <c r="AJ456" s="18" t="s">
        <v>1239</v>
      </c>
      <c r="AK456" s="18" t="s">
        <v>1240</v>
      </c>
      <c r="AL456" s="18" t="s">
        <v>661</v>
      </c>
      <c r="AM456" s="18" t="s">
        <v>661</v>
      </c>
      <c r="AN456" s="18" t="s">
        <v>661</v>
      </c>
      <c r="AO456" s="18" t="s">
        <v>661</v>
      </c>
      <c r="AP456" s="18" t="s">
        <v>661</v>
      </c>
      <c r="AS456" s="63">
        <v>69.5</v>
      </c>
      <c r="AT456" s="23" t="s">
        <v>1242</v>
      </c>
      <c r="AU456" s="23" t="s">
        <v>1257</v>
      </c>
      <c r="AV456" s="23" t="s">
        <v>661</v>
      </c>
      <c r="AW456" s="23" t="s">
        <v>1257</v>
      </c>
    </row>
    <row r="457" spans="1:49" ht="15.75" customHeight="1">
      <c r="A457" s="57">
        <v>451</v>
      </c>
      <c r="B457" s="18" t="s">
        <v>518</v>
      </c>
      <c r="C457" s="59">
        <v>6556</v>
      </c>
      <c r="D457" s="18">
        <v>6556</v>
      </c>
      <c r="E457" s="59" t="s">
        <v>503</v>
      </c>
      <c r="F457" s="59">
        <v>80</v>
      </c>
      <c r="G457" s="59">
        <v>80</v>
      </c>
      <c r="H457" s="59">
        <v>80</v>
      </c>
      <c r="I457" s="59"/>
      <c r="J457" s="59"/>
      <c r="K457" s="59"/>
      <c r="L457" s="59"/>
      <c r="M457" s="59"/>
      <c r="N457" s="18"/>
      <c r="O457" s="60">
        <v>60</v>
      </c>
      <c r="P457" s="175">
        <v>80</v>
      </c>
      <c r="Q457" s="18"/>
      <c r="R457" s="18"/>
      <c r="S457" s="18"/>
      <c r="T457" s="18"/>
      <c r="U457" s="61">
        <v>76</v>
      </c>
      <c r="V457" s="18" t="s">
        <v>1238</v>
      </c>
      <c r="W457" s="18" t="s">
        <v>1239</v>
      </c>
      <c r="X457" s="62" t="s">
        <v>1240</v>
      </c>
      <c r="Y457" s="18" t="s">
        <v>661</v>
      </c>
      <c r="Z457" s="18" t="s">
        <v>661</v>
      </c>
      <c r="AA457" s="18" t="s">
        <v>661</v>
      </c>
      <c r="AB457" s="18" t="s">
        <v>661</v>
      </c>
      <c r="AC457" s="18" t="s">
        <v>661</v>
      </c>
      <c r="AD457" s="18"/>
      <c r="AE457" s="18"/>
      <c r="AF457" s="18"/>
      <c r="AG457" s="18"/>
      <c r="AH457" s="30" t="s">
        <v>661</v>
      </c>
      <c r="AI457" s="18" t="s">
        <v>661</v>
      </c>
      <c r="AJ457" s="18" t="s">
        <v>661</v>
      </c>
      <c r="AK457" s="18" t="s">
        <v>661</v>
      </c>
      <c r="AL457" s="18" t="s">
        <v>661</v>
      </c>
      <c r="AM457" s="18" t="s">
        <v>661</v>
      </c>
      <c r="AN457" s="18" t="s">
        <v>661</v>
      </c>
      <c r="AO457" s="18" t="s">
        <v>661</v>
      </c>
      <c r="AP457" s="18" t="s">
        <v>661</v>
      </c>
      <c r="AS457" s="63">
        <v>75</v>
      </c>
      <c r="AT457" s="23" t="s">
        <v>1248</v>
      </c>
      <c r="AU457" s="23" t="s">
        <v>1243</v>
      </c>
      <c r="AV457" s="23" t="s">
        <v>1248</v>
      </c>
      <c r="AW457" s="23" t="s">
        <v>661</v>
      </c>
    </row>
    <row r="458" spans="1:49" ht="15.75" customHeight="1">
      <c r="A458" s="57">
        <v>452</v>
      </c>
      <c r="B458" s="18" t="s">
        <v>519</v>
      </c>
      <c r="C458" s="59">
        <v>6557</v>
      </c>
      <c r="D458" s="18">
        <v>6557</v>
      </c>
      <c r="E458" s="59" t="s">
        <v>503</v>
      </c>
      <c r="F458" s="59">
        <v>80</v>
      </c>
      <c r="G458" s="59">
        <v>80</v>
      </c>
      <c r="H458" s="59">
        <v>80</v>
      </c>
      <c r="I458" s="59"/>
      <c r="J458" s="59"/>
      <c r="K458" s="59"/>
      <c r="L458" s="59"/>
      <c r="M458" s="59"/>
      <c r="N458" s="18"/>
      <c r="O458" s="60">
        <v>62</v>
      </c>
      <c r="P458" s="175">
        <v>80</v>
      </c>
      <c r="Q458" s="18"/>
      <c r="R458" s="18"/>
      <c r="S458" s="18"/>
      <c r="T458" s="18"/>
      <c r="U458" s="61">
        <v>75.5</v>
      </c>
      <c r="V458" s="18" t="s">
        <v>1238</v>
      </c>
      <c r="W458" s="18" t="s">
        <v>1239</v>
      </c>
      <c r="X458" s="62" t="s">
        <v>1240</v>
      </c>
      <c r="Y458" s="18" t="s">
        <v>661</v>
      </c>
      <c r="Z458" s="18" t="s">
        <v>661</v>
      </c>
      <c r="AA458" s="18" t="s">
        <v>661</v>
      </c>
      <c r="AB458" s="18" t="s">
        <v>661</v>
      </c>
      <c r="AC458" s="18" t="s">
        <v>661</v>
      </c>
      <c r="AD458" s="18"/>
      <c r="AE458" s="18"/>
      <c r="AF458" s="18"/>
      <c r="AG458" s="18"/>
      <c r="AH458" s="30" t="s">
        <v>661</v>
      </c>
      <c r="AI458" s="18" t="s">
        <v>661</v>
      </c>
      <c r="AJ458" s="18" t="s">
        <v>661</v>
      </c>
      <c r="AK458" s="18" t="s">
        <v>661</v>
      </c>
      <c r="AL458" s="18" t="s">
        <v>661</v>
      </c>
      <c r="AM458" s="18" t="s">
        <v>661</v>
      </c>
      <c r="AN458" s="18" t="s">
        <v>661</v>
      </c>
      <c r="AO458" s="18" t="s">
        <v>661</v>
      </c>
      <c r="AP458" s="18" t="s">
        <v>661</v>
      </c>
      <c r="AS458" s="63">
        <v>75.5</v>
      </c>
      <c r="AT458" s="23" t="s">
        <v>1248</v>
      </c>
      <c r="AU458" s="23" t="s">
        <v>1243</v>
      </c>
      <c r="AV458" s="23" t="s">
        <v>1248</v>
      </c>
      <c r="AW458" s="23" t="s">
        <v>661</v>
      </c>
    </row>
    <row r="459" spans="1:49" ht="15.75" customHeight="1">
      <c r="A459" s="57">
        <v>453</v>
      </c>
      <c r="B459" s="18" t="s">
        <v>520</v>
      </c>
      <c r="C459" s="59">
        <v>6558</v>
      </c>
      <c r="D459" s="18">
        <v>6558</v>
      </c>
      <c r="E459" s="59" t="s">
        <v>503</v>
      </c>
      <c r="F459" s="59">
        <v>75</v>
      </c>
      <c r="G459" s="59">
        <v>80</v>
      </c>
      <c r="H459" s="59">
        <v>80</v>
      </c>
      <c r="I459" s="59"/>
      <c r="J459" s="59"/>
      <c r="K459" s="59"/>
      <c r="L459" s="59"/>
      <c r="M459" s="59"/>
      <c r="N459" s="18"/>
      <c r="O459" s="60">
        <v>62</v>
      </c>
      <c r="P459" s="175">
        <v>80</v>
      </c>
      <c r="Q459" s="18"/>
      <c r="R459" s="18"/>
      <c r="S459" s="18"/>
      <c r="T459" s="18"/>
      <c r="U459" s="61">
        <v>76</v>
      </c>
      <c r="V459" s="18" t="s">
        <v>661</v>
      </c>
      <c r="W459" s="18" t="s">
        <v>1239</v>
      </c>
      <c r="X459" s="62" t="s">
        <v>1240</v>
      </c>
      <c r="Y459" s="18" t="s">
        <v>661</v>
      </c>
      <c r="Z459" s="18" t="s">
        <v>661</v>
      </c>
      <c r="AA459" s="18" t="s">
        <v>661</v>
      </c>
      <c r="AB459" s="18" t="s">
        <v>661</v>
      </c>
      <c r="AC459" s="18" t="s">
        <v>661</v>
      </c>
      <c r="AD459" s="18"/>
      <c r="AE459" s="18"/>
      <c r="AF459" s="18"/>
      <c r="AG459" s="18"/>
      <c r="AH459" s="30" t="s">
        <v>661</v>
      </c>
      <c r="AI459" s="18" t="s">
        <v>1238</v>
      </c>
      <c r="AJ459" s="18" t="s">
        <v>661</v>
      </c>
      <c r="AK459" s="18" t="s">
        <v>661</v>
      </c>
      <c r="AL459" s="18" t="s">
        <v>661</v>
      </c>
      <c r="AM459" s="18" t="s">
        <v>661</v>
      </c>
      <c r="AN459" s="18" t="s">
        <v>661</v>
      </c>
      <c r="AO459" s="18" t="s">
        <v>661</v>
      </c>
      <c r="AP459" s="18" t="s">
        <v>661</v>
      </c>
      <c r="AS459" s="63">
        <v>74.25</v>
      </c>
      <c r="AT459" s="23" t="s">
        <v>1255</v>
      </c>
      <c r="AU459" s="23" t="s">
        <v>1256</v>
      </c>
      <c r="AV459" s="23" t="s">
        <v>1255</v>
      </c>
      <c r="AW459" s="23" t="s">
        <v>1256</v>
      </c>
    </row>
    <row r="460" spans="1:49" ht="15.75" customHeight="1">
      <c r="A460" s="57">
        <v>454</v>
      </c>
      <c r="B460" s="18" t="s">
        <v>521</v>
      </c>
      <c r="C460" s="59">
        <v>6559</v>
      </c>
      <c r="D460" s="18">
        <v>6559</v>
      </c>
      <c r="E460" s="59" t="s">
        <v>503</v>
      </c>
      <c r="F460" s="59">
        <v>75</v>
      </c>
      <c r="G460" s="59">
        <v>75</v>
      </c>
      <c r="H460" s="59">
        <v>75</v>
      </c>
      <c r="I460" s="59"/>
      <c r="J460" s="59"/>
      <c r="K460" s="59"/>
      <c r="L460" s="59"/>
      <c r="M460" s="59"/>
      <c r="N460" s="18"/>
      <c r="O460" s="60">
        <v>47</v>
      </c>
      <c r="P460" s="175">
        <v>80</v>
      </c>
      <c r="Q460" s="18"/>
      <c r="R460" s="18"/>
      <c r="S460" s="18"/>
      <c r="T460" s="18"/>
      <c r="U460" s="61">
        <v>75</v>
      </c>
      <c r="V460" s="18" t="s">
        <v>661</v>
      </c>
      <c r="W460" s="18" t="s">
        <v>661</v>
      </c>
      <c r="X460" s="62" t="s">
        <v>661</v>
      </c>
      <c r="Y460" s="18" t="s">
        <v>661</v>
      </c>
      <c r="Z460" s="18" t="s">
        <v>661</v>
      </c>
      <c r="AA460" s="18" t="s">
        <v>661</v>
      </c>
      <c r="AB460" s="18" t="s">
        <v>661</v>
      </c>
      <c r="AC460" s="18" t="s">
        <v>661</v>
      </c>
      <c r="AD460" s="18"/>
      <c r="AE460" s="18"/>
      <c r="AF460" s="18"/>
      <c r="AG460" s="18"/>
      <c r="AH460" s="30" t="s">
        <v>661</v>
      </c>
      <c r="AI460" s="18" t="s">
        <v>1238</v>
      </c>
      <c r="AJ460" s="18" t="s">
        <v>1239</v>
      </c>
      <c r="AK460" s="18" t="s">
        <v>1240</v>
      </c>
      <c r="AL460" s="18" t="s">
        <v>661</v>
      </c>
      <c r="AM460" s="18" t="s">
        <v>661</v>
      </c>
      <c r="AN460" s="18" t="s">
        <v>661</v>
      </c>
      <c r="AO460" s="18" t="s">
        <v>661</v>
      </c>
      <c r="AP460" s="18" t="s">
        <v>661</v>
      </c>
      <c r="AS460" s="63">
        <v>68</v>
      </c>
      <c r="AT460" s="23" t="s">
        <v>1242</v>
      </c>
      <c r="AU460" s="23" t="s">
        <v>1257</v>
      </c>
      <c r="AV460" s="23" t="s">
        <v>661</v>
      </c>
      <c r="AW460" s="23" t="s">
        <v>1257</v>
      </c>
    </row>
    <row r="461" spans="1:49" ht="15.75" customHeight="1">
      <c r="A461" s="57">
        <v>455</v>
      </c>
      <c r="B461" s="18" t="s">
        <v>522</v>
      </c>
      <c r="C461" s="59">
        <v>6561</v>
      </c>
      <c r="D461" s="18">
        <v>6561</v>
      </c>
      <c r="E461" s="59" t="s">
        <v>503</v>
      </c>
      <c r="F461" s="59">
        <v>75</v>
      </c>
      <c r="G461" s="59">
        <v>75</v>
      </c>
      <c r="H461" s="59">
        <v>75</v>
      </c>
      <c r="I461" s="59"/>
      <c r="J461" s="59"/>
      <c r="K461" s="59"/>
      <c r="L461" s="59"/>
      <c r="M461" s="59"/>
      <c r="N461" s="18"/>
      <c r="O461" s="60">
        <v>75</v>
      </c>
      <c r="P461" s="175">
        <v>80</v>
      </c>
      <c r="Q461" s="18"/>
      <c r="R461" s="18"/>
      <c r="S461" s="18"/>
      <c r="T461" s="18"/>
      <c r="U461" s="61">
        <v>75</v>
      </c>
      <c r="V461" s="18" t="s">
        <v>661</v>
      </c>
      <c r="W461" s="18" t="s">
        <v>661</v>
      </c>
      <c r="X461" s="62" t="s">
        <v>661</v>
      </c>
      <c r="Y461" s="18" t="s">
        <v>661</v>
      </c>
      <c r="Z461" s="18" t="s">
        <v>661</v>
      </c>
      <c r="AA461" s="18" t="s">
        <v>661</v>
      </c>
      <c r="AB461" s="18" t="s">
        <v>661</v>
      </c>
      <c r="AC461" s="18" t="s">
        <v>661</v>
      </c>
      <c r="AD461" s="18"/>
      <c r="AE461" s="18"/>
      <c r="AF461" s="18"/>
      <c r="AG461" s="18"/>
      <c r="AH461" s="30" t="s">
        <v>661</v>
      </c>
      <c r="AI461" s="18" t="s">
        <v>1238</v>
      </c>
      <c r="AJ461" s="18" t="s">
        <v>1239</v>
      </c>
      <c r="AK461" s="18" t="s">
        <v>1240</v>
      </c>
      <c r="AL461" s="18" t="s">
        <v>661</v>
      </c>
      <c r="AM461" s="18" t="s">
        <v>661</v>
      </c>
      <c r="AN461" s="18" t="s">
        <v>661</v>
      </c>
      <c r="AO461" s="18" t="s">
        <v>661</v>
      </c>
      <c r="AP461" s="18" t="s">
        <v>661</v>
      </c>
      <c r="AS461" s="63">
        <v>75</v>
      </c>
      <c r="AT461" s="23" t="s">
        <v>1242</v>
      </c>
      <c r="AU461" s="23" t="s">
        <v>1257</v>
      </c>
      <c r="AV461" s="23" t="s">
        <v>661</v>
      </c>
      <c r="AW461" s="23" t="s">
        <v>1257</v>
      </c>
    </row>
    <row r="462" spans="1:49" ht="15.75" customHeight="1">
      <c r="A462" s="57">
        <v>456</v>
      </c>
      <c r="B462" s="18" t="s">
        <v>523</v>
      </c>
      <c r="C462" s="59">
        <v>6562</v>
      </c>
      <c r="D462" s="18">
        <v>6562</v>
      </c>
      <c r="E462" s="59" t="s">
        <v>503</v>
      </c>
      <c r="F462" s="59">
        <v>80</v>
      </c>
      <c r="G462" s="59">
        <v>80</v>
      </c>
      <c r="H462" s="59">
        <v>70</v>
      </c>
      <c r="I462" s="59"/>
      <c r="J462" s="59"/>
      <c r="K462" s="59"/>
      <c r="L462" s="59"/>
      <c r="M462" s="59"/>
      <c r="N462" s="18"/>
      <c r="O462" s="60">
        <v>51</v>
      </c>
      <c r="P462" s="175">
        <v>80</v>
      </c>
      <c r="Q462" s="18"/>
      <c r="R462" s="18"/>
      <c r="S462" s="18"/>
      <c r="T462" s="18"/>
      <c r="U462" s="61">
        <v>75</v>
      </c>
      <c r="V462" s="18" t="s">
        <v>1238</v>
      </c>
      <c r="W462" s="18" t="s">
        <v>1239</v>
      </c>
      <c r="X462" s="62" t="s">
        <v>661</v>
      </c>
      <c r="Y462" s="18" t="s">
        <v>661</v>
      </c>
      <c r="Z462" s="18" t="s">
        <v>661</v>
      </c>
      <c r="AA462" s="18" t="s">
        <v>661</v>
      </c>
      <c r="AB462" s="18" t="s">
        <v>661</v>
      </c>
      <c r="AC462" s="18" t="s">
        <v>661</v>
      </c>
      <c r="AD462" s="18"/>
      <c r="AE462" s="18"/>
      <c r="AF462" s="18"/>
      <c r="AG462" s="18"/>
      <c r="AH462" s="30" t="s">
        <v>661</v>
      </c>
      <c r="AI462" s="18" t="s">
        <v>661</v>
      </c>
      <c r="AJ462" s="18" t="s">
        <v>661</v>
      </c>
      <c r="AK462" s="18" t="s">
        <v>1240</v>
      </c>
      <c r="AL462" s="18" t="s">
        <v>661</v>
      </c>
      <c r="AM462" s="18" t="s">
        <v>661</v>
      </c>
      <c r="AN462" s="18" t="s">
        <v>661</v>
      </c>
      <c r="AO462" s="18" t="s">
        <v>661</v>
      </c>
      <c r="AP462" s="18" t="s">
        <v>661</v>
      </c>
      <c r="AS462" s="63">
        <v>70.25</v>
      </c>
      <c r="AT462" s="23" t="s">
        <v>1246</v>
      </c>
      <c r="AU462" s="23" t="s">
        <v>1247</v>
      </c>
      <c r="AV462" s="23" t="s">
        <v>1246</v>
      </c>
      <c r="AW462" s="23" t="s">
        <v>1247</v>
      </c>
    </row>
    <row r="463" spans="1:49" ht="15.75" customHeight="1">
      <c r="A463" s="57">
        <v>457</v>
      </c>
      <c r="B463" s="18" t="s">
        <v>524</v>
      </c>
      <c r="C463" s="59">
        <v>6563</v>
      </c>
      <c r="D463" s="18">
        <v>6563</v>
      </c>
      <c r="E463" s="59" t="s">
        <v>503</v>
      </c>
      <c r="F463" s="59">
        <v>75</v>
      </c>
      <c r="G463" s="59">
        <v>80</v>
      </c>
      <c r="H463" s="59">
        <v>70</v>
      </c>
      <c r="I463" s="59"/>
      <c r="J463" s="59"/>
      <c r="K463" s="59"/>
      <c r="L463" s="59"/>
      <c r="M463" s="59"/>
      <c r="N463" s="18"/>
      <c r="O463" s="60">
        <v>75</v>
      </c>
      <c r="P463" s="175">
        <v>80</v>
      </c>
      <c r="Q463" s="18"/>
      <c r="R463" s="18"/>
      <c r="S463" s="18"/>
      <c r="T463" s="18"/>
      <c r="U463" s="61">
        <v>75</v>
      </c>
      <c r="V463" s="18" t="s">
        <v>661</v>
      </c>
      <c r="W463" s="18" t="s">
        <v>1239</v>
      </c>
      <c r="X463" s="62" t="s">
        <v>661</v>
      </c>
      <c r="Y463" s="18" t="s">
        <v>661</v>
      </c>
      <c r="Z463" s="18" t="s">
        <v>661</v>
      </c>
      <c r="AA463" s="18" t="s">
        <v>661</v>
      </c>
      <c r="AB463" s="18" t="s">
        <v>661</v>
      </c>
      <c r="AC463" s="18" t="s">
        <v>661</v>
      </c>
      <c r="AD463" s="18"/>
      <c r="AE463" s="18"/>
      <c r="AF463" s="18"/>
      <c r="AG463" s="18"/>
      <c r="AH463" s="30" t="s">
        <v>661</v>
      </c>
      <c r="AI463" s="18" t="s">
        <v>1238</v>
      </c>
      <c r="AJ463" s="18" t="s">
        <v>661</v>
      </c>
      <c r="AK463" s="18" t="s">
        <v>1240</v>
      </c>
      <c r="AL463" s="18" t="s">
        <v>661</v>
      </c>
      <c r="AM463" s="18" t="s">
        <v>661</v>
      </c>
      <c r="AN463" s="18" t="s">
        <v>661</v>
      </c>
      <c r="AO463" s="18" t="s">
        <v>661</v>
      </c>
      <c r="AP463" s="18" t="s">
        <v>661</v>
      </c>
      <c r="AS463" s="63">
        <v>75</v>
      </c>
      <c r="AT463" s="23" t="s">
        <v>1253</v>
      </c>
      <c r="AU463" s="23" t="s">
        <v>1254</v>
      </c>
      <c r="AV463" s="23" t="s">
        <v>1253</v>
      </c>
      <c r="AW463" s="23" t="s">
        <v>1254</v>
      </c>
    </row>
    <row r="464" spans="1:49" ht="15.75" customHeight="1">
      <c r="A464" s="57">
        <v>458</v>
      </c>
      <c r="B464" s="18" t="s">
        <v>526</v>
      </c>
      <c r="C464" s="59">
        <v>6565</v>
      </c>
      <c r="D464" s="18">
        <v>6565</v>
      </c>
      <c r="E464" s="59" t="s">
        <v>503</v>
      </c>
      <c r="F464" s="59">
        <v>90</v>
      </c>
      <c r="G464" s="59">
        <v>80</v>
      </c>
      <c r="H464" s="59">
        <v>80</v>
      </c>
      <c r="I464" s="59"/>
      <c r="J464" s="59"/>
      <c r="K464" s="59"/>
      <c r="L464" s="59"/>
      <c r="M464" s="59"/>
      <c r="N464" s="18"/>
      <c r="O464" s="60">
        <v>69</v>
      </c>
      <c r="P464" s="175">
        <v>80</v>
      </c>
      <c r="Q464" s="18"/>
      <c r="R464" s="18"/>
      <c r="S464" s="18"/>
      <c r="T464" s="18"/>
      <c r="U464" s="61">
        <v>79.75</v>
      </c>
      <c r="V464" s="18" t="s">
        <v>1238</v>
      </c>
      <c r="W464" s="18" t="s">
        <v>1239</v>
      </c>
      <c r="X464" s="62" t="s">
        <v>1240</v>
      </c>
      <c r="Y464" s="18" t="s">
        <v>661</v>
      </c>
      <c r="Z464" s="18" t="s">
        <v>661</v>
      </c>
      <c r="AA464" s="18" t="s">
        <v>661</v>
      </c>
      <c r="AB464" s="18" t="s">
        <v>661</v>
      </c>
      <c r="AC464" s="18" t="s">
        <v>661</v>
      </c>
      <c r="AD464" s="18"/>
      <c r="AE464" s="18"/>
      <c r="AF464" s="18"/>
      <c r="AG464" s="18"/>
      <c r="AH464" s="30" t="s">
        <v>661</v>
      </c>
      <c r="AI464" s="18" t="s">
        <v>661</v>
      </c>
      <c r="AJ464" s="18" t="s">
        <v>661</v>
      </c>
      <c r="AK464" s="18" t="s">
        <v>661</v>
      </c>
      <c r="AL464" s="18" t="s">
        <v>661</v>
      </c>
      <c r="AM464" s="18" t="s">
        <v>661</v>
      </c>
      <c r="AN464" s="18" t="s">
        <v>661</v>
      </c>
      <c r="AO464" s="18" t="s">
        <v>661</v>
      </c>
      <c r="AP464" s="18" t="s">
        <v>661</v>
      </c>
      <c r="AS464" s="63">
        <v>79.75</v>
      </c>
      <c r="AT464" s="23" t="s">
        <v>1248</v>
      </c>
      <c r="AU464" s="23" t="s">
        <v>1243</v>
      </c>
      <c r="AV464" s="23" t="s">
        <v>1248</v>
      </c>
      <c r="AW464" s="23" t="s">
        <v>661</v>
      </c>
    </row>
    <row r="465" spans="1:49" ht="15.75" customHeight="1">
      <c r="A465" s="57">
        <v>459</v>
      </c>
      <c r="B465" s="18" t="s">
        <v>527</v>
      </c>
      <c r="C465" s="59">
        <v>6566</v>
      </c>
      <c r="D465" s="18">
        <v>6566</v>
      </c>
      <c r="E465" s="59" t="s">
        <v>503</v>
      </c>
      <c r="F465" s="59">
        <v>75</v>
      </c>
      <c r="G465" s="59">
        <v>75</v>
      </c>
      <c r="H465" s="59">
        <v>75</v>
      </c>
      <c r="I465" s="59"/>
      <c r="J465" s="59"/>
      <c r="K465" s="59"/>
      <c r="L465" s="59"/>
      <c r="M465" s="59"/>
      <c r="N465" s="18"/>
      <c r="O465" s="60">
        <v>43</v>
      </c>
      <c r="P465" s="175">
        <v>80</v>
      </c>
      <c r="Q465" s="18"/>
      <c r="R465" s="18"/>
      <c r="S465" s="18"/>
      <c r="T465" s="18"/>
      <c r="U465" s="61">
        <v>75</v>
      </c>
      <c r="V465" s="18" t="s">
        <v>661</v>
      </c>
      <c r="W465" s="18" t="s">
        <v>661</v>
      </c>
      <c r="X465" s="62" t="s">
        <v>661</v>
      </c>
      <c r="Y465" s="18" t="s">
        <v>661</v>
      </c>
      <c r="Z465" s="18" t="s">
        <v>661</v>
      </c>
      <c r="AA465" s="18" t="s">
        <v>661</v>
      </c>
      <c r="AB465" s="18" t="s">
        <v>661</v>
      </c>
      <c r="AC465" s="18" t="s">
        <v>661</v>
      </c>
      <c r="AD465" s="18"/>
      <c r="AE465" s="18"/>
      <c r="AF465" s="18"/>
      <c r="AG465" s="18"/>
      <c r="AH465" s="30" t="s">
        <v>661</v>
      </c>
      <c r="AI465" s="18" t="s">
        <v>1238</v>
      </c>
      <c r="AJ465" s="18" t="s">
        <v>1239</v>
      </c>
      <c r="AK465" s="18" t="s">
        <v>1240</v>
      </c>
      <c r="AL465" s="18" t="s">
        <v>661</v>
      </c>
      <c r="AM465" s="18" t="s">
        <v>661</v>
      </c>
      <c r="AN465" s="18" t="s">
        <v>661</v>
      </c>
      <c r="AO465" s="18" t="s">
        <v>661</v>
      </c>
      <c r="AP465" s="18" t="s">
        <v>661</v>
      </c>
      <c r="AS465" s="63">
        <v>67</v>
      </c>
      <c r="AT465" s="23" t="s">
        <v>1242</v>
      </c>
      <c r="AU465" s="23" t="s">
        <v>1257</v>
      </c>
      <c r="AV465" s="23" t="s">
        <v>661</v>
      </c>
      <c r="AW465" s="23" t="s">
        <v>1257</v>
      </c>
    </row>
    <row r="466" spans="1:49" ht="15.75" customHeight="1">
      <c r="A466" s="57">
        <v>460</v>
      </c>
      <c r="B466" s="18" t="s">
        <v>591</v>
      </c>
      <c r="C466" s="59">
        <v>6567</v>
      </c>
      <c r="D466" s="18">
        <v>6567</v>
      </c>
      <c r="E466" s="59" t="s">
        <v>503</v>
      </c>
      <c r="F466" s="59">
        <v>80</v>
      </c>
      <c r="G466" s="59">
        <v>80</v>
      </c>
      <c r="H466" s="59">
        <v>80</v>
      </c>
      <c r="I466" s="59"/>
      <c r="J466" s="59"/>
      <c r="K466" s="59"/>
      <c r="L466" s="59"/>
      <c r="M466" s="59"/>
      <c r="N466" s="18"/>
      <c r="O466" s="60">
        <v>75</v>
      </c>
      <c r="P466" s="175">
        <v>80</v>
      </c>
      <c r="Q466" s="18"/>
      <c r="R466" s="18"/>
      <c r="S466" s="18"/>
      <c r="T466" s="18"/>
      <c r="U466" s="61">
        <v>80</v>
      </c>
      <c r="V466" s="18" t="s">
        <v>1238</v>
      </c>
      <c r="W466" s="18" t="s">
        <v>1239</v>
      </c>
      <c r="X466" s="62" t="s">
        <v>1240</v>
      </c>
      <c r="Y466" s="18" t="s">
        <v>661</v>
      </c>
      <c r="Z466" s="18" t="s">
        <v>661</v>
      </c>
      <c r="AA466" s="18" t="s">
        <v>661</v>
      </c>
      <c r="AB466" s="18" t="s">
        <v>661</v>
      </c>
      <c r="AC466" s="18" t="s">
        <v>661</v>
      </c>
      <c r="AD466" s="18"/>
      <c r="AE466" s="18"/>
      <c r="AF466" s="18"/>
      <c r="AG466" s="18"/>
      <c r="AH466" s="30" t="s">
        <v>661</v>
      </c>
      <c r="AI466" s="18" t="s">
        <v>661</v>
      </c>
      <c r="AJ466" s="18" t="s">
        <v>661</v>
      </c>
      <c r="AK466" s="18" t="s">
        <v>661</v>
      </c>
      <c r="AL466" s="18" t="s">
        <v>661</v>
      </c>
      <c r="AM466" s="18" t="s">
        <v>661</v>
      </c>
      <c r="AN466" s="18" t="s">
        <v>661</v>
      </c>
      <c r="AO466" s="18" t="s">
        <v>661</v>
      </c>
      <c r="AP466" s="18" t="s">
        <v>661</v>
      </c>
      <c r="AS466" s="63">
        <v>78.75</v>
      </c>
      <c r="AT466" s="23" t="s">
        <v>1248</v>
      </c>
      <c r="AU466" s="23" t="s">
        <v>1243</v>
      </c>
      <c r="AV466" s="23" t="s">
        <v>1248</v>
      </c>
      <c r="AW466" s="23" t="s">
        <v>661</v>
      </c>
    </row>
    <row r="467" spans="1:49" ht="15.75" customHeight="1">
      <c r="A467" s="57">
        <v>461</v>
      </c>
      <c r="B467" s="18" t="s">
        <v>528</v>
      </c>
      <c r="C467" s="59">
        <v>6568</v>
      </c>
      <c r="D467" s="18">
        <v>6568</v>
      </c>
      <c r="E467" s="59" t="s">
        <v>503</v>
      </c>
      <c r="F467" s="59">
        <v>80</v>
      </c>
      <c r="G467" s="59">
        <v>80</v>
      </c>
      <c r="H467" s="59">
        <v>80</v>
      </c>
      <c r="I467" s="59"/>
      <c r="J467" s="59"/>
      <c r="K467" s="59"/>
      <c r="L467" s="59"/>
      <c r="M467" s="59"/>
      <c r="N467" s="18"/>
      <c r="O467" s="60">
        <v>77</v>
      </c>
      <c r="P467" s="175">
        <v>80</v>
      </c>
      <c r="Q467" s="18"/>
      <c r="R467" s="18"/>
      <c r="S467" s="18"/>
      <c r="T467" s="18"/>
      <c r="U467" s="61">
        <v>80</v>
      </c>
      <c r="V467" s="18" t="s">
        <v>1238</v>
      </c>
      <c r="W467" s="18" t="s">
        <v>1239</v>
      </c>
      <c r="X467" s="62" t="s">
        <v>1240</v>
      </c>
      <c r="Y467" s="18" t="s">
        <v>661</v>
      </c>
      <c r="Z467" s="18" t="s">
        <v>661</v>
      </c>
      <c r="AA467" s="18" t="s">
        <v>661</v>
      </c>
      <c r="AB467" s="18" t="s">
        <v>661</v>
      </c>
      <c r="AC467" s="18" t="s">
        <v>661</v>
      </c>
      <c r="AD467" s="18"/>
      <c r="AE467" s="18"/>
      <c r="AF467" s="18"/>
      <c r="AG467" s="18"/>
      <c r="AH467" s="30" t="s">
        <v>661</v>
      </c>
      <c r="AI467" s="18" t="s">
        <v>661</v>
      </c>
      <c r="AJ467" s="18" t="s">
        <v>661</v>
      </c>
      <c r="AK467" s="18" t="s">
        <v>661</v>
      </c>
      <c r="AL467" s="18" t="s">
        <v>661</v>
      </c>
      <c r="AM467" s="18" t="s">
        <v>661</v>
      </c>
      <c r="AN467" s="18" t="s">
        <v>661</v>
      </c>
      <c r="AO467" s="18" t="s">
        <v>661</v>
      </c>
      <c r="AP467" s="18" t="s">
        <v>661</v>
      </c>
      <c r="AS467" s="63">
        <v>79.25</v>
      </c>
      <c r="AT467" s="23" t="s">
        <v>1248</v>
      </c>
      <c r="AU467" s="23" t="s">
        <v>1243</v>
      </c>
      <c r="AV467" s="23" t="s">
        <v>1248</v>
      </c>
      <c r="AW467" s="23" t="s">
        <v>661</v>
      </c>
    </row>
    <row r="468" spans="1:49" ht="15.75" customHeight="1">
      <c r="A468" s="57">
        <v>462</v>
      </c>
      <c r="B468" s="18" t="s">
        <v>529</v>
      </c>
      <c r="C468" s="59">
        <v>6569</v>
      </c>
      <c r="D468" s="18">
        <v>6569</v>
      </c>
      <c r="E468" s="59" t="s">
        <v>503</v>
      </c>
      <c r="F468" s="59">
        <v>80</v>
      </c>
      <c r="G468" s="59">
        <v>75</v>
      </c>
      <c r="H468" s="59">
        <v>75</v>
      </c>
      <c r="I468" s="59"/>
      <c r="J468" s="59"/>
      <c r="K468" s="59"/>
      <c r="L468" s="59"/>
      <c r="M468" s="59"/>
      <c r="N468" s="18"/>
      <c r="O468" s="60">
        <v>74</v>
      </c>
      <c r="P468" s="175">
        <v>80</v>
      </c>
      <c r="Q468" s="18"/>
      <c r="R468" s="18"/>
      <c r="S468" s="18"/>
      <c r="T468" s="18"/>
      <c r="U468" s="61">
        <v>77</v>
      </c>
      <c r="V468" s="18" t="s">
        <v>1238</v>
      </c>
      <c r="W468" s="18" t="s">
        <v>661</v>
      </c>
      <c r="X468" s="62" t="s">
        <v>661</v>
      </c>
      <c r="Y468" s="18" t="s">
        <v>661</v>
      </c>
      <c r="Z468" s="18" t="s">
        <v>661</v>
      </c>
      <c r="AA468" s="18" t="s">
        <v>661</v>
      </c>
      <c r="AB468" s="18" t="s">
        <v>661</v>
      </c>
      <c r="AC468" s="18" t="s">
        <v>661</v>
      </c>
      <c r="AD468" s="18"/>
      <c r="AE468" s="18"/>
      <c r="AF468" s="18"/>
      <c r="AG468" s="18"/>
      <c r="AH468" s="30" t="s">
        <v>661</v>
      </c>
      <c r="AI468" s="18" t="s">
        <v>661</v>
      </c>
      <c r="AJ468" s="18" t="s">
        <v>1239</v>
      </c>
      <c r="AK468" s="18" t="s">
        <v>1240</v>
      </c>
      <c r="AL468" s="18" t="s">
        <v>661</v>
      </c>
      <c r="AM468" s="18" t="s">
        <v>661</v>
      </c>
      <c r="AN468" s="18" t="s">
        <v>661</v>
      </c>
      <c r="AO468" s="18" t="s">
        <v>661</v>
      </c>
      <c r="AP468" s="18" t="s">
        <v>661</v>
      </c>
      <c r="AS468" s="63">
        <v>76</v>
      </c>
      <c r="AT468" s="23" t="s">
        <v>1251</v>
      </c>
      <c r="AU468" s="23" t="s">
        <v>1252</v>
      </c>
      <c r="AV468" s="23" t="s">
        <v>1251</v>
      </c>
      <c r="AW468" s="23" t="s">
        <v>1252</v>
      </c>
    </row>
    <row r="469" spans="1:49" ht="15.75" customHeight="1">
      <c r="A469" s="57">
        <v>463</v>
      </c>
      <c r="B469" s="18" t="s">
        <v>530</v>
      </c>
      <c r="C469" s="59">
        <v>6571</v>
      </c>
      <c r="D469" s="18">
        <v>6571</v>
      </c>
      <c r="E469" s="59" t="s">
        <v>503</v>
      </c>
      <c r="F469" s="59">
        <v>75</v>
      </c>
      <c r="G469" s="59">
        <v>80</v>
      </c>
      <c r="H469" s="59">
        <v>80</v>
      </c>
      <c r="I469" s="59"/>
      <c r="J469" s="59"/>
      <c r="K469" s="59"/>
      <c r="L469" s="59"/>
      <c r="M469" s="59"/>
      <c r="N469" s="18"/>
      <c r="O469" s="60">
        <v>78</v>
      </c>
      <c r="P469" s="175">
        <v>80</v>
      </c>
      <c r="Q469" s="18"/>
      <c r="R469" s="18"/>
      <c r="S469" s="18"/>
      <c r="T469" s="18"/>
      <c r="U469" s="61">
        <v>78.25</v>
      </c>
      <c r="V469" s="18" t="s">
        <v>661</v>
      </c>
      <c r="W469" s="18" t="s">
        <v>1239</v>
      </c>
      <c r="X469" s="62" t="s">
        <v>1240</v>
      </c>
      <c r="Y469" s="18" t="s">
        <v>661</v>
      </c>
      <c r="Z469" s="18" t="s">
        <v>661</v>
      </c>
      <c r="AA469" s="18" t="s">
        <v>661</v>
      </c>
      <c r="AB469" s="18" t="s">
        <v>661</v>
      </c>
      <c r="AC469" s="18" t="s">
        <v>661</v>
      </c>
      <c r="AD469" s="18"/>
      <c r="AE469" s="18"/>
      <c r="AF469" s="18"/>
      <c r="AG469" s="18"/>
      <c r="AH469" s="30" t="s">
        <v>661</v>
      </c>
      <c r="AI469" s="18" t="s">
        <v>1238</v>
      </c>
      <c r="AJ469" s="18" t="s">
        <v>661</v>
      </c>
      <c r="AK469" s="18" t="s">
        <v>661</v>
      </c>
      <c r="AL469" s="18" t="s">
        <v>661</v>
      </c>
      <c r="AM469" s="18" t="s">
        <v>661</v>
      </c>
      <c r="AN469" s="18" t="s">
        <v>661</v>
      </c>
      <c r="AO469" s="18" t="s">
        <v>661</v>
      </c>
      <c r="AP469" s="18" t="s">
        <v>661</v>
      </c>
      <c r="AS469" s="63">
        <v>78.25</v>
      </c>
      <c r="AT469" s="23" t="s">
        <v>1255</v>
      </c>
      <c r="AU469" s="23" t="s">
        <v>1256</v>
      </c>
      <c r="AV469" s="23" t="s">
        <v>1255</v>
      </c>
      <c r="AW469" s="23" t="s">
        <v>1256</v>
      </c>
    </row>
    <row r="470" spans="1:49" ht="15.75" customHeight="1">
      <c r="A470" s="57">
        <v>464</v>
      </c>
      <c r="B470" s="18" t="s">
        <v>531</v>
      </c>
      <c r="C470" s="59">
        <v>6572</v>
      </c>
      <c r="D470" s="18">
        <v>6572</v>
      </c>
      <c r="E470" s="59" t="s">
        <v>503</v>
      </c>
      <c r="F470" s="59">
        <v>80</v>
      </c>
      <c r="G470" s="59">
        <v>90</v>
      </c>
      <c r="H470" s="59">
        <v>90</v>
      </c>
      <c r="I470" s="59"/>
      <c r="J470" s="59"/>
      <c r="K470" s="59"/>
      <c r="L470" s="59"/>
      <c r="M470" s="59"/>
      <c r="N470" s="18"/>
      <c r="O470" s="60">
        <v>76</v>
      </c>
      <c r="P470" s="175">
        <v>80</v>
      </c>
      <c r="Q470" s="18"/>
      <c r="R470" s="18"/>
      <c r="S470" s="18"/>
      <c r="T470" s="18"/>
      <c r="U470" s="61">
        <v>80</v>
      </c>
      <c r="V470" s="18" t="s">
        <v>1238</v>
      </c>
      <c r="W470" s="18" t="s">
        <v>1239</v>
      </c>
      <c r="X470" s="62" t="s">
        <v>1240</v>
      </c>
      <c r="Y470" s="18" t="s">
        <v>661</v>
      </c>
      <c r="Z470" s="18" t="s">
        <v>661</v>
      </c>
      <c r="AA470" s="18" t="s">
        <v>661</v>
      </c>
      <c r="AB470" s="18" t="s">
        <v>661</v>
      </c>
      <c r="AC470" s="18" t="s">
        <v>661</v>
      </c>
      <c r="AD470" s="18"/>
      <c r="AE470" s="18"/>
      <c r="AF470" s="18"/>
      <c r="AG470" s="18"/>
      <c r="AH470" s="30" t="s">
        <v>661</v>
      </c>
      <c r="AI470" s="18" t="s">
        <v>661</v>
      </c>
      <c r="AJ470" s="18" t="s">
        <v>661</v>
      </c>
      <c r="AK470" s="18" t="s">
        <v>661</v>
      </c>
      <c r="AL470" s="18" t="s">
        <v>661</v>
      </c>
      <c r="AM470" s="18" t="s">
        <v>661</v>
      </c>
      <c r="AN470" s="18" t="s">
        <v>661</v>
      </c>
      <c r="AO470" s="18" t="s">
        <v>661</v>
      </c>
      <c r="AP470" s="18" t="s">
        <v>661</v>
      </c>
      <c r="AS470" s="63">
        <v>84</v>
      </c>
      <c r="AT470" s="23" t="s">
        <v>1248</v>
      </c>
      <c r="AU470" s="23" t="s">
        <v>1243</v>
      </c>
      <c r="AV470" s="23" t="s">
        <v>1248</v>
      </c>
      <c r="AW470" s="23" t="s">
        <v>661</v>
      </c>
    </row>
    <row r="471" spans="1:49" ht="15.75" customHeight="1">
      <c r="A471" s="57">
        <v>465</v>
      </c>
      <c r="B471" s="18" t="s">
        <v>566</v>
      </c>
      <c r="C471" s="59">
        <v>6573</v>
      </c>
      <c r="D471" s="18">
        <v>6573</v>
      </c>
      <c r="E471" s="59" t="s">
        <v>533</v>
      </c>
      <c r="F471" s="59">
        <v>80</v>
      </c>
      <c r="G471" s="59">
        <v>70</v>
      </c>
      <c r="H471" s="59">
        <v>70</v>
      </c>
      <c r="I471" s="59"/>
      <c r="J471" s="59"/>
      <c r="K471" s="59"/>
      <c r="L471" s="59"/>
      <c r="M471" s="59"/>
      <c r="N471" s="18"/>
      <c r="O471" s="60">
        <v>71</v>
      </c>
      <c r="P471" s="175">
        <v>80</v>
      </c>
      <c r="Q471" s="18"/>
      <c r="R471" s="18"/>
      <c r="S471" s="18"/>
      <c r="T471" s="18"/>
      <c r="U471" s="61">
        <v>75</v>
      </c>
      <c r="V471" s="18" t="s">
        <v>1238</v>
      </c>
      <c r="W471" s="18" t="s">
        <v>661</v>
      </c>
      <c r="X471" s="62" t="s">
        <v>661</v>
      </c>
      <c r="Y471" s="18" t="s">
        <v>661</v>
      </c>
      <c r="Z471" s="18" t="s">
        <v>661</v>
      </c>
      <c r="AA471" s="18" t="s">
        <v>661</v>
      </c>
      <c r="AB471" s="18" t="s">
        <v>661</v>
      </c>
      <c r="AC471" s="18" t="s">
        <v>661</v>
      </c>
      <c r="AD471" s="18"/>
      <c r="AE471" s="18"/>
      <c r="AF471" s="18"/>
      <c r="AG471" s="18"/>
      <c r="AH471" s="30" t="s">
        <v>661</v>
      </c>
      <c r="AI471" s="18" t="s">
        <v>661</v>
      </c>
      <c r="AJ471" s="18" t="s">
        <v>1239</v>
      </c>
      <c r="AK471" s="18" t="s">
        <v>1240</v>
      </c>
      <c r="AL471" s="18" t="s">
        <v>661</v>
      </c>
      <c r="AM471" s="18" t="s">
        <v>661</v>
      </c>
      <c r="AN471" s="18" t="s">
        <v>661</v>
      </c>
      <c r="AO471" s="18" t="s">
        <v>661</v>
      </c>
      <c r="AP471" s="18" t="s">
        <v>661</v>
      </c>
      <c r="AS471" s="63">
        <v>72.75</v>
      </c>
      <c r="AT471" s="23" t="s">
        <v>1251</v>
      </c>
      <c r="AU471" s="23" t="s">
        <v>1252</v>
      </c>
      <c r="AV471" s="23" t="s">
        <v>1251</v>
      </c>
      <c r="AW471" s="23" t="s">
        <v>1252</v>
      </c>
    </row>
    <row r="472" spans="1:49" ht="15.75" customHeight="1">
      <c r="A472" s="57">
        <v>466</v>
      </c>
      <c r="B472" s="18" t="s">
        <v>569</v>
      </c>
      <c r="C472" s="59">
        <v>6574</v>
      </c>
      <c r="D472" s="18">
        <v>6574</v>
      </c>
      <c r="E472" s="59" t="s">
        <v>533</v>
      </c>
      <c r="F472" s="59">
        <v>90</v>
      </c>
      <c r="G472" s="59">
        <v>80</v>
      </c>
      <c r="H472" s="59">
        <v>75</v>
      </c>
      <c r="I472" s="59"/>
      <c r="J472" s="59"/>
      <c r="K472" s="59"/>
      <c r="L472" s="59"/>
      <c r="M472" s="59"/>
      <c r="N472" s="18"/>
      <c r="O472" s="60">
        <v>58</v>
      </c>
      <c r="P472" s="175">
        <v>80</v>
      </c>
      <c r="Q472" s="18"/>
      <c r="R472" s="18"/>
      <c r="S472" s="18"/>
      <c r="T472" s="18"/>
      <c r="U472" s="61">
        <v>77</v>
      </c>
      <c r="V472" s="18" t="s">
        <v>1238</v>
      </c>
      <c r="W472" s="18" t="s">
        <v>1239</v>
      </c>
      <c r="X472" s="62" t="s">
        <v>661</v>
      </c>
      <c r="Y472" s="18" t="s">
        <v>661</v>
      </c>
      <c r="Z472" s="18" t="s">
        <v>661</v>
      </c>
      <c r="AA472" s="18" t="s">
        <v>661</v>
      </c>
      <c r="AB472" s="18" t="s">
        <v>661</v>
      </c>
      <c r="AC472" s="18" t="s">
        <v>661</v>
      </c>
      <c r="AD472" s="18"/>
      <c r="AE472" s="18"/>
      <c r="AF472" s="18"/>
      <c r="AG472" s="18"/>
      <c r="AH472" s="30" t="s">
        <v>661</v>
      </c>
      <c r="AI472" s="18" t="s">
        <v>661</v>
      </c>
      <c r="AJ472" s="18" t="s">
        <v>661</v>
      </c>
      <c r="AK472" s="18" t="s">
        <v>1240</v>
      </c>
      <c r="AL472" s="18" t="s">
        <v>661</v>
      </c>
      <c r="AM472" s="18" t="s">
        <v>661</v>
      </c>
      <c r="AN472" s="18" t="s">
        <v>661</v>
      </c>
      <c r="AO472" s="18" t="s">
        <v>661</v>
      </c>
      <c r="AP472" s="18" t="s">
        <v>661</v>
      </c>
      <c r="AS472" s="63">
        <v>75.75</v>
      </c>
      <c r="AT472" s="23" t="s">
        <v>1246</v>
      </c>
      <c r="AU472" s="23" t="s">
        <v>1247</v>
      </c>
      <c r="AV472" s="23" t="s">
        <v>1246</v>
      </c>
      <c r="AW472" s="23" t="s">
        <v>1247</v>
      </c>
    </row>
    <row r="473" spans="1:49" ht="15.75" customHeight="1">
      <c r="A473" s="57">
        <v>467</v>
      </c>
      <c r="B473" s="18" t="s">
        <v>532</v>
      </c>
      <c r="C473" s="59">
        <v>6575</v>
      </c>
      <c r="D473" s="18">
        <v>6575</v>
      </c>
      <c r="E473" s="59" t="s">
        <v>533</v>
      </c>
      <c r="F473" s="59">
        <v>90</v>
      </c>
      <c r="G473" s="59">
        <v>90</v>
      </c>
      <c r="H473" s="59">
        <v>80</v>
      </c>
      <c r="I473" s="59"/>
      <c r="J473" s="59"/>
      <c r="K473" s="59"/>
      <c r="L473" s="59"/>
      <c r="M473" s="59"/>
      <c r="N473" s="18"/>
      <c r="O473" s="60">
        <v>84</v>
      </c>
      <c r="P473" s="175">
        <v>80</v>
      </c>
      <c r="Q473" s="18"/>
      <c r="R473" s="18"/>
      <c r="S473" s="18"/>
      <c r="T473" s="18"/>
      <c r="U473" s="61">
        <v>85</v>
      </c>
      <c r="V473" s="18" t="s">
        <v>1238</v>
      </c>
      <c r="W473" s="18" t="s">
        <v>1239</v>
      </c>
      <c r="X473" s="62" t="s">
        <v>1240</v>
      </c>
      <c r="Y473" s="18" t="s">
        <v>661</v>
      </c>
      <c r="Z473" s="18" t="s">
        <v>661</v>
      </c>
      <c r="AA473" s="18" t="s">
        <v>661</v>
      </c>
      <c r="AB473" s="18" t="s">
        <v>661</v>
      </c>
      <c r="AC473" s="18" t="s">
        <v>661</v>
      </c>
      <c r="AD473" s="18"/>
      <c r="AE473" s="18"/>
      <c r="AF473" s="18"/>
      <c r="AG473" s="18"/>
      <c r="AH473" s="30" t="s">
        <v>661</v>
      </c>
      <c r="AI473" s="18" t="s">
        <v>661</v>
      </c>
      <c r="AJ473" s="18" t="s">
        <v>661</v>
      </c>
      <c r="AK473" s="18" t="s">
        <v>661</v>
      </c>
      <c r="AL473" s="18" t="s">
        <v>661</v>
      </c>
      <c r="AM473" s="18" t="s">
        <v>661</v>
      </c>
      <c r="AN473" s="18" t="s">
        <v>661</v>
      </c>
      <c r="AO473" s="18" t="s">
        <v>661</v>
      </c>
      <c r="AP473" s="18" t="s">
        <v>661</v>
      </c>
      <c r="AS473" s="63">
        <v>86</v>
      </c>
      <c r="AT473" s="23" t="s">
        <v>1248</v>
      </c>
      <c r="AU473" s="23" t="s">
        <v>1243</v>
      </c>
      <c r="AV473" s="23" t="s">
        <v>1248</v>
      </c>
      <c r="AW473" s="23" t="s">
        <v>661</v>
      </c>
    </row>
    <row r="474" spans="1:49" ht="15.75" customHeight="1">
      <c r="A474" s="57">
        <v>468</v>
      </c>
      <c r="B474" s="18" t="s">
        <v>535</v>
      </c>
      <c r="C474" s="59">
        <v>6576</v>
      </c>
      <c r="D474" s="18">
        <v>6576</v>
      </c>
      <c r="E474" s="59" t="s">
        <v>533</v>
      </c>
      <c r="F474" s="59">
        <v>80</v>
      </c>
      <c r="G474" s="59">
        <v>80</v>
      </c>
      <c r="H474" s="59">
        <v>75</v>
      </c>
      <c r="I474" s="59"/>
      <c r="J474" s="59"/>
      <c r="K474" s="59"/>
      <c r="L474" s="59"/>
      <c r="M474" s="59"/>
      <c r="N474" s="18"/>
      <c r="O474" s="60">
        <v>57</v>
      </c>
      <c r="P474" s="175">
        <v>80</v>
      </c>
      <c r="Q474" s="18"/>
      <c r="R474" s="18"/>
      <c r="S474" s="18"/>
      <c r="T474" s="18"/>
      <c r="U474" s="61">
        <v>75</v>
      </c>
      <c r="V474" s="18" t="s">
        <v>1238</v>
      </c>
      <c r="W474" s="18" t="s">
        <v>1239</v>
      </c>
      <c r="X474" s="62" t="s">
        <v>661</v>
      </c>
      <c r="Y474" s="18" t="s">
        <v>661</v>
      </c>
      <c r="Z474" s="18" t="s">
        <v>661</v>
      </c>
      <c r="AA474" s="18" t="s">
        <v>661</v>
      </c>
      <c r="AB474" s="18" t="s">
        <v>661</v>
      </c>
      <c r="AC474" s="18" t="s">
        <v>661</v>
      </c>
      <c r="AD474" s="18"/>
      <c r="AE474" s="18"/>
      <c r="AF474" s="18"/>
      <c r="AG474" s="18"/>
      <c r="AH474" s="30" t="s">
        <v>661</v>
      </c>
      <c r="AI474" s="18" t="s">
        <v>661</v>
      </c>
      <c r="AJ474" s="18" t="s">
        <v>661</v>
      </c>
      <c r="AK474" s="18" t="s">
        <v>1240</v>
      </c>
      <c r="AL474" s="18" t="s">
        <v>661</v>
      </c>
      <c r="AM474" s="18" t="s">
        <v>661</v>
      </c>
      <c r="AN474" s="18" t="s">
        <v>661</v>
      </c>
      <c r="AO474" s="18" t="s">
        <v>661</v>
      </c>
      <c r="AP474" s="18" t="s">
        <v>661</v>
      </c>
      <c r="AS474" s="63">
        <v>73</v>
      </c>
      <c r="AT474" s="23" t="s">
        <v>1246</v>
      </c>
      <c r="AU474" s="23" t="s">
        <v>1247</v>
      </c>
      <c r="AV474" s="23" t="s">
        <v>1246</v>
      </c>
      <c r="AW474" s="23" t="s">
        <v>1247</v>
      </c>
    </row>
    <row r="475" spans="1:49" ht="15.75" customHeight="1">
      <c r="A475" s="57">
        <v>469</v>
      </c>
      <c r="B475" s="18" t="s">
        <v>536</v>
      </c>
      <c r="C475" s="59">
        <v>6577</v>
      </c>
      <c r="D475" s="18">
        <v>6577</v>
      </c>
      <c r="E475" s="59" t="s">
        <v>533</v>
      </c>
      <c r="F475" s="59">
        <v>80</v>
      </c>
      <c r="G475" s="59">
        <v>80</v>
      </c>
      <c r="H475" s="59">
        <v>75</v>
      </c>
      <c r="I475" s="59"/>
      <c r="J475" s="59"/>
      <c r="K475" s="59"/>
      <c r="L475" s="59"/>
      <c r="M475" s="59"/>
      <c r="N475" s="18"/>
      <c r="O475" s="60">
        <v>70</v>
      </c>
      <c r="P475" s="175">
        <v>80</v>
      </c>
      <c r="Q475" s="18"/>
      <c r="R475" s="18"/>
      <c r="S475" s="18"/>
      <c r="T475" s="18"/>
      <c r="U475" s="61">
        <v>76.25</v>
      </c>
      <c r="V475" s="18" t="s">
        <v>1238</v>
      </c>
      <c r="W475" s="18" t="s">
        <v>1239</v>
      </c>
      <c r="X475" s="62" t="s">
        <v>661</v>
      </c>
      <c r="Y475" s="18" t="s">
        <v>661</v>
      </c>
      <c r="Z475" s="18" t="s">
        <v>661</v>
      </c>
      <c r="AA475" s="18" t="s">
        <v>661</v>
      </c>
      <c r="AB475" s="18" t="s">
        <v>661</v>
      </c>
      <c r="AC475" s="18" t="s">
        <v>661</v>
      </c>
      <c r="AD475" s="18"/>
      <c r="AE475" s="18"/>
      <c r="AF475" s="18"/>
      <c r="AG475" s="18"/>
      <c r="AH475" s="30" t="s">
        <v>661</v>
      </c>
      <c r="AI475" s="18" t="s">
        <v>661</v>
      </c>
      <c r="AJ475" s="18" t="s">
        <v>661</v>
      </c>
      <c r="AK475" s="18" t="s">
        <v>1240</v>
      </c>
      <c r="AL475" s="18" t="s">
        <v>661</v>
      </c>
      <c r="AM475" s="18" t="s">
        <v>661</v>
      </c>
      <c r="AN475" s="18" t="s">
        <v>661</v>
      </c>
      <c r="AO475" s="18" t="s">
        <v>661</v>
      </c>
      <c r="AP475" s="18" t="s">
        <v>661</v>
      </c>
      <c r="AS475" s="63">
        <v>76.25</v>
      </c>
      <c r="AT475" s="23" t="s">
        <v>1246</v>
      </c>
      <c r="AU475" s="23" t="s">
        <v>1247</v>
      </c>
      <c r="AV475" s="23" t="s">
        <v>1246</v>
      </c>
      <c r="AW475" s="23" t="s">
        <v>1247</v>
      </c>
    </row>
    <row r="476" spans="1:49" ht="15.75" customHeight="1">
      <c r="A476" s="57">
        <v>470</v>
      </c>
      <c r="B476" s="18" t="s">
        <v>537</v>
      </c>
      <c r="C476" s="59">
        <v>6578</v>
      </c>
      <c r="D476" s="18">
        <v>6578</v>
      </c>
      <c r="E476" s="59" t="s">
        <v>533</v>
      </c>
      <c r="F476" s="59">
        <v>90</v>
      </c>
      <c r="G476" s="59">
        <v>80</v>
      </c>
      <c r="H476" s="59">
        <v>75</v>
      </c>
      <c r="I476" s="59"/>
      <c r="J476" s="59"/>
      <c r="K476" s="59"/>
      <c r="L476" s="59"/>
      <c r="M476" s="59"/>
      <c r="N476" s="18"/>
      <c r="O476" s="60">
        <v>62</v>
      </c>
      <c r="P476" s="175">
        <v>80</v>
      </c>
      <c r="Q476" s="18"/>
      <c r="R476" s="18"/>
      <c r="S476" s="18"/>
      <c r="T476" s="18"/>
      <c r="U476" s="61">
        <v>76.75</v>
      </c>
      <c r="V476" s="18" t="s">
        <v>1238</v>
      </c>
      <c r="W476" s="18" t="s">
        <v>1239</v>
      </c>
      <c r="X476" s="62" t="s">
        <v>661</v>
      </c>
      <c r="Y476" s="18" t="s">
        <v>661</v>
      </c>
      <c r="Z476" s="18" t="s">
        <v>661</v>
      </c>
      <c r="AA476" s="18" t="s">
        <v>661</v>
      </c>
      <c r="AB476" s="18" t="s">
        <v>661</v>
      </c>
      <c r="AC476" s="18" t="s">
        <v>661</v>
      </c>
      <c r="AD476" s="18"/>
      <c r="AE476" s="18"/>
      <c r="AF476" s="18"/>
      <c r="AG476" s="18"/>
      <c r="AH476" s="30" t="s">
        <v>661</v>
      </c>
      <c r="AI476" s="18" t="s">
        <v>661</v>
      </c>
      <c r="AJ476" s="18" t="s">
        <v>661</v>
      </c>
      <c r="AK476" s="18" t="s">
        <v>1240</v>
      </c>
      <c r="AL476" s="18" t="s">
        <v>661</v>
      </c>
      <c r="AM476" s="18" t="s">
        <v>661</v>
      </c>
      <c r="AN476" s="18" t="s">
        <v>661</v>
      </c>
      <c r="AO476" s="18" t="s">
        <v>661</v>
      </c>
      <c r="AP476" s="18" t="s">
        <v>661</v>
      </c>
      <c r="AS476" s="63">
        <v>76.75</v>
      </c>
      <c r="AT476" s="23" t="s">
        <v>1246</v>
      </c>
      <c r="AU476" s="23" t="s">
        <v>1247</v>
      </c>
      <c r="AV476" s="23" t="s">
        <v>1246</v>
      </c>
      <c r="AW476" s="23" t="s">
        <v>1247</v>
      </c>
    </row>
    <row r="477" spans="1:49" ht="15.75" customHeight="1">
      <c r="A477" s="57">
        <v>471</v>
      </c>
      <c r="B477" s="18" t="s">
        <v>538</v>
      </c>
      <c r="C477" s="59">
        <v>6580</v>
      </c>
      <c r="D477" s="18">
        <v>6580</v>
      </c>
      <c r="E477" s="59" t="s">
        <v>533</v>
      </c>
      <c r="F477" s="59">
        <v>80</v>
      </c>
      <c r="G477" s="59">
        <v>80</v>
      </c>
      <c r="H477" s="59">
        <v>75</v>
      </c>
      <c r="I477" s="59"/>
      <c r="J477" s="59"/>
      <c r="K477" s="59"/>
      <c r="L477" s="59"/>
      <c r="M477" s="59"/>
      <c r="N477" s="18"/>
      <c r="O477" s="60">
        <v>61</v>
      </c>
      <c r="P477" s="175">
        <v>80</v>
      </c>
      <c r="Q477" s="18"/>
      <c r="R477" s="18"/>
      <c r="S477" s="18"/>
      <c r="T477" s="18"/>
      <c r="U477" s="61">
        <v>77</v>
      </c>
      <c r="V477" s="18" t="s">
        <v>1238</v>
      </c>
      <c r="W477" s="18" t="s">
        <v>1239</v>
      </c>
      <c r="X477" s="62" t="s">
        <v>661</v>
      </c>
      <c r="Y477" s="18" t="s">
        <v>661</v>
      </c>
      <c r="Z477" s="18" t="s">
        <v>661</v>
      </c>
      <c r="AA477" s="18" t="s">
        <v>661</v>
      </c>
      <c r="AB477" s="18" t="s">
        <v>661</v>
      </c>
      <c r="AC477" s="18" t="s">
        <v>661</v>
      </c>
      <c r="AD477" s="18"/>
      <c r="AE477" s="18"/>
      <c r="AF477" s="18"/>
      <c r="AG477" s="18"/>
      <c r="AH477" s="30" t="s">
        <v>661</v>
      </c>
      <c r="AI477" s="18" t="s">
        <v>661</v>
      </c>
      <c r="AJ477" s="18" t="s">
        <v>661</v>
      </c>
      <c r="AK477" s="18" t="s">
        <v>1240</v>
      </c>
      <c r="AL477" s="18" t="s">
        <v>661</v>
      </c>
      <c r="AM477" s="18" t="s">
        <v>661</v>
      </c>
      <c r="AN477" s="18" t="s">
        <v>661</v>
      </c>
      <c r="AO477" s="18" t="s">
        <v>661</v>
      </c>
      <c r="AP477" s="18" t="s">
        <v>661</v>
      </c>
      <c r="AS477" s="63">
        <v>74</v>
      </c>
      <c r="AT477" s="23" t="s">
        <v>1246</v>
      </c>
      <c r="AU477" s="23" t="s">
        <v>1247</v>
      </c>
      <c r="AV477" s="23" t="s">
        <v>1246</v>
      </c>
      <c r="AW477" s="23" t="s">
        <v>1247</v>
      </c>
    </row>
    <row r="478" spans="1:49" ht="15.75" customHeight="1">
      <c r="A478" s="57">
        <v>472</v>
      </c>
      <c r="B478" s="18" t="s">
        <v>539</v>
      </c>
      <c r="C478" s="59">
        <v>6581</v>
      </c>
      <c r="D478" s="18">
        <v>6581</v>
      </c>
      <c r="E478" s="59" t="s">
        <v>533</v>
      </c>
      <c r="F478" s="59">
        <v>80</v>
      </c>
      <c r="G478" s="59">
        <v>80</v>
      </c>
      <c r="H478" s="59">
        <v>75</v>
      </c>
      <c r="I478" s="59"/>
      <c r="J478" s="59"/>
      <c r="K478" s="59"/>
      <c r="L478" s="59"/>
      <c r="M478" s="59"/>
      <c r="N478" s="18"/>
      <c r="O478" s="60">
        <v>63</v>
      </c>
      <c r="P478" s="175">
        <v>80</v>
      </c>
      <c r="Q478" s="18"/>
      <c r="R478" s="18"/>
      <c r="S478" s="18"/>
      <c r="T478" s="18"/>
      <c r="U478" s="61">
        <v>74.5</v>
      </c>
      <c r="V478" s="18" t="s">
        <v>1238</v>
      </c>
      <c r="W478" s="18" t="s">
        <v>1239</v>
      </c>
      <c r="X478" s="62" t="s">
        <v>661</v>
      </c>
      <c r="Y478" s="18" t="s">
        <v>661</v>
      </c>
      <c r="Z478" s="18" t="s">
        <v>661</v>
      </c>
      <c r="AA478" s="18" t="s">
        <v>661</v>
      </c>
      <c r="AB478" s="18" t="s">
        <v>661</v>
      </c>
      <c r="AC478" s="18" t="s">
        <v>661</v>
      </c>
      <c r="AD478" s="18"/>
      <c r="AE478" s="18"/>
      <c r="AF478" s="18"/>
      <c r="AG478" s="18"/>
      <c r="AH478" s="30" t="s">
        <v>661</v>
      </c>
      <c r="AI478" s="18" t="s">
        <v>661</v>
      </c>
      <c r="AJ478" s="18" t="s">
        <v>661</v>
      </c>
      <c r="AK478" s="18" t="s">
        <v>1240</v>
      </c>
      <c r="AL478" s="18" t="s">
        <v>661</v>
      </c>
      <c r="AM478" s="18" t="s">
        <v>661</v>
      </c>
      <c r="AN478" s="18" t="s">
        <v>661</v>
      </c>
      <c r="AO478" s="18" t="s">
        <v>661</v>
      </c>
      <c r="AP478" s="18" t="s">
        <v>661</v>
      </c>
      <c r="AS478" s="63">
        <v>74.5</v>
      </c>
      <c r="AT478" s="23" t="s">
        <v>1246</v>
      </c>
      <c r="AU478" s="23" t="s">
        <v>1247</v>
      </c>
      <c r="AV478" s="23" t="s">
        <v>1246</v>
      </c>
      <c r="AW478" s="23" t="s">
        <v>1247</v>
      </c>
    </row>
    <row r="479" spans="1:49" ht="15.75" customHeight="1">
      <c r="A479" s="57">
        <v>473</v>
      </c>
      <c r="B479" s="18" t="s">
        <v>540</v>
      </c>
      <c r="C479" s="59">
        <v>6582</v>
      </c>
      <c r="D479" s="18">
        <v>6582</v>
      </c>
      <c r="E479" s="59" t="s">
        <v>533</v>
      </c>
      <c r="F479" s="59">
        <v>80</v>
      </c>
      <c r="G479" s="59">
        <v>80</v>
      </c>
      <c r="H479" s="59">
        <v>75</v>
      </c>
      <c r="I479" s="59"/>
      <c r="J479" s="59"/>
      <c r="K479" s="59"/>
      <c r="L479" s="59"/>
      <c r="M479" s="59"/>
      <c r="N479" s="18"/>
      <c r="O479" s="60">
        <v>81</v>
      </c>
      <c r="P479" s="175">
        <v>80</v>
      </c>
      <c r="Q479" s="18"/>
      <c r="R479" s="18"/>
      <c r="S479" s="18"/>
      <c r="T479" s="18"/>
      <c r="U479" s="61">
        <v>80</v>
      </c>
      <c r="V479" s="18" t="s">
        <v>1238</v>
      </c>
      <c r="W479" s="18" t="s">
        <v>1239</v>
      </c>
      <c r="X479" s="62" t="s">
        <v>661</v>
      </c>
      <c r="Y479" s="18" t="s">
        <v>661</v>
      </c>
      <c r="Z479" s="18" t="s">
        <v>661</v>
      </c>
      <c r="AA479" s="18" t="s">
        <v>661</v>
      </c>
      <c r="AB479" s="18" t="s">
        <v>661</v>
      </c>
      <c r="AC479" s="18" t="s">
        <v>661</v>
      </c>
      <c r="AD479" s="18"/>
      <c r="AE479" s="18"/>
      <c r="AF479" s="18"/>
      <c r="AG479" s="18"/>
      <c r="AH479" s="30" t="s">
        <v>661</v>
      </c>
      <c r="AI479" s="18" t="s">
        <v>661</v>
      </c>
      <c r="AJ479" s="18" t="s">
        <v>661</v>
      </c>
      <c r="AK479" s="18" t="s">
        <v>1240</v>
      </c>
      <c r="AL479" s="18" t="s">
        <v>661</v>
      </c>
      <c r="AM479" s="18" t="s">
        <v>661</v>
      </c>
      <c r="AN479" s="18" t="s">
        <v>661</v>
      </c>
      <c r="AO479" s="18" t="s">
        <v>661</v>
      </c>
      <c r="AP479" s="18" t="s">
        <v>661</v>
      </c>
      <c r="AS479" s="63">
        <v>79</v>
      </c>
      <c r="AT479" s="23" t="s">
        <v>1246</v>
      </c>
      <c r="AU479" s="23" t="s">
        <v>1247</v>
      </c>
      <c r="AV479" s="23" t="s">
        <v>1246</v>
      </c>
      <c r="AW479" s="23" t="s">
        <v>1247</v>
      </c>
    </row>
    <row r="480" spans="1:49" ht="15.75" customHeight="1">
      <c r="A480" s="57">
        <v>474</v>
      </c>
      <c r="B480" s="18" t="s">
        <v>541</v>
      </c>
      <c r="C480" s="59">
        <v>6583</v>
      </c>
      <c r="D480" s="18">
        <v>6583</v>
      </c>
      <c r="E480" s="59" t="s">
        <v>533</v>
      </c>
      <c r="F480" s="59">
        <v>90</v>
      </c>
      <c r="G480" s="59">
        <v>90</v>
      </c>
      <c r="H480" s="59">
        <v>80</v>
      </c>
      <c r="I480" s="59"/>
      <c r="J480" s="59"/>
      <c r="K480" s="59"/>
      <c r="L480" s="59"/>
      <c r="M480" s="59"/>
      <c r="N480" s="18"/>
      <c r="O480" s="60">
        <v>72</v>
      </c>
      <c r="P480" s="175">
        <v>80</v>
      </c>
      <c r="Q480" s="18"/>
      <c r="R480" s="18"/>
      <c r="S480" s="18"/>
      <c r="T480" s="18"/>
      <c r="U480" s="61">
        <v>80</v>
      </c>
      <c r="V480" s="18" t="s">
        <v>1238</v>
      </c>
      <c r="W480" s="18" t="s">
        <v>1239</v>
      </c>
      <c r="X480" s="62" t="s">
        <v>1240</v>
      </c>
      <c r="Y480" s="18" t="s">
        <v>661</v>
      </c>
      <c r="Z480" s="18" t="s">
        <v>661</v>
      </c>
      <c r="AA480" s="18" t="s">
        <v>661</v>
      </c>
      <c r="AB480" s="18" t="s">
        <v>661</v>
      </c>
      <c r="AC480" s="18" t="s">
        <v>661</v>
      </c>
      <c r="AD480" s="18"/>
      <c r="AE480" s="18"/>
      <c r="AF480" s="18"/>
      <c r="AG480" s="18"/>
      <c r="AH480" s="30" t="s">
        <v>661</v>
      </c>
      <c r="AI480" s="18" t="s">
        <v>661</v>
      </c>
      <c r="AJ480" s="18" t="s">
        <v>661</v>
      </c>
      <c r="AK480" s="18" t="s">
        <v>661</v>
      </c>
      <c r="AL480" s="18" t="s">
        <v>661</v>
      </c>
      <c r="AM480" s="18" t="s">
        <v>661</v>
      </c>
      <c r="AN480" s="18" t="s">
        <v>661</v>
      </c>
      <c r="AO480" s="18" t="s">
        <v>661</v>
      </c>
      <c r="AP480" s="18" t="s">
        <v>661</v>
      </c>
      <c r="AS480" s="63">
        <v>83</v>
      </c>
      <c r="AT480" s="23" t="s">
        <v>1248</v>
      </c>
      <c r="AU480" s="23" t="s">
        <v>1243</v>
      </c>
      <c r="AV480" s="23" t="s">
        <v>1248</v>
      </c>
      <c r="AW480" s="23" t="s">
        <v>661</v>
      </c>
    </row>
    <row r="481" spans="1:49" ht="15.75" customHeight="1">
      <c r="A481" s="57">
        <v>475</v>
      </c>
      <c r="B481" s="18" t="s">
        <v>542</v>
      </c>
      <c r="C481" s="59">
        <v>6584</v>
      </c>
      <c r="D481" s="18">
        <v>6584</v>
      </c>
      <c r="E481" s="59" t="s">
        <v>533</v>
      </c>
      <c r="F481" s="59">
        <v>90</v>
      </c>
      <c r="G481" s="59">
        <v>80</v>
      </c>
      <c r="H481" s="59">
        <v>75</v>
      </c>
      <c r="I481" s="59"/>
      <c r="J481" s="59"/>
      <c r="K481" s="59"/>
      <c r="L481" s="59"/>
      <c r="M481" s="59"/>
      <c r="N481" s="18"/>
      <c r="O481" s="60">
        <v>62</v>
      </c>
      <c r="P481" s="175">
        <v>80</v>
      </c>
      <c r="Q481" s="18"/>
      <c r="R481" s="18"/>
      <c r="S481" s="18"/>
      <c r="T481" s="18"/>
      <c r="U481" s="61">
        <v>76.75</v>
      </c>
      <c r="V481" s="18" t="s">
        <v>1238</v>
      </c>
      <c r="W481" s="18" t="s">
        <v>1239</v>
      </c>
      <c r="X481" s="62" t="s">
        <v>661</v>
      </c>
      <c r="Y481" s="18" t="s">
        <v>661</v>
      </c>
      <c r="Z481" s="18" t="s">
        <v>661</v>
      </c>
      <c r="AA481" s="18" t="s">
        <v>661</v>
      </c>
      <c r="AB481" s="18" t="s">
        <v>661</v>
      </c>
      <c r="AC481" s="18" t="s">
        <v>661</v>
      </c>
      <c r="AD481" s="18"/>
      <c r="AE481" s="18"/>
      <c r="AF481" s="18"/>
      <c r="AG481" s="18"/>
      <c r="AH481" s="30" t="s">
        <v>661</v>
      </c>
      <c r="AI481" s="18" t="s">
        <v>661</v>
      </c>
      <c r="AJ481" s="18" t="s">
        <v>661</v>
      </c>
      <c r="AK481" s="18" t="s">
        <v>1240</v>
      </c>
      <c r="AL481" s="18" t="s">
        <v>661</v>
      </c>
      <c r="AM481" s="18" t="s">
        <v>661</v>
      </c>
      <c r="AN481" s="18" t="s">
        <v>661</v>
      </c>
      <c r="AO481" s="18" t="s">
        <v>661</v>
      </c>
      <c r="AP481" s="18" t="s">
        <v>661</v>
      </c>
      <c r="AS481" s="63">
        <v>76.75</v>
      </c>
      <c r="AT481" s="23" t="s">
        <v>1246</v>
      </c>
      <c r="AU481" s="23" t="s">
        <v>1247</v>
      </c>
      <c r="AV481" s="23" t="s">
        <v>1246</v>
      </c>
      <c r="AW481" s="23" t="s">
        <v>1247</v>
      </c>
    </row>
    <row r="482" spans="1:49" ht="15.75" customHeight="1">
      <c r="A482" s="57">
        <v>476</v>
      </c>
      <c r="B482" s="18" t="s">
        <v>544</v>
      </c>
      <c r="C482" s="59">
        <v>6585</v>
      </c>
      <c r="D482" s="18">
        <v>6585</v>
      </c>
      <c r="E482" s="59" t="s">
        <v>533</v>
      </c>
      <c r="F482" s="59">
        <v>80</v>
      </c>
      <c r="G482" s="59">
        <v>80</v>
      </c>
      <c r="H482" s="59">
        <v>75</v>
      </c>
      <c r="I482" s="59"/>
      <c r="J482" s="59"/>
      <c r="K482" s="59"/>
      <c r="L482" s="59"/>
      <c r="M482" s="59"/>
      <c r="N482" s="18"/>
      <c r="O482" s="60">
        <v>68</v>
      </c>
      <c r="P482" s="175">
        <v>80</v>
      </c>
      <c r="Q482" s="18"/>
      <c r="R482" s="18"/>
      <c r="S482" s="18"/>
      <c r="T482" s="18"/>
      <c r="U482" s="61">
        <v>75.75</v>
      </c>
      <c r="V482" s="18" t="s">
        <v>1238</v>
      </c>
      <c r="W482" s="18" t="s">
        <v>1239</v>
      </c>
      <c r="X482" s="62" t="s">
        <v>661</v>
      </c>
      <c r="Y482" s="18" t="s">
        <v>661</v>
      </c>
      <c r="Z482" s="18" t="s">
        <v>661</v>
      </c>
      <c r="AA482" s="18" t="s">
        <v>661</v>
      </c>
      <c r="AB482" s="18" t="s">
        <v>661</v>
      </c>
      <c r="AC482" s="18" t="s">
        <v>661</v>
      </c>
      <c r="AD482" s="18"/>
      <c r="AE482" s="18"/>
      <c r="AF482" s="18"/>
      <c r="AG482" s="18"/>
      <c r="AH482" s="30" t="s">
        <v>661</v>
      </c>
      <c r="AI482" s="18" t="s">
        <v>661</v>
      </c>
      <c r="AJ482" s="18" t="s">
        <v>661</v>
      </c>
      <c r="AK482" s="18" t="s">
        <v>1240</v>
      </c>
      <c r="AL482" s="18" t="s">
        <v>661</v>
      </c>
      <c r="AM482" s="18" t="s">
        <v>661</v>
      </c>
      <c r="AN482" s="18" t="s">
        <v>661</v>
      </c>
      <c r="AO482" s="18" t="s">
        <v>661</v>
      </c>
      <c r="AP482" s="18" t="s">
        <v>661</v>
      </c>
      <c r="AS482" s="63">
        <v>75.75</v>
      </c>
      <c r="AT482" s="23" t="s">
        <v>1246</v>
      </c>
      <c r="AU482" s="23" t="s">
        <v>1247</v>
      </c>
      <c r="AV482" s="23" t="s">
        <v>1246</v>
      </c>
      <c r="AW482" s="23" t="s">
        <v>1247</v>
      </c>
    </row>
    <row r="483" spans="1:49" ht="15.75" customHeight="1">
      <c r="A483" s="57">
        <v>477</v>
      </c>
      <c r="B483" s="18" t="s">
        <v>545</v>
      </c>
      <c r="C483" s="59">
        <v>6586</v>
      </c>
      <c r="D483" s="18">
        <v>6586</v>
      </c>
      <c r="E483" s="59" t="s">
        <v>533</v>
      </c>
      <c r="F483" s="59">
        <v>80</v>
      </c>
      <c r="G483" s="59">
        <v>90</v>
      </c>
      <c r="H483" s="59">
        <v>80</v>
      </c>
      <c r="I483" s="59"/>
      <c r="J483" s="59"/>
      <c r="K483" s="59"/>
      <c r="L483" s="59"/>
      <c r="M483" s="59"/>
      <c r="N483" s="18"/>
      <c r="O483" s="60">
        <v>74</v>
      </c>
      <c r="P483" s="175">
        <v>80</v>
      </c>
      <c r="Q483" s="18"/>
      <c r="R483" s="18"/>
      <c r="S483" s="18"/>
      <c r="T483" s="18"/>
      <c r="U483" s="61">
        <v>80</v>
      </c>
      <c r="V483" s="18" t="s">
        <v>1238</v>
      </c>
      <c r="W483" s="18" t="s">
        <v>1239</v>
      </c>
      <c r="X483" s="62" t="s">
        <v>1240</v>
      </c>
      <c r="Y483" s="18" t="s">
        <v>661</v>
      </c>
      <c r="Z483" s="18" t="s">
        <v>661</v>
      </c>
      <c r="AA483" s="18" t="s">
        <v>661</v>
      </c>
      <c r="AB483" s="18" t="s">
        <v>661</v>
      </c>
      <c r="AC483" s="18" t="s">
        <v>661</v>
      </c>
      <c r="AD483" s="18"/>
      <c r="AE483" s="18"/>
      <c r="AF483" s="18"/>
      <c r="AG483" s="18"/>
      <c r="AH483" s="30" t="s">
        <v>661</v>
      </c>
      <c r="AI483" s="18" t="s">
        <v>661</v>
      </c>
      <c r="AJ483" s="18" t="s">
        <v>661</v>
      </c>
      <c r="AK483" s="18" t="s">
        <v>661</v>
      </c>
      <c r="AL483" s="18" t="s">
        <v>661</v>
      </c>
      <c r="AM483" s="18" t="s">
        <v>661</v>
      </c>
      <c r="AN483" s="18" t="s">
        <v>661</v>
      </c>
      <c r="AO483" s="18" t="s">
        <v>661</v>
      </c>
      <c r="AP483" s="18" t="s">
        <v>661</v>
      </c>
      <c r="AS483" s="63">
        <v>81</v>
      </c>
      <c r="AT483" s="23" t="s">
        <v>1248</v>
      </c>
      <c r="AU483" s="23" t="s">
        <v>1243</v>
      </c>
      <c r="AV483" s="23" t="s">
        <v>1248</v>
      </c>
      <c r="AW483" s="23" t="s">
        <v>661</v>
      </c>
    </row>
    <row r="484" spans="1:49" ht="15.75" customHeight="1">
      <c r="A484" s="57">
        <v>478</v>
      </c>
      <c r="B484" s="18" t="s">
        <v>546</v>
      </c>
      <c r="C484" s="59">
        <v>6587</v>
      </c>
      <c r="D484" s="18">
        <v>6587</v>
      </c>
      <c r="E484" s="59" t="s">
        <v>533</v>
      </c>
      <c r="F484" s="59">
        <v>80</v>
      </c>
      <c r="G484" s="59">
        <v>80</v>
      </c>
      <c r="H484" s="59">
        <v>75</v>
      </c>
      <c r="I484" s="59"/>
      <c r="J484" s="59"/>
      <c r="K484" s="59"/>
      <c r="L484" s="59"/>
      <c r="M484" s="59"/>
      <c r="N484" s="18"/>
      <c r="O484" s="60">
        <v>80</v>
      </c>
      <c r="P484" s="175">
        <v>80</v>
      </c>
      <c r="Q484" s="18"/>
      <c r="R484" s="18"/>
      <c r="S484" s="18"/>
      <c r="T484" s="18"/>
      <c r="U484" s="61">
        <v>80</v>
      </c>
      <c r="V484" s="18" t="s">
        <v>1238</v>
      </c>
      <c r="W484" s="18" t="s">
        <v>1239</v>
      </c>
      <c r="X484" s="62" t="s">
        <v>661</v>
      </c>
      <c r="Y484" s="18" t="s">
        <v>661</v>
      </c>
      <c r="Z484" s="18" t="s">
        <v>661</v>
      </c>
      <c r="AA484" s="18" t="s">
        <v>661</v>
      </c>
      <c r="AB484" s="18" t="s">
        <v>661</v>
      </c>
      <c r="AC484" s="18" t="s">
        <v>661</v>
      </c>
      <c r="AD484" s="18"/>
      <c r="AE484" s="18"/>
      <c r="AF484" s="18"/>
      <c r="AG484" s="18"/>
      <c r="AH484" s="30" t="s">
        <v>661</v>
      </c>
      <c r="AI484" s="18" t="s">
        <v>661</v>
      </c>
      <c r="AJ484" s="18" t="s">
        <v>661</v>
      </c>
      <c r="AK484" s="18" t="s">
        <v>1240</v>
      </c>
      <c r="AL484" s="18" t="s">
        <v>661</v>
      </c>
      <c r="AM484" s="18" t="s">
        <v>661</v>
      </c>
      <c r="AN484" s="18" t="s">
        <v>661</v>
      </c>
      <c r="AO484" s="18" t="s">
        <v>661</v>
      </c>
      <c r="AP484" s="18" t="s">
        <v>661</v>
      </c>
      <c r="AS484" s="63">
        <v>78.75</v>
      </c>
      <c r="AT484" s="23" t="s">
        <v>1246</v>
      </c>
      <c r="AU484" s="23" t="s">
        <v>1247</v>
      </c>
      <c r="AV484" s="23" t="s">
        <v>1246</v>
      </c>
      <c r="AW484" s="23" t="s">
        <v>1247</v>
      </c>
    </row>
    <row r="485" spans="1:49" ht="15.75" customHeight="1">
      <c r="A485" s="57">
        <v>479</v>
      </c>
      <c r="B485" s="18" t="s">
        <v>547</v>
      </c>
      <c r="C485" s="59">
        <v>6706</v>
      </c>
      <c r="D485" s="18">
        <v>6706</v>
      </c>
      <c r="E485" s="59" t="s">
        <v>533</v>
      </c>
      <c r="F485" s="59">
        <v>80</v>
      </c>
      <c r="G485" s="59">
        <v>80</v>
      </c>
      <c r="H485" s="59">
        <v>75</v>
      </c>
      <c r="I485" s="59"/>
      <c r="J485" s="59"/>
      <c r="K485" s="59"/>
      <c r="L485" s="59"/>
      <c r="M485" s="59"/>
      <c r="N485" s="18"/>
      <c r="O485" s="60">
        <v>61</v>
      </c>
      <c r="P485" s="175">
        <v>80</v>
      </c>
      <c r="Q485" s="18"/>
      <c r="R485" s="18"/>
      <c r="S485" s="18"/>
      <c r="T485" s="18"/>
      <c r="U485" s="61">
        <v>77</v>
      </c>
      <c r="V485" s="18" t="s">
        <v>1238</v>
      </c>
      <c r="W485" s="18" t="s">
        <v>1239</v>
      </c>
      <c r="X485" s="62" t="s">
        <v>661</v>
      </c>
      <c r="Y485" s="18" t="s">
        <v>661</v>
      </c>
      <c r="Z485" s="18" t="s">
        <v>661</v>
      </c>
      <c r="AA485" s="18" t="s">
        <v>661</v>
      </c>
      <c r="AB485" s="18" t="s">
        <v>661</v>
      </c>
      <c r="AC485" s="18" t="s">
        <v>661</v>
      </c>
      <c r="AD485" s="18"/>
      <c r="AE485" s="18"/>
      <c r="AF485" s="18"/>
      <c r="AG485" s="18"/>
      <c r="AH485" s="30" t="s">
        <v>661</v>
      </c>
      <c r="AI485" s="18" t="s">
        <v>661</v>
      </c>
      <c r="AJ485" s="18" t="s">
        <v>661</v>
      </c>
      <c r="AK485" s="18" t="s">
        <v>1240</v>
      </c>
      <c r="AL485" s="18" t="s">
        <v>661</v>
      </c>
      <c r="AM485" s="18" t="s">
        <v>661</v>
      </c>
      <c r="AN485" s="18" t="s">
        <v>661</v>
      </c>
      <c r="AO485" s="18" t="s">
        <v>661</v>
      </c>
      <c r="AP485" s="18" t="s">
        <v>661</v>
      </c>
      <c r="AS485" s="63">
        <v>74</v>
      </c>
      <c r="AT485" s="23" t="s">
        <v>1246</v>
      </c>
      <c r="AU485" s="23" t="s">
        <v>1247</v>
      </c>
      <c r="AV485" s="23" t="s">
        <v>1246</v>
      </c>
      <c r="AW485" s="23" t="s">
        <v>1247</v>
      </c>
    </row>
    <row r="486" spans="1:49" ht="15.75" customHeight="1">
      <c r="A486" s="57">
        <v>480</v>
      </c>
      <c r="B486" s="18" t="s">
        <v>548</v>
      </c>
      <c r="C486" s="59">
        <v>6588</v>
      </c>
      <c r="D486" s="18">
        <v>6588</v>
      </c>
      <c r="E486" s="59" t="s">
        <v>533</v>
      </c>
      <c r="F486" s="59">
        <v>80</v>
      </c>
      <c r="G486" s="59">
        <v>90</v>
      </c>
      <c r="H486" s="59">
        <v>80</v>
      </c>
      <c r="I486" s="59"/>
      <c r="J486" s="59"/>
      <c r="K486" s="59"/>
      <c r="L486" s="59"/>
      <c r="M486" s="59"/>
      <c r="N486" s="18"/>
      <c r="O486" s="60">
        <v>68</v>
      </c>
      <c r="P486" s="175">
        <v>80</v>
      </c>
      <c r="Q486" s="18"/>
      <c r="R486" s="18"/>
      <c r="S486" s="18"/>
      <c r="T486" s="18"/>
      <c r="U486" s="61">
        <v>79.5</v>
      </c>
      <c r="V486" s="18" t="s">
        <v>1238</v>
      </c>
      <c r="W486" s="18" t="s">
        <v>1239</v>
      </c>
      <c r="X486" s="62" t="s">
        <v>1240</v>
      </c>
      <c r="Y486" s="18" t="s">
        <v>661</v>
      </c>
      <c r="Z486" s="18" t="s">
        <v>661</v>
      </c>
      <c r="AA486" s="18" t="s">
        <v>661</v>
      </c>
      <c r="AB486" s="18" t="s">
        <v>661</v>
      </c>
      <c r="AC486" s="18" t="s">
        <v>661</v>
      </c>
      <c r="AD486" s="18"/>
      <c r="AE486" s="18"/>
      <c r="AF486" s="18"/>
      <c r="AG486" s="18"/>
      <c r="AH486" s="30" t="s">
        <v>661</v>
      </c>
      <c r="AI486" s="18" t="s">
        <v>661</v>
      </c>
      <c r="AJ486" s="18" t="s">
        <v>661</v>
      </c>
      <c r="AK486" s="18" t="s">
        <v>661</v>
      </c>
      <c r="AL486" s="18" t="s">
        <v>661</v>
      </c>
      <c r="AM486" s="18" t="s">
        <v>661</v>
      </c>
      <c r="AN486" s="18" t="s">
        <v>661</v>
      </c>
      <c r="AO486" s="18" t="s">
        <v>661</v>
      </c>
      <c r="AP486" s="18" t="s">
        <v>661</v>
      </c>
      <c r="AS486" s="63">
        <v>79.5</v>
      </c>
      <c r="AT486" s="23" t="s">
        <v>1248</v>
      </c>
      <c r="AU486" s="23" t="s">
        <v>1243</v>
      </c>
      <c r="AV486" s="23" t="s">
        <v>1248</v>
      </c>
      <c r="AW486" s="23" t="s">
        <v>661</v>
      </c>
    </row>
    <row r="487" spans="1:49" ht="15.75" customHeight="1">
      <c r="A487" s="57">
        <v>481</v>
      </c>
      <c r="B487" s="18" t="s">
        <v>549</v>
      </c>
      <c r="C487" s="59">
        <v>6589</v>
      </c>
      <c r="D487" s="18">
        <v>6589</v>
      </c>
      <c r="E487" s="59" t="s">
        <v>533</v>
      </c>
      <c r="F487" s="59">
        <v>80</v>
      </c>
      <c r="G487" s="59">
        <v>90</v>
      </c>
      <c r="H487" s="59">
        <v>90</v>
      </c>
      <c r="I487" s="59"/>
      <c r="J487" s="59"/>
      <c r="K487" s="59"/>
      <c r="L487" s="59"/>
      <c r="M487" s="59"/>
      <c r="N487" s="18"/>
      <c r="O487" s="60">
        <v>92</v>
      </c>
      <c r="P487" s="175">
        <v>80</v>
      </c>
      <c r="Q487" s="18"/>
      <c r="R487" s="18"/>
      <c r="S487" s="18"/>
      <c r="T487" s="18"/>
      <c r="U487" s="61">
        <v>86</v>
      </c>
      <c r="V487" s="18" t="s">
        <v>1238</v>
      </c>
      <c r="W487" s="18" t="s">
        <v>1239</v>
      </c>
      <c r="X487" s="62" t="s">
        <v>1240</v>
      </c>
      <c r="Y487" s="18" t="s">
        <v>661</v>
      </c>
      <c r="Z487" s="18" t="s">
        <v>661</v>
      </c>
      <c r="AA487" s="18" t="s">
        <v>661</v>
      </c>
      <c r="AB487" s="18" t="s">
        <v>661</v>
      </c>
      <c r="AC487" s="18" t="s">
        <v>661</v>
      </c>
      <c r="AD487" s="18"/>
      <c r="AE487" s="18"/>
      <c r="AF487" s="18"/>
      <c r="AG487" s="18"/>
      <c r="AH487" s="30" t="s">
        <v>661</v>
      </c>
      <c r="AI487" s="18" t="s">
        <v>661</v>
      </c>
      <c r="AJ487" s="18" t="s">
        <v>661</v>
      </c>
      <c r="AK487" s="18" t="s">
        <v>661</v>
      </c>
      <c r="AL487" s="18" t="s">
        <v>661</v>
      </c>
      <c r="AM487" s="18" t="s">
        <v>661</v>
      </c>
      <c r="AN487" s="18" t="s">
        <v>661</v>
      </c>
      <c r="AO487" s="18" t="s">
        <v>661</v>
      </c>
      <c r="AP487" s="18" t="s">
        <v>661</v>
      </c>
      <c r="AS487" s="63">
        <v>88</v>
      </c>
      <c r="AT487" s="23" t="s">
        <v>1248</v>
      </c>
      <c r="AU487" s="23" t="s">
        <v>1243</v>
      </c>
      <c r="AV487" s="23" t="s">
        <v>1248</v>
      </c>
      <c r="AW487" s="23" t="s">
        <v>661</v>
      </c>
    </row>
    <row r="488" spans="1:49" ht="15.75" customHeight="1">
      <c r="A488" s="57">
        <v>482</v>
      </c>
      <c r="B488" s="18" t="s">
        <v>550</v>
      </c>
      <c r="C488" s="59">
        <v>6590</v>
      </c>
      <c r="D488" s="18">
        <v>6590</v>
      </c>
      <c r="E488" s="59" t="s">
        <v>533</v>
      </c>
      <c r="F488" s="59">
        <v>80</v>
      </c>
      <c r="G488" s="59">
        <v>90</v>
      </c>
      <c r="H488" s="59">
        <v>80</v>
      </c>
      <c r="I488" s="59"/>
      <c r="J488" s="59"/>
      <c r="K488" s="59"/>
      <c r="L488" s="59"/>
      <c r="M488" s="59"/>
      <c r="N488" s="18"/>
      <c r="O488" s="60">
        <v>52</v>
      </c>
      <c r="P488" s="175">
        <v>80</v>
      </c>
      <c r="Q488" s="18"/>
      <c r="R488" s="18"/>
      <c r="S488" s="18"/>
      <c r="T488" s="18"/>
      <c r="U488" s="61">
        <v>77</v>
      </c>
      <c r="V488" s="18" t="s">
        <v>1238</v>
      </c>
      <c r="W488" s="18" t="s">
        <v>1239</v>
      </c>
      <c r="X488" s="62" t="s">
        <v>1240</v>
      </c>
      <c r="Y488" s="18" t="s">
        <v>661</v>
      </c>
      <c r="Z488" s="18" t="s">
        <v>661</v>
      </c>
      <c r="AA488" s="18" t="s">
        <v>661</v>
      </c>
      <c r="AB488" s="18" t="s">
        <v>661</v>
      </c>
      <c r="AC488" s="18" t="s">
        <v>661</v>
      </c>
      <c r="AD488" s="18"/>
      <c r="AE488" s="18"/>
      <c r="AF488" s="18"/>
      <c r="AG488" s="18"/>
      <c r="AH488" s="30" t="s">
        <v>661</v>
      </c>
      <c r="AI488" s="18" t="s">
        <v>661</v>
      </c>
      <c r="AJ488" s="18" t="s">
        <v>661</v>
      </c>
      <c r="AK488" s="18" t="s">
        <v>661</v>
      </c>
      <c r="AL488" s="18" t="s">
        <v>661</v>
      </c>
      <c r="AM488" s="18" t="s">
        <v>661</v>
      </c>
      <c r="AN488" s="18" t="s">
        <v>661</v>
      </c>
      <c r="AO488" s="18" t="s">
        <v>661</v>
      </c>
      <c r="AP488" s="18" t="s">
        <v>661</v>
      </c>
      <c r="AS488" s="63">
        <v>75.5</v>
      </c>
      <c r="AT488" s="23" t="s">
        <v>1248</v>
      </c>
      <c r="AU488" s="23" t="s">
        <v>1243</v>
      </c>
      <c r="AV488" s="23" t="s">
        <v>1248</v>
      </c>
      <c r="AW488" s="23" t="s">
        <v>661</v>
      </c>
    </row>
    <row r="489" spans="1:49" ht="15.75" customHeight="1">
      <c r="A489" s="57">
        <v>483</v>
      </c>
      <c r="B489" s="18" t="s">
        <v>551</v>
      </c>
      <c r="C489" s="59">
        <v>6591</v>
      </c>
      <c r="D489" s="18">
        <v>6591</v>
      </c>
      <c r="E489" s="59" t="s">
        <v>533</v>
      </c>
      <c r="F489" s="59">
        <v>70</v>
      </c>
      <c r="G489" s="59">
        <v>80</v>
      </c>
      <c r="H489" s="59">
        <v>75</v>
      </c>
      <c r="I489" s="59"/>
      <c r="J489" s="59"/>
      <c r="K489" s="59"/>
      <c r="L489" s="59"/>
      <c r="M489" s="59"/>
      <c r="N489" s="18"/>
      <c r="O489" s="60">
        <v>71</v>
      </c>
      <c r="P489" s="175">
        <v>80</v>
      </c>
      <c r="Q489" s="18"/>
      <c r="R489" s="18"/>
      <c r="S489" s="18"/>
      <c r="T489" s="18"/>
      <c r="U489" s="61">
        <v>76</v>
      </c>
      <c r="V489" s="18" t="s">
        <v>661</v>
      </c>
      <c r="W489" s="18" t="s">
        <v>1239</v>
      </c>
      <c r="X489" s="62" t="s">
        <v>661</v>
      </c>
      <c r="Y489" s="18" t="s">
        <v>661</v>
      </c>
      <c r="Z489" s="18" t="s">
        <v>661</v>
      </c>
      <c r="AA489" s="18" t="s">
        <v>661</v>
      </c>
      <c r="AB489" s="18" t="s">
        <v>661</v>
      </c>
      <c r="AC489" s="18" t="s">
        <v>661</v>
      </c>
      <c r="AD489" s="18"/>
      <c r="AE489" s="18"/>
      <c r="AF489" s="18"/>
      <c r="AG489" s="18"/>
      <c r="AH489" s="30" t="s">
        <v>661</v>
      </c>
      <c r="AI489" s="18" t="s">
        <v>1238</v>
      </c>
      <c r="AJ489" s="18" t="s">
        <v>661</v>
      </c>
      <c r="AK489" s="18" t="s">
        <v>1240</v>
      </c>
      <c r="AL489" s="18" t="s">
        <v>661</v>
      </c>
      <c r="AM489" s="18" t="s">
        <v>661</v>
      </c>
      <c r="AN489" s="18" t="s">
        <v>661</v>
      </c>
      <c r="AO489" s="18" t="s">
        <v>661</v>
      </c>
      <c r="AP489" s="18" t="s">
        <v>661</v>
      </c>
      <c r="AS489" s="63">
        <v>74</v>
      </c>
      <c r="AT489" s="23" t="s">
        <v>1253</v>
      </c>
      <c r="AU489" s="23" t="s">
        <v>1254</v>
      </c>
      <c r="AV489" s="23" t="s">
        <v>1253</v>
      </c>
      <c r="AW489" s="23" t="s">
        <v>1254</v>
      </c>
    </row>
    <row r="490" spans="1:49" ht="15.75" customHeight="1">
      <c r="A490" s="57">
        <v>484</v>
      </c>
      <c r="B490" s="18" t="s">
        <v>584</v>
      </c>
      <c r="C490" s="59">
        <v>6592</v>
      </c>
      <c r="D490" s="18">
        <v>6592</v>
      </c>
      <c r="E490" s="59" t="s">
        <v>533</v>
      </c>
      <c r="F490" s="59">
        <v>90</v>
      </c>
      <c r="G490" s="59">
        <v>90</v>
      </c>
      <c r="H490" s="59">
        <v>80</v>
      </c>
      <c r="I490" s="59"/>
      <c r="J490" s="59"/>
      <c r="K490" s="59"/>
      <c r="L490" s="59"/>
      <c r="M490" s="59"/>
      <c r="N490" s="18"/>
      <c r="O490" s="60">
        <v>72</v>
      </c>
      <c r="P490" s="175">
        <v>80</v>
      </c>
      <c r="Q490" s="18"/>
      <c r="R490" s="18"/>
      <c r="S490" s="18"/>
      <c r="T490" s="18"/>
      <c r="U490" s="61">
        <v>78</v>
      </c>
      <c r="V490" s="18" t="s">
        <v>1238</v>
      </c>
      <c r="W490" s="18" t="s">
        <v>1239</v>
      </c>
      <c r="X490" s="62" t="s">
        <v>1240</v>
      </c>
      <c r="Y490" s="18" t="s">
        <v>661</v>
      </c>
      <c r="Z490" s="18" t="s">
        <v>661</v>
      </c>
      <c r="AA490" s="18" t="s">
        <v>661</v>
      </c>
      <c r="AB490" s="18" t="s">
        <v>661</v>
      </c>
      <c r="AC490" s="18" t="s">
        <v>661</v>
      </c>
      <c r="AD490" s="18"/>
      <c r="AE490" s="18"/>
      <c r="AF490" s="18"/>
      <c r="AG490" s="18"/>
      <c r="AH490" s="30" t="s">
        <v>661</v>
      </c>
      <c r="AI490" s="18" t="s">
        <v>661</v>
      </c>
      <c r="AJ490" s="18" t="s">
        <v>661</v>
      </c>
      <c r="AK490" s="18" t="s">
        <v>661</v>
      </c>
      <c r="AL490" s="18" t="s">
        <v>661</v>
      </c>
      <c r="AM490" s="18" t="s">
        <v>661</v>
      </c>
      <c r="AN490" s="18" t="s">
        <v>661</v>
      </c>
      <c r="AO490" s="18" t="s">
        <v>661</v>
      </c>
      <c r="AP490" s="18" t="s">
        <v>661</v>
      </c>
      <c r="AS490" s="63">
        <v>83</v>
      </c>
      <c r="AT490" s="23" t="s">
        <v>1248</v>
      </c>
      <c r="AU490" s="23" t="s">
        <v>1243</v>
      </c>
      <c r="AV490" s="23" t="s">
        <v>1248</v>
      </c>
      <c r="AW490" s="23" t="s">
        <v>661</v>
      </c>
    </row>
    <row r="491" spans="1:49" ht="15.75" customHeight="1">
      <c r="A491" s="57">
        <v>485</v>
      </c>
      <c r="B491" s="18" t="s">
        <v>552</v>
      </c>
      <c r="C491" s="59">
        <v>6593</v>
      </c>
      <c r="D491" s="18">
        <v>6593</v>
      </c>
      <c r="E491" s="59" t="s">
        <v>533</v>
      </c>
      <c r="F491" s="59">
        <v>90</v>
      </c>
      <c r="G491" s="59">
        <v>90</v>
      </c>
      <c r="H491" s="59">
        <v>80</v>
      </c>
      <c r="I491" s="59"/>
      <c r="J491" s="59"/>
      <c r="K491" s="59"/>
      <c r="L491" s="59"/>
      <c r="M491" s="59"/>
      <c r="N491" s="18"/>
      <c r="O491" s="60">
        <v>90</v>
      </c>
      <c r="P491" s="175">
        <v>80</v>
      </c>
      <c r="Q491" s="18"/>
      <c r="R491" s="18"/>
      <c r="S491" s="18"/>
      <c r="T491" s="18"/>
      <c r="U491" s="61">
        <v>85</v>
      </c>
      <c r="V491" s="18" t="s">
        <v>1238</v>
      </c>
      <c r="W491" s="18" t="s">
        <v>1239</v>
      </c>
      <c r="X491" s="62" t="s">
        <v>1240</v>
      </c>
      <c r="Y491" s="18" t="s">
        <v>661</v>
      </c>
      <c r="Z491" s="18" t="s">
        <v>661</v>
      </c>
      <c r="AA491" s="18" t="s">
        <v>661</v>
      </c>
      <c r="AB491" s="18" t="s">
        <v>661</v>
      </c>
      <c r="AC491" s="18" t="s">
        <v>661</v>
      </c>
      <c r="AD491" s="18"/>
      <c r="AE491" s="18"/>
      <c r="AF491" s="18"/>
      <c r="AG491" s="18"/>
      <c r="AH491" s="30" t="s">
        <v>661</v>
      </c>
      <c r="AI491" s="18" t="s">
        <v>661</v>
      </c>
      <c r="AJ491" s="18" t="s">
        <v>661</v>
      </c>
      <c r="AK491" s="18" t="s">
        <v>661</v>
      </c>
      <c r="AL491" s="18" t="s">
        <v>661</v>
      </c>
      <c r="AM491" s="18" t="s">
        <v>661</v>
      </c>
      <c r="AN491" s="18" t="s">
        <v>661</v>
      </c>
      <c r="AO491" s="18" t="s">
        <v>661</v>
      </c>
      <c r="AP491" s="18" t="s">
        <v>661</v>
      </c>
      <c r="AS491" s="63">
        <v>87.5</v>
      </c>
      <c r="AT491" s="23" t="s">
        <v>1248</v>
      </c>
      <c r="AU491" s="23" t="s">
        <v>1243</v>
      </c>
      <c r="AV491" s="23" t="s">
        <v>1248</v>
      </c>
      <c r="AW491" s="23" t="s">
        <v>661</v>
      </c>
    </row>
    <row r="492" spans="1:49" ht="15.75" customHeight="1">
      <c r="A492" s="57">
        <v>486</v>
      </c>
      <c r="B492" s="18" t="s">
        <v>554</v>
      </c>
      <c r="C492" s="59">
        <v>6594</v>
      </c>
      <c r="D492" s="18">
        <v>6594</v>
      </c>
      <c r="E492" s="59" t="s">
        <v>533</v>
      </c>
      <c r="F492" s="59">
        <v>90</v>
      </c>
      <c r="G492" s="59">
        <v>80</v>
      </c>
      <c r="H492" s="59">
        <v>75</v>
      </c>
      <c r="I492" s="59"/>
      <c r="J492" s="59"/>
      <c r="K492" s="59"/>
      <c r="L492" s="59"/>
      <c r="M492" s="59"/>
      <c r="N492" s="18"/>
      <c r="O492" s="60">
        <v>65</v>
      </c>
      <c r="P492" s="175">
        <v>80</v>
      </c>
      <c r="Q492" s="18"/>
      <c r="R492" s="18"/>
      <c r="S492" s="18"/>
      <c r="T492" s="18"/>
      <c r="U492" s="61">
        <v>77.5</v>
      </c>
      <c r="V492" s="18" t="s">
        <v>1238</v>
      </c>
      <c r="W492" s="18" t="s">
        <v>1239</v>
      </c>
      <c r="X492" s="62" t="s">
        <v>661</v>
      </c>
      <c r="Y492" s="18" t="s">
        <v>661</v>
      </c>
      <c r="Z492" s="18" t="s">
        <v>661</v>
      </c>
      <c r="AA492" s="18" t="s">
        <v>661</v>
      </c>
      <c r="AB492" s="18" t="s">
        <v>661</v>
      </c>
      <c r="AC492" s="18" t="s">
        <v>661</v>
      </c>
      <c r="AD492" s="18"/>
      <c r="AE492" s="18"/>
      <c r="AF492" s="18"/>
      <c r="AG492" s="18"/>
      <c r="AH492" s="30" t="s">
        <v>661</v>
      </c>
      <c r="AI492" s="18" t="s">
        <v>661</v>
      </c>
      <c r="AJ492" s="18" t="s">
        <v>661</v>
      </c>
      <c r="AK492" s="18" t="s">
        <v>1240</v>
      </c>
      <c r="AL492" s="18" t="s">
        <v>661</v>
      </c>
      <c r="AM492" s="18" t="s">
        <v>661</v>
      </c>
      <c r="AN492" s="18" t="s">
        <v>661</v>
      </c>
      <c r="AO492" s="18" t="s">
        <v>661</v>
      </c>
      <c r="AP492" s="18" t="s">
        <v>661</v>
      </c>
      <c r="AS492" s="63">
        <v>77.5</v>
      </c>
      <c r="AT492" s="23" t="s">
        <v>1246</v>
      </c>
      <c r="AU492" s="23" t="s">
        <v>1247</v>
      </c>
      <c r="AV492" s="23" t="s">
        <v>1246</v>
      </c>
      <c r="AW492" s="23" t="s">
        <v>1247</v>
      </c>
    </row>
    <row r="493" spans="1:49" ht="15.75" customHeight="1">
      <c r="A493" s="57">
        <v>487</v>
      </c>
      <c r="B493" s="18" t="s">
        <v>555</v>
      </c>
      <c r="C493" s="59">
        <v>6595</v>
      </c>
      <c r="D493" s="18">
        <v>6595</v>
      </c>
      <c r="E493" s="59" t="s">
        <v>533</v>
      </c>
      <c r="F493" s="59">
        <v>90</v>
      </c>
      <c r="G493" s="59">
        <v>80</v>
      </c>
      <c r="H493" s="59">
        <v>80</v>
      </c>
      <c r="I493" s="59"/>
      <c r="J493" s="59"/>
      <c r="K493" s="59"/>
      <c r="L493" s="59"/>
      <c r="M493" s="59"/>
      <c r="N493" s="18"/>
      <c r="O493" s="60">
        <v>76</v>
      </c>
      <c r="P493" s="175">
        <v>80</v>
      </c>
      <c r="Q493" s="18"/>
      <c r="R493" s="18"/>
      <c r="S493" s="18"/>
      <c r="T493" s="18"/>
      <c r="U493" s="61">
        <v>81.5</v>
      </c>
      <c r="V493" s="18" t="s">
        <v>1238</v>
      </c>
      <c r="W493" s="18" t="s">
        <v>1239</v>
      </c>
      <c r="X493" s="62" t="s">
        <v>1240</v>
      </c>
      <c r="Y493" s="18" t="s">
        <v>661</v>
      </c>
      <c r="Z493" s="18" t="s">
        <v>661</v>
      </c>
      <c r="AA493" s="18" t="s">
        <v>661</v>
      </c>
      <c r="AB493" s="18" t="s">
        <v>661</v>
      </c>
      <c r="AC493" s="18" t="s">
        <v>661</v>
      </c>
      <c r="AD493" s="18"/>
      <c r="AE493" s="18"/>
      <c r="AF493" s="18"/>
      <c r="AG493" s="18"/>
      <c r="AH493" s="30" t="s">
        <v>661</v>
      </c>
      <c r="AI493" s="18" t="s">
        <v>661</v>
      </c>
      <c r="AJ493" s="18" t="s">
        <v>661</v>
      </c>
      <c r="AK493" s="18" t="s">
        <v>661</v>
      </c>
      <c r="AL493" s="18" t="s">
        <v>661</v>
      </c>
      <c r="AM493" s="18" t="s">
        <v>661</v>
      </c>
      <c r="AN493" s="18" t="s">
        <v>661</v>
      </c>
      <c r="AO493" s="18" t="s">
        <v>661</v>
      </c>
      <c r="AP493" s="18" t="s">
        <v>661</v>
      </c>
      <c r="AS493" s="63">
        <v>81.5</v>
      </c>
      <c r="AT493" s="23" t="s">
        <v>1248</v>
      </c>
      <c r="AU493" s="23" t="s">
        <v>1243</v>
      </c>
      <c r="AV493" s="23" t="s">
        <v>1248</v>
      </c>
      <c r="AW493" s="23" t="s">
        <v>661</v>
      </c>
    </row>
    <row r="494" spans="1:49" ht="15.75" customHeight="1">
      <c r="A494" s="57">
        <v>488</v>
      </c>
      <c r="B494" s="18" t="s">
        <v>556</v>
      </c>
      <c r="C494" s="59">
        <v>6596</v>
      </c>
      <c r="D494" s="18">
        <v>6596</v>
      </c>
      <c r="E494" s="59" t="s">
        <v>533</v>
      </c>
      <c r="F494" s="59">
        <v>80</v>
      </c>
      <c r="G494" s="59">
        <v>80</v>
      </c>
      <c r="H494" s="59">
        <v>75</v>
      </c>
      <c r="I494" s="59"/>
      <c r="J494" s="59"/>
      <c r="K494" s="59"/>
      <c r="L494" s="59"/>
      <c r="M494" s="59"/>
      <c r="N494" s="18"/>
      <c r="O494" s="60">
        <v>66</v>
      </c>
      <c r="P494" s="175">
        <v>80</v>
      </c>
      <c r="Q494" s="18"/>
      <c r="R494" s="18"/>
      <c r="S494" s="18"/>
      <c r="T494" s="18"/>
      <c r="U494" s="61">
        <v>77</v>
      </c>
      <c r="V494" s="18" t="s">
        <v>1238</v>
      </c>
      <c r="W494" s="18" t="s">
        <v>1239</v>
      </c>
      <c r="X494" s="62" t="s">
        <v>661</v>
      </c>
      <c r="Y494" s="18" t="s">
        <v>661</v>
      </c>
      <c r="Z494" s="18" t="s">
        <v>661</v>
      </c>
      <c r="AA494" s="18" t="s">
        <v>661</v>
      </c>
      <c r="AB494" s="18" t="s">
        <v>661</v>
      </c>
      <c r="AC494" s="18" t="s">
        <v>661</v>
      </c>
      <c r="AD494" s="18"/>
      <c r="AE494" s="18"/>
      <c r="AF494" s="18"/>
      <c r="AG494" s="18"/>
      <c r="AH494" s="30" t="s">
        <v>661</v>
      </c>
      <c r="AI494" s="18" t="s">
        <v>661</v>
      </c>
      <c r="AJ494" s="18" t="s">
        <v>661</v>
      </c>
      <c r="AK494" s="18" t="s">
        <v>1240</v>
      </c>
      <c r="AL494" s="18" t="s">
        <v>661</v>
      </c>
      <c r="AM494" s="18" t="s">
        <v>661</v>
      </c>
      <c r="AN494" s="18" t="s">
        <v>661</v>
      </c>
      <c r="AO494" s="18" t="s">
        <v>661</v>
      </c>
      <c r="AP494" s="18" t="s">
        <v>661</v>
      </c>
      <c r="AS494" s="63">
        <v>75.25</v>
      </c>
      <c r="AT494" s="23" t="s">
        <v>1246</v>
      </c>
      <c r="AU494" s="23" t="s">
        <v>1247</v>
      </c>
      <c r="AV494" s="23" t="s">
        <v>1246</v>
      </c>
      <c r="AW494" s="23" t="s">
        <v>1247</v>
      </c>
    </row>
    <row r="495" spans="1:49" ht="15.75" customHeight="1">
      <c r="A495" s="57">
        <v>489</v>
      </c>
      <c r="B495" s="18" t="s">
        <v>557</v>
      </c>
      <c r="C495" s="59">
        <v>6597</v>
      </c>
      <c r="D495" s="18">
        <v>6597</v>
      </c>
      <c r="E495" s="59" t="s">
        <v>533</v>
      </c>
      <c r="F495" s="59">
        <v>80</v>
      </c>
      <c r="G495" s="59">
        <v>90</v>
      </c>
      <c r="H495" s="59">
        <v>90</v>
      </c>
      <c r="I495" s="59"/>
      <c r="J495" s="59"/>
      <c r="K495" s="59"/>
      <c r="L495" s="59"/>
      <c r="M495" s="59"/>
      <c r="N495" s="18"/>
      <c r="O495" s="60">
        <v>57</v>
      </c>
      <c r="P495" s="175">
        <v>80</v>
      </c>
      <c r="Q495" s="18"/>
      <c r="R495" s="18"/>
      <c r="S495" s="18"/>
      <c r="T495" s="18"/>
      <c r="U495" s="61">
        <v>77</v>
      </c>
      <c r="V495" s="18" t="s">
        <v>1238</v>
      </c>
      <c r="W495" s="18" t="s">
        <v>1239</v>
      </c>
      <c r="X495" s="62" t="s">
        <v>1240</v>
      </c>
      <c r="Y495" s="18" t="s">
        <v>661</v>
      </c>
      <c r="Z495" s="18" t="s">
        <v>661</v>
      </c>
      <c r="AA495" s="18" t="s">
        <v>661</v>
      </c>
      <c r="AB495" s="18" t="s">
        <v>661</v>
      </c>
      <c r="AC495" s="18" t="s">
        <v>661</v>
      </c>
      <c r="AD495" s="18"/>
      <c r="AE495" s="18"/>
      <c r="AF495" s="18"/>
      <c r="AG495" s="18"/>
      <c r="AH495" s="30" t="s">
        <v>661</v>
      </c>
      <c r="AI495" s="18" t="s">
        <v>661</v>
      </c>
      <c r="AJ495" s="18" t="s">
        <v>661</v>
      </c>
      <c r="AK495" s="18" t="s">
        <v>661</v>
      </c>
      <c r="AL495" s="18" t="s">
        <v>661</v>
      </c>
      <c r="AM495" s="18" t="s">
        <v>661</v>
      </c>
      <c r="AN495" s="18" t="s">
        <v>661</v>
      </c>
      <c r="AO495" s="18" t="s">
        <v>661</v>
      </c>
      <c r="AP495" s="18" t="s">
        <v>661</v>
      </c>
      <c r="AS495" s="63">
        <v>79.25</v>
      </c>
      <c r="AT495" s="23" t="s">
        <v>1248</v>
      </c>
      <c r="AU495" s="23" t="s">
        <v>1243</v>
      </c>
      <c r="AV495" s="23" t="s">
        <v>1248</v>
      </c>
      <c r="AW495" s="23" t="s">
        <v>661</v>
      </c>
    </row>
    <row r="496" spans="1:49" ht="15.75" customHeight="1">
      <c r="A496" s="57">
        <v>490</v>
      </c>
      <c r="B496" s="18" t="s">
        <v>558</v>
      </c>
      <c r="C496" s="59">
        <v>6598</v>
      </c>
      <c r="D496" s="18">
        <v>6598</v>
      </c>
      <c r="E496" s="59" t="s">
        <v>533</v>
      </c>
      <c r="F496" s="59">
        <v>80</v>
      </c>
      <c r="G496" s="59">
        <v>90</v>
      </c>
      <c r="H496" s="59">
        <v>80</v>
      </c>
      <c r="I496" s="59"/>
      <c r="J496" s="59"/>
      <c r="K496" s="59"/>
      <c r="L496" s="59"/>
      <c r="M496" s="59"/>
      <c r="N496" s="18"/>
      <c r="O496" s="60">
        <v>72</v>
      </c>
      <c r="P496" s="175">
        <v>80</v>
      </c>
      <c r="Q496" s="18"/>
      <c r="R496" s="18"/>
      <c r="S496" s="18"/>
      <c r="T496" s="18"/>
      <c r="U496" s="61">
        <v>77</v>
      </c>
      <c r="V496" s="18" t="s">
        <v>1238</v>
      </c>
      <c r="W496" s="18" t="s">
        <v>1239</v>
      </c>
      <c r="X496" s="62" t="s">
        <v>1240</v>
      </c>
      <c r="Y496" s="18" t="s">
        <v>661</v>
      </c>
      <c r="Z496" s="18" t="s">
        <v>661</v>
      </c>
      <c r="AA496" s="18" t="s">
        <v>661</v>
      </c>
      <c r="AB496" s="18" t="s">
        <v>661</v>
      </c>
      <c r="AC496" s="18" t="s">
        <v>661</v>
      </c>
      <c r="AD496" s="18"/>
      <c r="AE496" s="18"/>
      <c r="AF496" s="18"/>
      <c r="AG496" s="18"/>
      <c r="AH496" s="30" t="s">
        <v>661</v>
      </c>
      <c r="AI496" s="18" t="s">
        <v>661</v>
      </c>
      <c r="AJ496" s="18" t="s">
        <v>661</v>
      </c>
      <c r="AK496" s="18" t="s">
        <v>661</v>
      </c>
      <c r="AL496" s="18" t="s">
        <v>661</v>
      </c>
      <c r="AM496" s="18" t="s">
        <v>661</v>
      </c>
      <c r="AN496" s="18" t="s">
        <v>661</v>
      </c>
      <c r="AO496" s="18" t="s">
        <v>661</v>
      </c>
      <c r="AP496" s="18" t="s">
        <v>661</v>
      </c>
      <c r="AS496" s="63">
        <v>80.5</v>
      </c>
      <c r="AT496" s="23" t="s">
        <v>1248</v>
      </c>
      <c r="AU496" s="23" t="s">
        <v>1243</v>
      </c>
      <c r="AV496" s="23" t="s">
        <v>1248</v>
      </c>
      <c r="AW496" s="23" t="s">
        <v>661</v>
      </c>
    </row>
    <row r="497" spans="1:49" ht="15.75" customHeight="1">
      <c r="A497" s="57">
        <v>491</v>
      </c>
      <c r="B497" s="18" t="s">
        <v>559</v>
      </c>
      <c r="C497" s="59">
        <v>6599</v>
      </c>
      <c r="D497" s="18">
        <v>6599</v>
      </c>
      <c r="E497" s="59" t="s">
        <v>533</v>
      </c>
      <c r="F497" s="59">
        <v>70</v>
      </c>
      <c r="G497" s="59">
        <v>80</v>
      </c>
      <c r="H497" s="59">
        <v>75</v>
      </c>
      <c r="I497" s="59"/>
      <c r="J497" s="59"/>
      <c r="K497" s="59"/>
      <c r="L497" s="59"/>
      <c r="M497" s="59"/>
      <c r="N497" s="18"/>
      <c r="O497" s="60">
        <v>58</v>
      </c>
      <c r="P497" s="175">
        <v>80</v>
      </c>
      <c r="Q497" s="18"/>
      <c r="R497" s="18"/>
      <c r="S497" s="18"/>
      <c r="T497" s="18"/>
      <c r="U497" s="61">
        <v>77</v>
      </c>
      <c r="V497" s="18" t="s">
        <v>661</v>
      </c>
      <c r="W497" s="18" t="s">
        <v>1239</v>
      </c>
      <c r="X497" s="62" t="s">
        <v>661</v>
      </c>
      <c r="Y497" s="18" t="s">
        <v>661</v>
      </c>
      <c r="Z497" s="18" t="s">
        <v>661</v>
      </c>
      <c r="AA497" s="18" t="s">
        <v>661</v>
      </c>
      <c r="AB497" s="18" t="s">
        <v>661</v>
      </c>
      <c r="AC497" s="18" t="s">
        <v>661</v>
      </c>
      <c r="AD497" s="18"/>
      <c r="AE497" s="18"/>
      <c r="AF497" s="18"/>
      <c r="AG497" s="18"/>
      <c r="AH497" s="30" t="s">
        <v>661</v>
      </c>
      <c r="AI497" s="18" t="s">
        <v>1238</v>
      </c>
      <c r="AJ497" s="18" t="s">
        <v>661</v>
      </c>
      <c r="AK497" s="18" t="s">
        <v>1240</v>
      </c>
      <c r="AL497" s="18" t="s">
        <v>661</v>
      </c>
      <c r="AM497" s="18" t="s">
        <v>661</v>
      </c>
      <c r="AN497" s="18" t="s">
        <v>661</v>
      </c>
      <c r="AO497" s="18" t="s">
        <v>661</v>
      </c>
      <c r="AP497" s="18" t="s">
        <v>661</v>
      </c>
      <c r="AS497" s="63">
        <v>70.75</v>
      </c>
      <c r="AT497" s="23" t="s">
        <v>1253</v>
      </c>
      <c r="AU497" s="23" t="s">
        <v>1254</v>
      </c>
      <c r="AV497" s="23" t="s">
        <v>1253</v>
      </c>
      <c r="AW497" s="23" t="s">
        <v>1254</v>
      </c>
    </row>
    <row r="498" spans="1:49" ht="15.75" customHeight="1">
      <c r="A498" s="57">
        <v>492</v>
      </c>
      <c r="B498" s="18" t="s">
        <v>560</v>
      </c>
      <c r="C498" s="59">
        <v>6600</v>
      </c>
      <c r="D498" s="18">
        <v>6600</v>
      </c>
      <c r="E498" s="59" t="s">
        <v>533</v>
      </c>
      <c r="F498" s="59">
        <v>90</v>
      </c>
      <c r="G498" s="59">
        <v>90</v>
      </c>
      <c r="H498" s="59">
        <v>90</v>
      </c>
      <c r="I498" s="59"/>
      <c r="J498" s="59"/>
      <c r="K498" s="59"/>
      <c r="L498" s="59"/>
      <c r="M498" s="59"/>
      <c r="N498" s="18"/>
      <c r="O498" s="60">
        <v>78</v>
      </c>
      <c r="P498" s="175">
        <v>80</v>
      </c>
      <c r="Q498" s="18"/>
      <c r="R498" s="18"/>
      <c r="S498" s="18"/>
      <c r="T498" s="18"/>
      <c r="U498" s="61">
        <v>78</v>
      </c>
      <c r="V498" s="18" t="s">
        <v>1238</v>
      </c>
      <c r="W498" s="18" t="s">
        <v>1239</v>
      </c>
      <c r="X498" s="62" t="s">
        <v>1240</v>
      </c>
      <c r="Y498" s="18" t="s">
        <v>661</v>
      </c>
      <c r="Z498" s="18" t="s">
        <v>661</v>
      </c>
      <c r="AA498" s="18" t="s">
        <v>661</v>
      </c>
      <c r="AB498" s="18" t="s">
        <v>661</v>
      </c>
      <c r="AC498" s="18" t="s">
        <v>661</v>
      </c>
      <c r="AD498" s="18"/>
      <c r="AE498" s="18"/>
      <c r="AF498" s="18"/>
      <c r="AG498" s="18"/>
      <c r="AH498" s="30" t="s">
        <v>661</v>
      </c>
      <c r="AI498" s="18" t="s">
        <v>661</v>
      </c>
      <c r="AJ498" s="18" t="s">
        <v>661</v>
      </c>
      <c r="AK498" s="18" t="s">
        <v>661</v>
      </c>
      <c r="AL498" s="18" t="s">
        <v>661</v>
      </c>
      <c r="AM498" s="18" t="s">
        <v>661</v>
      </c>
      <c r="AN498" s="18" t="s">
        <v>661</v>
      </c>
      <c r="AO498" s="18" t="s">
        <v>661</v>
      </c>
      <c r="AP498" s="18" t="s">
        <v>661</v>
      </c>
      <c r="AS498" s="63">
        <v>87</v>
      </c>
      <c r="AT498" s="23" t="s">
        <v>1248</v>
      </c>
      <c r="AU498" s="23" t="s">
        <v>1243</v>
      </c>
      <c r="AV498" s="23" t="s">
        <v>1248</v>
      </c>
      <c r="AW498" s="23" t="s">
        <v>661</v>
      </c>
    </row>
    <row r="499" spans="1:49" ht="15.75" customHeight="1">
      <c r="A499" s="57">
        <v>493</v>
      </c>
      <c r="B499" s="18" t="s">
        <v>561</v>
      </c>
      <c r="C499" s="59">
        <v>6601</v>
      </c>
      <c r="D499" s="18">
        <v>6601</v>
      </c>
      <c r="E499" s="59" t="s">
        <v>533</v>
      </c>
      <c r="F499" s="59">
        <v>80</v>
      </c>
      <c r="G499" s="59">
        <v>90</v>
      </c>
      <c r="H499" s="59">
        <v>80</v>
      </c>
      <c r="I499" s="59"/>
      <c r="J499" s="59"/>
      <c r="K499" s="59"/>
      <c r="L499" s="59"/>
      <c r="M499" s="59"/>
      <c r="N499" s="18"/>
      <c r="O499" s="60">
        <v>74</v>
      </c>
      <c r="P499" s="175">
        <v>80</v>
      </c>
      <c r="Q499" s="18"/>
      <c r="R499" s="18"/>
      <c r="S499" s="18"/>
      <c r="T499" s="18"/>
      <c r="U499" s="61">
        <v>81</v>
      </c>
      <c r="V499" s="18" t="s">
        <v>1238</v>
      </c>
      <c r="W499" s="18" t="s">
        <v>1239</v>
      </c>
      <c r="X499" s="62" t="s">
        <v>1240</v>
      </c>
      <c r="Y499" s="18" t="s">
        <v>661</v>
      </c>
      <c r="Z499" s="18" t="s">
        <v>661</v>
      </c>
      <c r="AA499" s="18" t="s">
        <v>661</v>
      </c>
      <c r="AB499" s="18" t="s">
        <v>661</v>
      </c>
      <c r="AC499" s="18" t="s">
        <v>661</v>
      </c>
      <c r="AD499" s="18"/>
      <c r="AE499" s="18"/>
      <c r="AF499" s="18"/>
      <c r="AG499" s="18"/>
      <c r="AH499" s="30" t="s">
        <v>661</v>
      </c>
      <c r="AI499" s="18" t="s">
        <v>661</v>
      </c>
      <c r="AJ499" s="18" t="s">
        <v>661</v>
      </c>
      <c r="AK499" s="18" t="s">
        <v>661</v>
      </c>
      <c r="AL499" s="18" t="s">
        <v>661</v>
      </c>
      <c r="AM499" s="18" t="s">
        <v>661</v>
      </c>
      <c r="AN499" s="18" t="s">
        <v>661</v>
      </c>
      <c r="AO499" s="18" t="s">
        <v>661</v>
      </c>
      <c r="AP499" s="18" t="s">
        <v>661</v>
      </c>
      <c r="AS499" s="63">
        <v>81</v>
      </c>
      <c r="AT499" s="23" t="s">
        <v>1248</v>
      </c>
      <c r="AU499" s="23" t="s">
        <v>1243</v>
      </c>
      <c r="AV499" s="23" t="s">
        <v>1248</v>
      </c>
      <c r="AW499" s="23" t="s">
        <v>661</v>
      </c>
    </row>
    <row r="500" spans="1:49" ht="15.75" customHeight="1">
      <c r="A500" s="57">
        <v>494</v>
      </c>
      <c r="B500" s="18" t="s">
        <v>562</v>
      </c>
      <c r="C500" s="59">
        <v>6602</v>
      </c>
      <c r="D500" s="18">
        <v>6602</v>
      </c>
      <c r="E500" s="59" t="s">
        <v>533</v>
      </c>
      <c r="F500" s="59">
        <v>90</v>
      </c>
      <c r="G500" s="59">
        <v>90</v>
      </c>
      <c r="H500" s="59">
        <v>80</v>
      </c>
      <c r="I500" s="59"/>
      <c r="J500" s="59"/>
      <c r="K500" s="59"/>
      <c r="L500" s="59"/>
      <c r="M500" s="59"/>
      <c r="N500" s="18"/>
      <c r="O500" s="60">
        <v>76</v>
      </c>
      <c r="P500" s="175">
        <v>80</v>
      </c>
      <c r="Q500" s="18"/>
      <c r="R500" s="18"/>
      <c r="S500" s="18"/>
      <c r="T500" s="18"/>
      <c r="U500" s="61">
        <v>77</v>
      </c>
      <c r="V500" s="18" t="s">
        <v>1238</v>
      </c>
      <c r="W500" s="18" t="s">
        <v>1239</v>
      </c>
      <c r="X500" s="62" t="s">
        <v>1240</v>
      </c>
      <c r="Y500" s="18" t="s">
        <v>661</v>
      </c>
      <c r="Z500" s="18" t="s">
        <v>661</v>
      </c>
      <c r="AA500" s="18" t="s">
        <v>661</v>
      </c>
      <c r="AB500" s="18" t="s">
        <v>661</v>
      </c>
      <c r="AC500" s="18" t="s">
        <v>661</v>
      </c>
      <c r="AD500" s="18"/>
      <c r="AE500" s="18"/>
      <c r="AF500" s="18"/>
      <c r="AG500" s="18"/>
      <c r="AH500" s="30" t="s">
        <v>661</v>
      </c>
      <c r="AI500" s="18" t="s">
        <v>661</v>
      </c>
      <c r="AJ500" s="18" t="s">
        <v>661</v>
      </c>
      <c r="AK500" s="18" t="s">
        <v>661</v>
      </c>
      <c r="AL500" s="18" t="s">
        <v>661</v>
      </c>
      <c r="AM500" s="18" t="s">
        <v>661</v>
      </c>
      <c r="AN500" s="18" t="s">
        <v>661</v>
      </c>
      <c r="AO500" s="18" t="s">
        <v>661</v>
      </c>
      <c r="AP500" s="18" t="s">
        <v>661</v>
      </c>
      <c r="AS500" s="63">
        <v>84</v>
      </c>
      <c r="AT500" s="23" t="s">
        <v>1248</v>
      </c>
      <c r="AU500" s="23" t="s">
        <v>1243</v>
      </c>
      <c r="AV500" s="23" t="s">
        <v>1248</v>
      </c>
      <c r="AW500" s="23" t="s">
        <v>661</v>
      </c>
    </row>
    <row r="501" spans="1:49" ht="15.75" customHeight="1">
      <c r="A501" s="57">
        <v>495</v>
      </c>
      <c r="B501" s="18" t="s">
        <v>564</v>
      </c>
      <c r="C501" s="59">
        <v>6604</v>
      </c>
      <c r="D501" s="18">
        <v>6604</v>
      </c>
      <c r="E501" s="59" t="s">
        <v>533</v>
      </c>
      <c r="F501" s="59">
        <v>80</v>
      </c>
      <c r="G501" s="59">
        <v>80</v>
      </c>
      <c r="H501" s="59">
        <v>75</v>
      </c>
      <c r="I501" s="59"/>
      <c r="J501" s="59"/>
      <c r="K501" s="59"/>
      <c r="L501" s="59"/>
      <c r="M501" s="59"/>
      <c r="N501" s="18"/>
      <c r="O501" s="60">
        <v>71</v>
      </c>
      <c r="P501" s="175">
        <v>80</v>
      </c>
      <c r="Q501" s="18"/>
      <c r="R501" s="18"/>
      <c r="S501" s="18"/>
      <c r="T501" s="18"/>
      <c r="U501" s="61">
        <v>76.5</v>
      </c>
      <c r="V501" s="18" t="s">
        <v>1238</v>
      </c>
      <c r="W501" s="18" t="s">
        <v>1239</v>
      </c>
      <c r="X501" s="62" t="s">
        <v>661</v>
      </c>
      <c r="Y501" s="18" t="s">
        <v>661</v>
      </c>
      <c r="Z501" s="18" t="s">
        <v>661</v>
      </c>
      <c r="AA501" s="18" t="s">
        <v>661</v>
      </c>
      <c r="AB501" s="18" t="s">
        <v>661</v>
      </c>
      <c r="AC501" s="18" t="s">
        <v>661</v>
      </c>
      <c r="AD501" s="18"/>
      <c r="AE501" s="18"/>
      <c r="AF501" s="18"/>
      <c r="AG501" s="18"/>
      <c r="AH501" s="30" t="s">
        <v>661</v>
      </c>
      <c r="AI501" s="18" t="s">
        <v>661</v>
      </c>
      <c r="AJ501" s="18" t="s">
        <v>661</v>
      </c>
      <c r="AK501" s="18" t="s">
        <v>1240</v>
      </c>
      <c r="AL501" s="18" t="s">
        <v>661</v>
      </c>
      <c r="AM501" s="18" t="s">
        <v>661</v>
      </c>
      <c r="AN501" s="18" t="s">
        <v>661</v>
      </c>
      <c r="AO501" s="18" t="s">
        <v>661</v>
      </c>
      <c r="AP501" s="18" t="s">
        <v>661</v>
      </c>
      <c r="AS501" s="63">
        <v>76.5</v>
      </c>
      <c r="AT501" s="23" t="s">
        <v>1246</v>
      </c>
      <c r="AU501" s="23" t="s">
        <v>1247</v>
      </c>
      <c r="AV501" s="23" t="s">
        <v>1246</v>
      </c>
      <c r="AW501" s="23" t="s">
        <v>1247</v>
      </c>
    </row>
    <row r="502" spans="1:49" ht="15.75" customHeight="1">
      <c r="A502" s="57">
        <v>496</v>
      </c>
      <c r="B502" s="18" t="s">
        <v>565</v>
      </c>
      <c r="C502" s="59">
        <v>6605</v>
      </c>
      <c r="D502" s="18">
        <v>6605</v>
      </c>
      <c r="E502" s="59" t="s">
        <v>27</v>
      </c>
      <c r="F502" s="59">
        <v>70</v>
      </c>
      <c r="G502" s="59">
        <v>80</v>
      </c>
      <c r="H502" s="59">
        <v>80</v>
      </c>
      <c r="I502" s="59"/>
      <c r="J502" s="59"/>
      <c r="K502" s="59"/>
      <c r="L502" s="59"/>
      <c r="M502" s="59"/>
      <c r="N502" s="18"/>
      <c r="O502" s="60">
        <v>57</v>
      </c>
      <c r="P502" s="175">
        <v>80</v>
      </c>
      <c r="Q502" s="18"/>
      <c r="R502" s="18"/>
      <c r="S502" s="18"/>
      <c r="T502" s="18"/>
      <c r="U502" s="61">
        <v>75</v>
      </c>
      <c r="V502" s="18" t="s">
        <v>661</v>
      </c>
      <c r="W502" s="18" t="s">
        <v>1239</v>
      </c>
      <c r="X502" s="62" t="s">
        <v>1240</v>
      </c>
      <c r="Y502" s="18" t="s">
        <v>661</v>
      </c>
      <c r="Z502" s="18" t="s">
        <v>661</v>
      </c>
      <c r="AA502" s="18" t="s">
        <v>661</v>
      </c>
      <c r="AB502" s="18" t="s">
        <v>661</v>
      </c>
      <c r="AC502" s="18" t="s">
        <v>661</v>
      </c>
      <c r="AD502" s="18"/>
      <c r="AE502" s="18"/>
      <c r="AF502" s="18"/>
      <c r="AG502" s="18"/>
      <c r="AH502" s="30" t="s">
        <v>661</v>
      </c>
      <c r="AI502" s="18" t="s">
        <v>1238</v>
      </c>
      <c r="AJ502" s="18" t="s">
        <v>661</v>
      </c>
      <c r="AK502" s="18" t="s">
        <v>661</v>
      </c>
      <c r="AL502" s="18" t="s">
        <v>661</v>
      </c>
      <c r="AM502" s="18" t="s">
        <v>661</v>
      </c>
      <c r="AN502" s="18" t="s">
        <v>661</v>
      </c>
      <c r="AO502" s="18" t="s">
        <v>661</v>
      </c>
      <c r="AP502" s="18" t="s">
        <v>661</v>
      </c>
      <c r="AS502" s="63">
        <v>71.75</v>
      </c>
      <c r="AT502" s="23" t="s">
        <v>1255</v>
      </c>
      <c r="AU502" s="23" t="s">
        <v>1256</v>
      </c>
      <c r="AV502" s="23" t="s">
        <v>1255</v>
      </c>
      <c r="AW502" s="23" t="s">
        <v>1256</v>
      </c>
    </row>
    <row r="503" spans="1:49" ht="15.75" customHeight="1">
      <c r="A503" s="57">
        <v>497</v>
      </c>
      <c r="B503" s="18" t="s">
        <v>567</v>
      </c>
      <c r="C503" s="59">
        <v>6606</v>
      </c>
      <c r="D503" s="18">
        <v>6606</v>
      </c>
      <c r="E503" s="59" t="s">
        <v>27</v>
      </c>
      <c r="F503" s="59">
        <v>70</v>
      </c>
      <c r="G503" s="59">
        <v>80</v>
      </c>
      <c r="H503" s="59">
        <v>80</v>
      </c>
      <c r="I503" s="59"/>
      <c r="J503" s="59"/>
      <c r="K503" s="59"/>
      <c r="L503" s="59"/>
      <c r="M503" s="59"/>
      <c r="N503" s="18"/>
      <c r="O503" s="60">
        <v>71</v>
      </c>
      <c r="P503" s="175">
        <v>80</v>
      </c>
      <c r="Q503" s="18"/>
      <c r="R503" s="18"/>
      <c r="S503" s="18"/>
      <c r="T503" s="18"/>
      <c r="U503" s="61">
        <v>75.25</v>
      </c>
      <c r="V503" s="18" t="s">
        <v>661</v>
      </c>
      <c r="W503" s="18" t="s">
        <v>1239</v>
      </c>
      <c r="X503" s="62" t="s">
        <v>1240</v>
      </c>
      <c r="Y503" s="18" t="s">
        <v>661</v>
      </c>
      <c r="Z503" s="18" t="s">
        <v>661</v>
      </c>
      <c r="AA503" s="18" t="s">
        <v>661</v>
      </c>
      <c r="AB503" s="18" t="s">
        <v>661</v>
      </c>
      <c r="AC503" s="18" t="s">
        <v>661</v>
      </c>
      <c r="AD503" s="18"/>
      <c r="AE503" s="18"/>
      <c r="AF503" s="18"/>
      <c r="AG503" s="18"/>
      <c r="AH503" s="30" t="s">
        <v>661</v>
      </c>
      <c r="AI503" s="18" t="s">
        <v>1238</v>
      </c>
      <c r="AJ503" s="18" t="s">
        <v>661</v>
      </c>
      <c r="AK503" s="18" t="s">
        <v>661</v>
      </c>
      <c r="AL503" s="18" t="s">
        <v>661</v>
      </c>
      <c r="AM503" s="18" t="s">
        <v>661</v>
      </c>
      <c r="AN503" s="18" t="s">
        <v>661</v>
      </c>
      <c r="AO503" s="18" t="s">
        <v>661</v>
      </c>
      <c r="AP503" s="18" t="s">
        <v>661</v>
      </c>
      <c r="AS503" s="63">
        <v>75.25</v>
      </c>
      <c r="AT503" s="23" t="s">
        <v>1255</v>
      </c>
      <c r="AU503" s="23" t="s">
        <v>1256</v>
      </c>
      <c r="AV503" s="23" t="s">
        <v>1255</v>
      </c>
      <c r="AW503" s="23" t="s">
        <v>1256</v>
      </c>
    </row>
    <row r="504" spans="1:49" ht="15.75" customHeight="1">
      <c r="A504" s="57">
        <v>498</v>
      </c>
      <c r="B504" s="18" t="s">
        <v>505</v>
      </c>
      <c r="C504" s="59">
        <v>6607</v>
      </c>
      <c r="D504" s="18">
        <v>6607</v>
      </c>
      <c r="E504" s="59" t="s">
        <v>27</v>
      </c>
      <c r="F504" s="59">
        <v>80</v>
      </c>
      <c r="G504" s="59">
        <v>90</v>
      </c>
      <c r="H504" s="59">
        <v>90</v>
      </c>
      <c r="I504" s="59"/>
      <c r="J504" s="59"/>
      <c r="K504" s="59"/>
      <c r="L504" s="59"/>
      <c r="M504" s="59"/>
      <c r="N504" s="18"/>
      <c r="O504" s="60">
        <v>76</v>
      </c>
      <c r="P504" s="175">
        <v>80</v>
      </c>
      <c r="Q504" s="18"/>
      <c r="R504" s="18"/>
      <c r="S504" s="18"/>
      <c r="T504" s="18"/>
      <c r="U504" s="61">
        <v>78</v>
      </c>
      <c r="V504" s="18" t="s">
        <v>1238</v>
      </c>
      <c r="W504" s="18" t="s">
        <v>1239</v>
      </c>
      <c r="X504" s="62" t="s">
        <v>1240</v>
      </c>
      <c r="Y504" s="18" t="s">
        <v>661</v>
      </c>
      <c r="Z504" s="18" t="s">
        <v>661</v>
      </c>
      <c r="AA504" s="18" t="s">
        <v>661</v>
      </c>
      <c r="AB504" s="18" t="s">
        <v>661</v>
      </c>
      <c r="AC504" s="18" t="s">
        <v>661</v>
      </c>
      <c r="AD504" s="18"/>
      <c r="AE504" s="18"/>
      <c r="AF504" s="18"/>
      <c r="AG504" s="18"/>
      <c r="AH504" s="30" t="s">
        <v>661</v>
      </c>
      <c r="AI504" s="18" t="s">
        <v>661</v>
      </c>
      <c r="AJ504" s="18" t="s">
        <v>661</v>
      </c>
      <c r="AK504" s="18" t="s">
        <v>661</v>
      </c>
      <c r="AL504" s="18" t="s">
        <v>661</v>
      </c>
      <c r="AM504" s="18" t="s">
        <v>661</v>
      </c>
      <c r="AN504" s="18" t="s">
        <v>661</v>
      </c>
      <c r="AO504" s="18" t="s">
        <v>661</v>
      </c>
      <c r="AP504" s="18" t="s">
        <v>661</v>
      </c>
      <c r="AS504" s="63">
        <v>84</v>
      </c>
      <c r="AT504" s="23" t="s">
        <v>1248</v>
      </c>
      <c r="AU504" s="23" t="s">
        <v>1243</v>
      </c>
      <c r="AV504" s="23" t="s">
        <v>1248</v>
      </c>
      <c r="AW504" s="23" t="s">
        <v>661</v>
      </c>
    </row>
    <row r="505" spans="1:49" ht="15.75" customHeight="1">
      <c r="A505" s="57">
        <v>499</v>
      </c>
      <c r="B505" s="18" t="s">
        <v>1202</v>
      </c>
      <c r="C505" s="59">
        <v>6608</v>
      </c>
      <c r="D505" s="18">
        <v>6608</v>
      </c>
      <c r="E505" s="59" t="s">
        <v>27</v>
      </c>
      <c r="F505" s="59">
        <v>90</v>
      </c>
      <c r="G505" s="59">
        <v>90</v>
      </c>
      <c r="H505" s="59">
        <v>90</v>
      </c>
      <c r="I505" s="59"/>
      <c r="J505" s="59"/>
      <c r="K505" s="59"/>
      <c r="L505" s="59"/>
      <c r="M505" s="59"/>
      <c r="N505" s="18"/>
      <c r="O505" s="60">
        <v>71</v>
      </c>
      <c r="P505" s="175">
        <v>80</v>
      </c>
      <c r="Q505" s="18"/>
      <c r="R505" s="18"/>
      <c r="S505" s="18"/>
      <c r="T505" s="18"/>
      <c r="U505" s="61">
        <v>80</v>
      </c>
      <c r="V505" s="18" t="s">
        <v>1238</v>
      </c>
      <c r="W505" s="18" t="s">
        <v>1239</v>
      </c>
      <c r="X505" s="62" t="s">
        <v>1240</v>
      </c>
      <c r="Y505" s="18" t="s">
        <v>661</v>
      </c>
      <c r="Z505" s="18" t="s">
        <v>661</v>
      </c>
      <c r="AA505" s="18" t="s">
        <v>661</v>
      </c>
      <c r="AB505" s="18" t="s">
        <v>661</v>
      </c>
      <c r="AC505" s="18" t="s">
        <v>661</v>
      </c>
      <c r="AD505" s="18"/>
      <c r="AE505" s="18"/>
      <c r="AF505" s="18"/>
      <c r="AG505" s="18"/>
      <c r="AH505" s="30" t="s">
        <v>661</v>
      </c>
      <c r="AI505" s="18" t="s">
        <v>661</v>
      </c>
      <c r="AJ505" s="18" t="s">
        <v>661</v>
      </c>
      <c r="AK505" s="18" t="s">
        <v>661</v>
      </c>
      <c r="AL505" s="18" t="s">
        <v>661</v>
      </c>
      <c r="AM505" s="18" t="s">
        <v>661</v>
      </c>
      <c r="AN505" s="18" t="s">
        <v>661</v>
      </c>
      <c r="AO505" s="18" t="s">
        <v>661</v>
      </c>
      <c r="AP505" s="18" t="s">
        <v>661</v>
      </c>
      <c r="AS505" s="63">
        <v>85.25</v>
      </c>
      <c r="AT505" s="23" t="s">
        <v>1248</v>
      </c>
      <c r="AU505" s="23" t="s">
        <v>1243</v>
      </c>
      <c r="AV505" s="23" t="s">
        <v>1248</v>
      </c>
      <c r="AW505" s="23" t="s">
        <v>661</v>
      </c>
    </row>
    <row r="506" spans="1:49" ht="15.75" customHeight="1">
      <c r="A506" s="57">
        <v>500</v>
      </c>
      <c r="B506" s="18" t="s">
        <v>570</v>
      </c>
      <c r="C506" s="59">
        <v>6609</v>
      </c>
      <c r="D506" s="18">
        <v>6609</v>
      </c>
      <c r="E506" s="59" t="s">
        <v>27</v>
      </c>
      <c r="F506" s="59">
        <v>90</v>
      </c>
      <c r="G506" s="59">
        <v>75</v>
      </c>
      <c r="H506" s="59">
        <v>75</v>
      </c>
      <c r="I506" s="59"/>
      <c r="J506" s="59"/>
      <c r="K506" s="59"/>
      <c r="L506" s="59"/>
      <c r="M506" s="59"/>
      <c r="N506" s="18"/>
      <c r="O506" s="60">
        <v>55</v>
      </c>
      <c r="P506" s="175">
        <v>80</v>
      </c>
      <c r="Q506" s="18"/>
      <c r="R506" s="18"/>
      <c r="S506" s="18"/>
      <c r="T506" s="18"/>
      <c r="U506" s="61">
        <v>76</v>
      </c>
      <c r="V506" s="18" t="s">
        <v>1238</v>
      </c>
      <c r="W506" s="18" t="s">
        <v>661</v>
      </c>
      <c r="X506" s="62" t="s">
        <v>661</v>
      </c>
      <c r="Y506" s="18" t="s">
        <v>661</v>
      </c>
      <c r="Z506" s="18" t="s">
        <v>661</v>
      </c>
      <c r="AA506" s="18" t="s">
        <v>661</v>
      </c>
      <c r="AB506" s="18" t="s">
        <v>661</v>
      </c>
      <c r="AC506" s="18" t="s">
        <v>661</v>
      </c>
      <c r="AD506" s="18"/>
      <c r="AE506" s="18"/>
      <c r="AF506" s="18"/>
      <c r="AG506" s="18"/>
      <c r="AH506" s="30" t="s">
        <v>661</v>
      </c>
      <c r="AI506" s="18" t="s">
        <v>661</v>
      </c>
      <c r="AJ506" s="18" t="s">
        <v>1239</v>
      </c>
      <c r="AK506" s="18" t="s">
        <v>1240</v>
      </c>
      <c r="AL506" s="18" t="s">
        <v>661</v>
      </c>
      <c r="AM506" s="18" t="s">
        <v>661</v>
      </c>
      <c r="AN506" s="18" t="s">
        <v>661</v>
      </c>
      <c r="AO506" s="18" t="s">
        <v>661</v>
      </c>
      <c r="AP506" s="18" t="s">
        <v>661</v>
      </c>
      <c r="AS506" s="63">
        <v>73.75</v>
      </c>
      <c r="AT506" s="23" t="s">
        <v>1251</v>
      </c>
      <c r="AU506" s="23" t="s">
        <v>1252</v>
      </c>
      <c r="AV506" s="23" t="s">
        <v>1251</v>
      </c>
      <c r="AW506" s="23" t="s">
        <v>1252</v>
      </c>
    </row>
    <row r="507" spans="1:49" ht="15.75" customHeight="1">
      <c r="A507" s="57">
        <v>501</v>
      </c>
      <c r="B507" s="18" t="s">
        <v>633</v>
      </c>
      <c r="C507" s="59">
        <v>6610</v>
      </c>
      <c r="D507" s="18">
        <v>6610</v>
      </c>
      <c r="E507" s="59" t="s">
        <v>27</v>
      </c>
      <c r="F507" s="59">
        <v>80</v>
      </c>
      <c r="G507" s="59">
        <v>90</v>
      </c>
      <c r="H507" s="59">
        <v>90</v>
      </c>
      <c r="I507" s="59"/>
      <c r="J507" s="59"/>
      <c r="K507" s="59"/>
      <c r="L507" s="59"/>
      <c r="M507" s="59"/>
      <c r="N507" s="18"/>
      <c r="O507" s="60">
        <v>61</v>
      </c>
      <c r="P507" s="175">
        <v>80</v>
      </c>
      <c r="Q507" s="18"/>
      <c r="R507" s="18"/>
      <c r="S507" s="18"/>
      <c r="T507" s="18"/>
      <c r="U507" s="61">
        <v>77</v>
      </c>
      <c r="V507" s="18" t="s">
        <v>1238</v>
      </c>
      <c r="W507" s="18" t="s">
        <v>1239</v>
      </c>
      <c r="X507" s="62" t="s">
        <v>1240</v>
      </c>
      <c r="Y507" s="18" t="s">
        <v>661</v>
      </c>
      <c r="Z507" s="18" t="s">
        <v>661</v>
      </c>
      <c r="AA507" s="18" t="s">
        <v>661</v>
      </c>
      <c r="AB507" s="18" t="s">
        <v>661</v>
      </c>
      <c r="AC507" s="18" t="s">
        <v>661</v>
      </c>
      <c r="AD507" s="18"/>
      <c r="AE507" s="18"/>
      <c r="AF507" s="18"/>
      <c r="AG507" s="18"/>
      <c r="AH507" s="30" t="s">
        <v>661</v>
      </c>
      <c r="AI507" s="18" t="s">
        <v>661</v>
      </c>
      <c r="AJ507" s="18" t="s">
        <v>661</v>
      </c>
      <c r="AK507" s="18" t="s">
        <v>661</v>
      </c>
      <c r="AL507" s="18" t="s">
        <v>661</v>
      </c>
      <c r="AM507" s="18" t="s">
        <v>661</v>
      </c>
      <c r="AN507" s="18" t="s">
        <v>661</v>
      </c>
      <c r="AO507" s="18" t="s">
        <v>661</v>
      </c>
      <c r="AP507" s="18" t="s">
        <v>661</v>
      </c>
      <c r="AS507" s="63">
        <v>80.25</v>
      </c>
      <c r="AT507" s="23" t="s">
        <v>1248</v>
      </c>
      <c r="AU507" s="23" t="s">
        <v>1243</v>
      </c>
      <c r="AV507" s="23" t="s">
        <v>1248</v>
      </c>
      <c r="AW507" s="23" t="s">
        <v>661</v>
      </c>
    </row>
    <row r="508" spans="1:49" ht="15.75" customHeight="1">
      <c r="A508" s="57">
        <v>502</v>
      </c>
      <c r="B508" s="18" t="s">
        <v>571</v>
      </c>
      <c r="C508" s="59">
        <v>6612</v>
      </c>
      <c r="D508" s="18">
        <v>6612</v>
      </c>
      <c r="E508" s="59" t="s">
        <v>27</v>
      </c>
      <c r="F508" s="59">
        <v>75</v>
      </c>
      <c r="G508" s="59">
        <v>75</v>
      </c>
      <c r="H508" s="59">
        <v>75</v>
      </c>
      <c r="I508" s="59"/>
      <c r="J508" s="59"/>
      <c r="K508" s="59"/>
      <c r="L508" s="59"/>
      <c r="M508" s="59"/>
      <c r="N508" s="18"/>
      <c r="O508" s="60">
        <v>60</v>
      </c>
      <c r="P508" s="175">
        <v>80</v>
      </c>
      <c r="Q508" s="18"/>
      <c r="R508" s="18"/>
      <c r="S508" s="18"/>
      <c r="T508" s="18"/>
      <c r="U508" s="61">
        <v>77</v>
      </c>
      <c r="V508" s="18" t="s">
        <v>661</v>
      </c>
      <c r="W508" s="18" t="s">
        <v>661</v>
      </c>
      <c r="X508" s="62" t="s">
        <v>661</v>
      </c>
      <c r="Y508" s="18" t="s">
        <v>661</v>
      </c>
      <c r="Z508" s="18" t="s">
        <v>661</v>
      </c>
      <c r="AA508" s="18" t="s">
        <v>661</v>
      </c>
      <c r="AB508" s="18" t="s">
        <v>661</v>
      </c>
      <c r="AC508" s="18" t="s">
        <v>661</v>
      </c>
      <c r="AD508" s="18"/>
      <c r="AE508" s="18"/>
      <c r="AF508" s="18"/>
      <c r="AG508" s="18"/>
      <c r="AH508" s="30" t="s">
        <v>661</v>
      </c>
      <c r="AI508" s="18" t="s">
        <v>1238</v>
      </c>
      <c r="AJ508" s="18" t="s">
        <v>1239</v>
      </c>
      <c r="AK508" s="18" t="s">
        <v>1240</v>
      </c>
      <c r="AL508" s="18" t="s">
        <v>661</v>
      </c>
      <c r="AM508" s="18" t="s">
        <v>661</v>
      </c>
      <c r="AN508" s="18" t="s">
        <v>661</v>
      </c>
      <c r="AO508" s="18" t="s">
        <v>661</v>
      </c>
      <c r="AP508" s="18" t="s">
        <v>661</v>
      </c>
      <c r="AS508" s="63">
        <v>71.25</v>
      </c>
      <c r="AT508" s="23" t="s">
        <v>1242</v>
      </c>
      <c r="AU508" s="23" t="s">
        <v>1257</v>
      </c>
      <c r="AV508" s="23" t="s">
        <v>661</v>
      </c>
      <c r="AW508" s="23" t="s">
        <v>1257</v>
      </c>
    </row>
    <row r="509" spans="1:49" ht="15.75" customHeight="1">
      <c r="A509" s="57">
        <v>503</v>
      </c>
      <c r="B509" s="18" t="s">
        <v>575</v>
      </c>
      <c r="C509" s="59">
        <v>6613</v>
      </c>
      <c r="D509" s="18">
        <v>6613</v>
      </c>
      <c r="E509" s="59" t="s">
        <v>27</v>
      </c>
      <c r="F509" s="59">
        <v>70</v>
      </c>
      <c r="G509" s="59">
        <v>80</v>
      </c>
      <c r="H509" s="59">
        <v>80</v>
      </c>
      <c r="I509" s="59"/>
      <c r="J509" s="59"/>
      <c r="K509" s="59"/>
      <c r="L509" s="59"/>
      <c r="M509" s="59"/>
      <c r="N509" s="18"/>
      <c r="O509" s="60">
        <v>63</v>
      </c>
      <c r="P509" s="175">
        <v>80</v>
      </c>
      <c r="Q509" s="18"/>
      <c r="R509" s="18"/>
      <c r="S509" s="18"/>
      <c r="T509" s="18"/>
      <c r="U509" s="61">
        <v>75</v>
      </c>
      <c r="V509" s="18" t="s">
        <v>661</v>
      </c>
      <c r="W509" s="18" t="s">
        <v>1239</v>
      </c>
      <c r="X509" s="62" t="s">
        <v>1240</v>
      </c>
      <c r="Y509" s="18" t="s">
        <v>661</v>
      </c>
      <c r="Z509" s="18" t="s">
        <v>661</v>
      </c>
      <c r="AA509" s="18" t="s">
        <v>661</v>
      </c>
      <c r="AB509" s="18" t="s">
        <v>661</v>
      </c>
      <c r="AC509" s="18" t="s">
        <v>661</v>
      </c>
      <c r="AD509" s="18"/>
      <c r="AE509" s="18"/>
      <c r="AF509" s="18"/>
      <c r="AG509" s="18"/>
      <c r="AH509" s="30" t="s">
        <v>661</v>
      </c>
      <c r="AI509" s="18" t="s">
        <v>1238</v>
      </c>
      <c r="AJ509" s="18" t="s">
        <v>661</v>
      </c>
      <c r="AK509" s="18" t="s">
        <v>661</v>
      </c>
      <c r="AL509" s="18" t="s">
        <v>661</v>
      </c>
      <c r="AM509" s="18" t="s">
        <v>661</v>
      </c>
      <c r="AN509" s="18" t="s">
        <v>661</v>
      </c>
      <c r="AO509" s="18" t="s">
        <v>661</v>
      </c>
      <c r="AP509" s="18" t="s">
        <v>661</v>
      </c>
      <c r="AS509" s="63">
        <v>73.25</v>
      </c>
      <c r="AT509" s="23" t="s">
        <v>1255</v>
      </c>
      <c r="AU509" s="23" t="s">
        <v>1256</v>
      </c>
      <c r="AV509" s="23" t="s">
        <v>1255</v>
      </c>
      <c r="AW509" s="23" t="s">
        <v>1256</v>
      </c>
    </row>
    <row r="510" spans="1:49" ht="15.75" customHeight="1">
      <c r="A510" s="57">
        <v>504</v>
      </c>
      <c r="B510" s="18" t="s">
        <v>576</v>
      </c>
      <c r="C510" s="59">
        <v>6614</v>
      </c>
      <c r="D510" s="18">
        <v>6614</v>
      </c>
      <c r="E510" s="59" t="s">
        <v>27</v>
      </c>
      <c r="F510" s="59">
        <v>80</v>
      </c>
      <c r="G510" s="59">
        <v>80</v>
      </c>
      <c r="H510" s="59">
        <v>80</v>
      </c>
      <c r="I510" s="59"/>
      <c r="J510" s="59"/>
      <c r="K510" s="59"/>
      <c r="L510" s="59"/>
      <c r="M510" s="59"/>
      <c r="N510" s="18"/>
      <c r="O510" s="60">
        <v>54</v>
      </c>
      <c r="P510" s="175">
        <v>80</v>
      </c>
      <c r="Q510" s="18"/>
      <c r="R510" s="18"/>
      <c r="S510" s="18"/>
      <c r="T510" s="18"/>
      <c r="U510" s="61">
        <v>75</v>
      </c>
      <c r="V510" s="18" t="s">
        <v>1238</v>
      </c>
      <c r="W510" s="18" t="s">
        <v>1239</v>
      </c>
      <c r="X510" s="62" t="s">
        <v>1240</v>
      </c>
      <c r="Y510" s="18" t="s">
        <v>661</v>
      </c>
      <c r="Z510" s="18" t="s">
        <v>661</v>
      </c>
      <c r="AA510" s="18" t="s">
        <v>661</v>
      </c>
      <c r="AB510" s="18" t="s">
        <v>661</v>
      </c>
      <c r="AC510" s="18" t="s">
        <v>661</v>
      </c>
      <c r="AD510" s="18"/>
      <c r="AE510" s="18"/>
      <c r="AF510" s="18"/>
      <c r="AG510" s="18"/>
      <c r="AH510" s="30" t="s">
        <v>661</v>
      </c>
      <c r="AI510" s="18" t="s">
        <v>661</v>
      </c>
      <c r="AJ510" s="18" t="s">
        <v>661</v>
      </c>
      <c r="AK510" s="18" t="s">
        <v>661</v>
      </c>
      <c r="AL510" s="18" t="s">
        <v>661</v>
      </c>
      <c r="AM510" s="18" t="s">
        <v>661</v>
      </c>
      <c r="AN510" s="18" t="s">
        <v>661</v>
      </c>
      <c r="AO510" s="18" t="s">
        <v>661</v>
      </c>
      <c r="AP510" s="18" t="s">
        <v>661</v>
      </c>
      <c r="AS510" s="63">
        <v>73.5</v>
      </c>
      <c r="AT510" s="23" t="s">
        <v>1248</v>
      </c>
      <c r="AU510" s="23" t="s">
        <v>1243</v>
      </c>
      <c r="AV510" s="23" t="s">
        <v>1248</v>
      </c>
      <c r="AW510" s="23" t="s">
        <v>661</v>
      </c>
    </row>
    <row r="511" spans="1:49" ht="15.75" customHeight="1">
      <c r="A511" s="57">
        <v>505</v>
      </c>
      <c r="B511" s="18" t="s">
        <v>511</v>
      </c>
      <c r="C511" s="59">
        <v>6615</v>
      </c>
      <c r="D511" s="18">
        <v>6615</v>
      </c>
      <c r="E511" s="59" t="s">
        <v>27</v>
      </c>
      <c r="F511" s="59">
        <v>90</v>
      </c>
      <c r="G511" s="59">
        <v>90</v>
      </c>
      <c r="H511" s="59">
        <v>90</v>
      </c>
      <c r="I511" s="59"/>
      <c r="J511" s="59"/>
      <c r="K511" s="59"/>
      <c r="L511" s="59"/>
      <c r="M511" s="59"/>
      <c r="N511" s="18"/>
      <c r="O511" s="60">
        <v>82</v>
      </c>
      <c r="P511" s="175">
        <v>80</v>
      </c>
      <c r="Q511" s="18"/>
      <c r="R511" s="18"/>
      <c r="S511" s="18"/>
      <c r="T511" s="18"/>
      <c r="U511" s="61">
        <v>85</v>
      </c>
      <c r="V511" s="18" t="s">
        <v>1238</v>
      </c>
      <c r="W511" s="18" t="s">
        <v>1239</v>
      </c>
      <c r="X511" s="62" t="s">
        <v>1240</v>
      </c>
      <c r="Y511" s="18" t="s">
        <v>661</v>
      </c>
      <c r="Z511" s="18" t="s">
        <v>661</v>
      </c>
      <c r="AA511" s="18" t="s">
        <v>661</v>
      </c>
      <c r="AB511" s="18" t="s">
        <v>661</v>
      </c>
      <c r="AC511" s="18" t="s">
        <v>661</v>
      </c>
      <c r="AD511" s="18"/>
      <c r="AE511" s="18"/>
      <c r="AF511" s="18"/>
      <c r="AG511" s="18"/>
      <c r="AH511" s="30" t="s">
        <v>661</v>
      </c>
      <c r="AI511" s="18" t="s">
        <v>661</v>
      </c>
      <c r="AJ511" s="18" t="s">
        <v>661</v>
      </c>
      <c r="AK511" s="18" t="s">
        <v>661</v>
      </c>
      <c r="AL511" s="18" t="s">
        <v>661</v>
      </c>
      <c r="AM511" s="18" t="s">
        <v>661</v>
      </c>
      <c r="AN511" s="18" t="s">
        <v>661</v>
      </c>
      <c r="AO511" s="18" t="s">
        <v>661</v>
      </c>
      <c r="AP511" s="18" t="s">
        <v>661</v>
      </c>
      <c r="AS511" s="63">
        <v>88</v>
      </c>
      <c r="AT511" s="23" t="s">
        <v>1248</v>
      </c>
      <c r="AU511" s="23" t="s">
        <v>1243</v>
      </c>
      <c r="AV511" s="23" t="s">
        <v>1248</v>
      </c>
      <c r="AW511" s="23" t="s">
        <v>661</v>
      </c>
    </row>
    <row r="512" spans="1:49" ht="15.75" customHeight="1">
      <c r="A512" s="57">
        <v>506</v>
      </c>
      <c r="B512" s="18" t="s">
        <v>543</v>
      </c>
      <c r="C512" s="59">
        <v>6616</v>
      </c>
      <c r="D512" s="18">
        <v>6616</v>
      </c>
      <c r="E512" s="59" t="s">
        <v>27</v>
      </c>
      <c r="F512" s="59">
        <v>80</v>
      </c>
      <c r="G512" s="59">
        <v>80</v>
      </c>
      <c r="H512" s="59">
        <v>80</v>
      </c>
      <c r="I512" s="59"/>
      <c r="J512" s="59"/>
      <c r="K512" s="59"/>
      <c r="L512" s="59"/>
      <c r="M512" s="59"/>
      <c r="N512" s="18"/>
      <c r="O512" s="60">
        <v>69</v>
      </c>
      <c r="P512" s="175">
        <v>80</v>
      </c>
      <c r="Q512" s="18"/>
      <c r="R512" s="18"/>
      <c r="S512" s="18"/>
      <c r="T512" s="18"/>
      <c r="U512" s="61">
        <v>77.25</v>
      </c>
      <c r="V512" s="18" t="s">
        <v>1238</v>
      </c>
      <c r="W512" s="18" t="s">
        <v>1239</v>
      </c>
      <c r="X512" s="62" t="s">
        <v>1240</v>
      </c>
      <c r="Y512" s="18" t="s">
        <v>661</v>
      </c>
      <c r="Z512" s="18" t="s">
        <v>661</v>
      </c>
      <c r="AA512" s="18" t="s">
        <v>661</v>
      </c>
      <c r="AB512" s="18" t="s">
        <v>661</v>
      </c>
      <c r="AC512" s="18" t="s">
        <v>661</v>
      </c>
      <c r="AD512" s="18"/>
      <c r="AE512" s="18"/>
      <c r="AF512" s="18"/>
      <c r="AG512" s="18"/>
      <c r="AH512" s="30" t="s">
        <v>661</v>
      </c>
      <c r="AI512" s="18" t="s">
        <v>661</v>
      </c>
      <c r="AJ512" s="18" t="s">
        <v>661</v>
      </c>
      <c r="AK512" s="18" t="s">
        <v>661</v>
      </c>
      <c r="AL512" s="18" t="s">
        <v>661</v>
      </c>
      <c r="AM512" s="18" t="s">
        <v>661</v>
      </c>
      <c r="AN512" s="18" t="s">
        <v>661</v>
      </c>
      <c r="AO512" s="18" t="s">
        <v>661</v>
      </c>
      <c r="AP512" s="18" t="s">
        <v>661</v>
      </c>
      <c r="AS512" s="63">
        <v>77.25</v>
      </c>
      <c r="AT512" s="23" t="s">
        <v>1248</v>
      </c>
      <c r="AU512" s="23" t="s">
        <v>1243</v>
      </c>
      <c r="AV512" s="23" t="s">
        <v>1248</v>
      </c>
      <c r="AW512" s="23" t="s">
        <v>661</v>
      </c>
    </row>
    <row r="513" spans="1:49" ht="15.75" customHeight="1">
      <c r="A513" s="57">
        <v>507</v>
      </c>
      <c r="B513" s="18" t="s">
        <v>578</v>
      </c>
      <c r="C513" s="59">
        <v>6617</v>
      </c>
      <c r="D513" s="18">
        <v>6617</v>
      </c>
      <c r="E513" s="59" t="s">
        <v>27</v>
      </c>
      <c r="F513" s="59">
        <v>90</v>
      </c>
      <c r="G513" s="59">
        <v>80</v>
      </c>
      <c r="H513" s="59">
        <v>80</v>
      </c>
      <c r="I513" s="59"/>
      <c r="J513" s="59"/>
      <c r="K513" s="59"/>
      <c r="L513" s="59"/>
      <c r="M513" s="59"/>
      <c r="N513" s="18"/>
      <c r="O513" s="60">
        <v>63</v>
      </c>
      <c r="P513" s="175">
        <v>80</v>
      </c>
      <c r="Q513" s="18"/>
      <c r="R513" s="18"/>
      <c r="S513" s="18"/>
      <c r="T513" s="18"/>
      <c r="U513" s="61">
        <v>78.25</v>
      </c>
      <c r="V513" s="18" t="s">
        <v>1238</v>
      </c>
      <c r="W513" s="18" t="s">
        <v>1239</v>
      </c>
      <c r="X513" s="62" t="s">
        <v>1240</v>
      </c>
      <c r="Y513" s="18" t="s">
        <v>661</v>
      </c>
      <c r="Z513" s="18" t="s">
        <v>661</v>
      </c>
      <c r="AA513" s="18" t="s">
        <v>661</v>
      </c>
      <c r="AB513" s="18" t="s">
        <v>661</v>
      </c>
      <c r="AC513" s="18" t="s">
        <v>661</v>
      </c>
      <c r="AD513" s="18"/>
      <c r="AE513" s="18"/>
      <c r="AF513" s="18"/>
      <c r="AG513" s="18"/>
      <c r="AH513" s="30" t="s">
        <v>661</v>
      </c>
      <c r="AI513" s="18" t="s">
        <v>661</v>
      </c>
      <c r="AJ513" s="18" t="s">
        <v>661</v>
      </c>
      <c r="AK513" s="18" t="s">
        <v>661</v>
      </c>
      <c r="AL513" s="18" t="s">
        <v>661</v>
      </c>
      <c r="AM513" s="18" t="s">
        <v>661</v>
      </c>
      <c r="AN513" s="18" t="s">
        <v>661</v>
      </c>
      <c r="AO513" s="18" t="s">
        <v>661</v>
      </c>
      <c r="AP513" s="18" t="s">
        <v>661</v>
      </c>
      <c r="AS513" s="63">
        <v>78.25</v>
      </c>
      <c r="AT513" s="23" t="s">
        <v>1248</v>
      </c>
      <c r="AU513" s="23" t="s">
        <v>1243</v>
      </c>
      <c r="AV513" s="23" t="s">
        <v>1248</v>
      </c>
      <c r="AW513" s="23" t="s">
        <v>661</v>
      </c>
    </row>
    <row r="514" spans="1:49" ht="15.75" customHeight="1">
      <c r="A514" s="57">
        <v>508</v>
      </c>
      <c r="B514" s="18" t="s">
        <v>640</v>
      </c>
      <c r="C514" s="59">
        <v>6618</v>
      </c>
      <c r="D514" s="18">
        <v>6618</v>
      </c>
      <c r="E514" s="59" t="s">
        <v>27</v>
      </c>
      <c r="F514" s="59">
        <v>75</v>
      </c>
      <c r="G514" s="59">
        <v>75</v>
      </c>
      <c r="H514" s="59">
        <v>75</v>
      </c>
      <c r="I514" s="59"/>
      <c r="J514" s="59"/>
      <c r="K514" s="59"/>
      <c r="L514" s="59"/>
      <c r="M514" s="59"/>
      <c r="N514" s="18"/>
      <c r="O514" s="60">
        <v>61</v>
      </c>
      <c r="P514" s="175">
        <v>80</v>
      </c>
      <c r="Q514" s="18"/>
      <c r="R514" s="18"/>
      <c r="S514" s="18"/>
      <c r="T514" s="18"/>
      <c r="U514" s="61">
        <v>75</v>
      </c>
      <c r="V514" s="18" t="s">
        <v>661</v>
      </c>
      <c r="W514" s="18" t="s">
        <v>661</v>
      </c>
      <c r="X514" s="62" t="s">
        <v>661</v>
      </c>
      <c r="Y514" s="18" t="s">
        <v>661</v>
      </c>
      <c r="Z514" s="18" t="s">
        <v>661</v>
      </c>
      <c r="AA514" s="18" t="s">
        <v>661</v>
      </c>
      <c r="AB514" s="18" t="s">
        <v>661</v>
      </c>
      <c r="AC514" s="18" t="s">
        <v>661</v>
      </c>
      <c r="AD514" s="18"/>
      <c r="AE514" s="18"/>
      <c r="AF514" s="18"/>
      <c r="AG514" s="18"/>
      <c r="AH514" s="30" t="s">
        <v>661</v>
      </c>
      <c r="AI514" s="18" t="s">
        <v>1238</v>
      </c>
      <c r="AJ514" s="18" t="s">
        <v>1239</v>
      </c>
      <c r="AK514" s="18" t="s">
        <v>1240</v>
      </c>
      <c r="AL514" s="18" t="s">
        <v>661</v>
      </c>
      <c r="AM514" s="18" t="s">
        <v>661</v>
      </c>
      <c r="AN514" s="18" t="s">
        <v>661</v>
      </c>
      <c r="AO514" s="18" t="s">
        <v>661</v>
      </c>
      <c r="AP514" s="18" t="s">
        <v>661</v>
      </c>
      <c r="AS514" s="63">
        <v>71.5</v>
      </c>
      <c r="AT514" s="23" t="s">
        <v>1242</v>
      </c>
      <c r="AU514" s="23" t="s">
        <v>1257</v>
      </c>
      <c r="AV514" s="23" t="s">
        <v>661</v>
      </c>
      <c r="AW514" s="23" t="s">
        <v>1257</v>
      </c>
    </row>
    <row r="515" spans="1:49" ht="15.75" customHeight="1">
      <c r="A515" s="57">
        <v>509</v>
      </c>
      <c r="B515" s="18" t="s">
        <v>483</v>
      </c>
      <c r="C515" s="59">
        <v>6619</v>
      </c>
      <c r="D515" s="18">
        <v>6619</v>
      </c>
      <c r="E515" s="59" t="s">
        <v>27</v>
      </c>
      <c r="F515" s="59">
        <v>80</v>
      </c>
      <c r="G515" s="59">
        <v>80</v>
      </c>
      <c r="H515" s="59">
        <v>80</v>
      </c>
      <c r="I515" s="59"/>
      <c r="J515" s="59"/>
      <c r="K515" s="59"/>
      <c r="L515" s="59"/>
      <c r="M515" s="59"/>
      <c r="N515" s="18"/>
      <c r="O515" s="60">
        <v>82</v>
      </c>
      <c r="P515" s="175">
        <v>80</v>
      </c>
      <c r="Q515" s="18"/>
      <c r="R515" s="18"/>
      <c r="S515" s="18"/>
      <c r="T515" s="18"/>
      <c r="U515" s="61">
        <v>80.5</v>
      </c>
      <c r="V515" s="18" t="s">
        <v>1238</v>
      </c>
      <c r="W515" s="18" t="s">
        <v>1239</v>
      </c>
      <c r="X515" s="62" t="s">
        <v>1240</v>
      </c>
      <c r="Y515" s="18" t="s">
        <v>661</v>
      </c>
      <c r="Z515" s="18" t="s">
        <v>661</v>
      </c>
      <c r="AA515" s="18" t="s">
        <v>661</v>
      </c>
      <c r="AB515" s="18" t="s">
        <v>661</v>
      </c>
      <c r="AC515" s="18" t="s">
        <v>661</v>
      </c>
      <c r="AD515" s="18"/>
      <c r="AE515" s="18"/>
      <c r="AF515" s="18"/>
      <c r="AG515" s="18"/>
      <c r="AH515" s="30" t="s">
        <v>661</v>
      </c>
      <c r="AI515" s="18" t="s">
        <v>661</v>
      </c>
      <c r="AJ515" s="18" t="s">
        <v>661</v>
      </c>
      <c r="AK515" s="18" t="s">
        <v>661</v>
      </c>
      <c r="AL515" s="18" t="s">
        <v>661</v>
      </c>
      <c r="AM515" s="18" t="s">
        <v>661</v>
      </c>
      <c r="AN515" s="18" t="s">
        <v>661</v>
      </c>
      <c r="AO515" s="18" t="s">
        <v>661</v>
      </c>
      <c r="AP515" s="18" t="s">
        <v>661</v>
      </c>
      <c r="AS515" s="63">
        <v>80.5</v>
      </c>
      <c r="AT515" s="23" t="s">
        <v>1248</v>
      </c>
      <c r="AU515" s="23" t="s">
        <v>1243</v>
      </c>
      <c r="AV515" s="23" t="s">
        <v>1248</v>
      </c>
      <c r="AW515" s="23" t="s">
        <v>661</v>
      </c>
    </row>
    <row r="516" spans="1:49" ht="15.75" customHeight="1">
      <c r="A516" s="57">
        <v>510</v>
      </c>
      <c r="B516" s="18" t="s">
        <v>642</v>
      </c>
      <c r="C516" s="59">
        <v>6620</v>
      </c>
      <c r="D516" s="18">
        <v>6620</v>
      </c>
      <c r="E516" s="59" t="s">
        <v>27</v>
      </c>
      <c r="F516" s="59">
        <v>80</v>
      </c>
      <c r="G516" s="59">
        <v>75</v>
      </c>
      <c r="H516" s="59">
        <v>75</v>
      </c>
      <c r="I516" s="59"/>
      <c r="J516" s="59"/>
      <c r="K516" s="59"/>
      <c r="L516" s="59"/>
      <c r="M516" s="59"/>
      <c r="N516" s="18"/>
      <c r="O516" s="60">
        <v>66</v>
      </c>
      <c r="P516" s="175">
        <v>80</v>
      </c>
      <c r="Q516" s="18"/>
      <c r="R516" s="18"/>
      <c r="S516" s="18"/>
      <c r="T516" s="18"/>
      <c r="U516" s="61">
        <v>75</v>
      </c>
      <c r="V516" s="18" t="s">
        <v>1238</v>
      </c>
      <c r="W516" s="18" t="s">
        <v>661</v>
      </c>
      <c r="X516" s="62" t="s">
        <v>661</v>
      </c>
      <c r="Y516" s="18" t="s">
        <v>661</v>
      </c>
      <c r="Z516" s="18" t="s">
        <v>661</v>
      </c>
      <c r="AA516" s="18" t="s">
        <v>661</v>
      </c>
      <c r="AB516" s="18" t="s">
        <v>661</v>
      </c>
      <c r="AC516" s="18" t="s">
        <v>661</v>
      </c>
      <c r="AD516" s="18"/>
      <c r="AE516" s="18"/>
      <c r="AF516" s="18"/>
      <c r="AG516" s="18"/>
      <c r="AH516" s="30" t="s">
        <v>661</v>
      </c>
      <c r="AI516" s="18" t="s">
        <v>661</v>
      </c>
      <c r="AJ516" s="18" t="s">
        <v>1239</v>
      </c>
      <c r="AK516" s="18" t="s">
        <v>1240</v>
      </c>
      <c r="AL516" s="18" t="s">
        <v>661</v>
      </c>
      <c r="AM516" s="18" t="s">
        <v>661</v>
      </c>
      <c r="AN516" s="18" t="s">
        <v>661</v>
      </c>
      <c r="AO516" s="18" t="s">
        <v>661</v>
      </c>
      <c r="AP516" s="18" t="s">
        <v>661</v>
      </c>
      <c r="AS516" s="63">
        <v>74</v>
      </c>
      <c r="AT516" s="23" t="s">
        <v>1251</v>
      </c>
      <c r="AU516" s="23" t="s">
        <v>1252</v>
      </c>
      <c r="AV516" s="23" t="s">
        <v>1251</v>
      </c>
      <c r="AW516" s="23" t="s">
        <v>1252</v>
      </c>
    </row>
    <row r="517" spans="1:49" ht="15.75" customHeight="1">
      <c r="A517" s="57">
        <v>511</v>
      </c>
      <c r="B517" s="18" t="s">
        <v>580</v>
      </c>
      <c r="C517" s="59">
        <v>6621</v>
      </c>
      <c r="D517" s="18">
        <v>6621</v>
      </c>
      <c r="E517" s="59" t="s">
        <v>27</v>
      </c>
      <c r="F517" s="59">
        <v>80</v>
      </c>
      <c r="G517" s="59">
        <v>90</v>
      </c>
      <c r="H517" s="59">
        <v>90</v>
      </c>
      <c r="I517" s="59"/>
      <c r="J517" s="59"/>
      <c r="K517" s="59"/>
      <c r="L517" s="59"/>
      <c r="M517" s="59"/>
      <c r="N517" s="18"/>
      <c r="O517" s="60">
        <v>61</v>
      </c>
      <c r="P517" s="175">
        <v>80</v>
      </c>
      <c r="Q517" s="18"/>
      <c r="R517" s="18"/>
      <c r="S517" s="18"/>
      <c r="T517" s="18"/>
      <c r="U517" s="61">
        <v>77</v>
      </c>
      <c r="V517" s="18" t="s">
        <v>1238</v>
      </c>
      <c r="W517" s="18" t="s">
        <v>1239</v>
      </c>
      <c r="X517" s="62" t="s">
        <v>1240</v>
      </c>
      <c r="Y517" s="18" t="s">
        <v>661</v>
      </c>
      <c r="Z517" s="18" t="s">
        <v>661</v>
      </c>
      <c r="AA517" s="18" t="s">
        <v>661</v>
      </c>
      <c r="AB517" s="18" t="s">
        <v>661</v>
      </c>
      <c r="AC517" s="18" t="s">
        <v>661</v>
      </c>
      <c r="AD517" s="18"/>
      <c r="AE517" s="18"/>
      <c r="AF517" s="18"/>
      <c r="AG517" s="18"/>
      <c r="AH517" s="30" t="s">
        <v>661</v>
      </c>
      <c r="AI517" s="18" t="s">
        <v>661</v>
      </c>
      <c r="AJ517" s="18" t="s">
        <v>661</v>
      </c>
      <c r="AK517" s="18" t="s">
        <v>661</v>
      </c>
      <c r="AL517" s="18" t="s">
        <v>661</v>
      </c>
      <c r="AM517" s="18" t="s">
        <v>661</v>
      </c>
      <c r="AN517" s="18" t="s">
        <v>661</v>
      </c>
      <c r="AO517" s="18" t="s">
        <v>661</v>
      </c>
      <c r="AP517" s="18" t="s">
        <v>661</v>
      </c>
      <c r="AS517" s="63">
        <v>80.25</v>
      </c>
      <c r="AT517" s="23" t="s">
        <v>1248</v>
      </c>
      <c r="AU517" s="23" t="s">
        <v>1243</v>
      </c>
      <c r="AV517" s="23" t="s">
        <v>1248</v>
      </c>
      <c r="AW517" s="23" t="s">
        <v>661</v>
      </c>
    </row>
    <row r="518" spans="1:49" ht="15.75" customHeight="1">
      <c r="A518" s="57">
        <v>512</v>
      </c>
      <c r="B518" s="18" t="s">
        <v>582</v>
      </c>
      <c r="C518" s="59">
        <v>6623</v>
      </c>
      <c r="D518" s="18">
        <v>6623</v>
      </c>
      <c r="E518" s="59" t="s">
        <v>27</v>
      </c>
      <c r="F518" s="59">
        <v>80</v>
      </c>
      <c r="G518" s="59">
        <v>90</v>
      </c>
      <c r="H518" s="59">
        <v>90</v>
      </c>
      <c r="I518" s="59"/>
      <c r="J518" s="59"/>
      <c r="K518" s="59"/>
      <c r="L518" s="59"/>
      <c r="M518" s="59"/>
      <c r="N518" s="18"/>
      <c r="O518" s="60">
        <v>60</v>
      </c>
      <c r="P518" s="175">
        <v>80</v>
      </c>
      <c r="Q518" s="18"/>
      <c r="R518" s="18"/>
      <c r="S518" s="18"/>
      <c r="T518" s="18"/>
      <c r="U518" s="61">
        <v>77</v>
      </c>
      <c r="V518" s="18" t="s">
        <v>1238</v>
      </c>
      <c r="W518" s="18" t="s">
        <v>1239</v>
      </c>
      <c r="X518" s="62" t="s">
        <v>1240</v>
      </c>
      <c r="Y518" s="18" t="s">
        <v>661</v>
      </c>
      <c r="Z518" s="18" t="s">
        <v>661</v>
      </c>
      <c r="AA518" s="18" t="s">
        <v>661</v>
      </c>
      <c r="AB518" s="18" t="s">
        <v>661</v>
      </c>
      <c r="AC518" s="18" t="s">
        <v>661</v>
      </c>
      <c r="AD518" s="18"/>
      <c r="AE518" s="18"/>
      <c r="AF518" s="18"/>
      <c r="AG518" s="18"/>
      <c r="AH518" s="30" t="s">
        <v>661</v>
      </c>
      <c r="AI518" s="18" t="s">
        <v>661</v>
      </c>
      <c r="AJ518" s="18" t="s">
        <v>661</v>
      </c>
      <c r="AK518" s="18" t="s">
        <v>661</v>
      </c>
      <c r="AL518" s="18" t="s">
        <v>661</v>
      </c>
      <c r="AM518" s="18" t="s">
        <v>661</v>
      </c>
      <c r="AN518" s="18" t="s">
        <v>661</v>
      </c>
      <c r="AO518" s="18" t="s">
        <v>661</v>
      </c>
      <c r="AP518" s="18" t="s">
        <v>661</v>
      </c>
      <c r="AS518" s="63">
        <v>80</v>
      </c>
      <c r="AT518" s="23" t="s">
        <v>1248</v>
      </c>
      <c r="AU518" s="23" t="s">
        <v>1243</v>
      </c>
      <c r="AV518" s="23" t="s">
        <v>1248</v>
      </c>
      <c r="AW518" s="23" t="s">
        <v>661</v>
      </c>
    </row>
    <row r="519" spans="1:49" ht="15.75" customHeight="1">
      <c r="A519" s="57">
        <v>513</v>
      </c>
      <c r="B519" s="18" t="s">
        <v>583</v>
      </c>
      <c r="C519" s="59">
        <v>6624</v>
      </c>
      <c r="D519" s="18">
        <v>6624</v>
      </c>
      <c r="E519" s="59" t="s">
        <v>27</v>
      </c>
      <c r="F519" s="59">
        <v>80</v>
      </c>
      <c r="G519" s="59">
        <v>80</v>
      </c>
      <c r="H519" s="59">
        <v>80</v>
      </c>
      <c r="I519" s="59"/>
      <c r="J519" s="59"/>
      <c r="K519" s="59"/>
      <c r="L519" s="59"/>
      <c r="M519" s="59"/>
      <c r="N519" s="18"/>
      <c r="O519" s="60">
        <v>60</v>
      </c>
      <c r="P519" s="175">
        <v>80</v>
      </c>
      <c r="Q519" s="18"/>
      <c r="R519" s="18"/>
      <c r="S519" s="18"/>
      <c r="T519" s="18"/>
      <c r="U519" s="61">
        <v>77</v>
      </c>
      <c r="V519" s="18" t="s">
        <v>1238</v>
      </c>
      <c r="W519" s="18" t="s">
        <v>1239</v>
      </c>
      <c r="X519" s="62" t="s">
        <v>1240</v>
      </c>
      <c r="Y519" s="18" t="s">
        <v>661</v>
      </c>
      <c r="Z519" s="18" t="s">
        <v>661</v>
      </c>
      <c r="AA519" s="18" t="s">
        <v>661</v>
      </c>
      <c r="AB519" s="18" t="s">
        <v>661</v>
      </c>
      <c r="AC519" s="18" t="s">
        <v>661</v>
      </c>
      <c r="AD519" s="18"/>
      <c r="AE519" s="18"/>
      <c r="AF519" s="18"/>
      <c r="AG519" s="18"/>
      <c r="AH519" s="30" t="s">
        <v>661</v>
      </c>
      <c r="AI519" s="18" t="s">
        <v>661</v>
      </c>
      <c r="AJ519" s="18" t="s">
        <v>661</v>
      </c>
      <c r="AK519" s="18" t="s">
        <v>661</v>
      </c>
      <c r="AL519" s="18" t="s">
        <v>661</v>
      </c>
      <c r="AM519" s="18" t="s">
        <v>661</v>
      </c>
      <c r="AN519" s="18" t="s">
        <v>661</v>
      </c>
      <c r="AO519" s="18" t="s">
        <v>661</v>
      </c>
      <c r="AP519" s="18" t="s">
        <v>661</v>
      </c>
      <c r="AS519" s="63">
        <v>75</v>
      </c>
      <c r="AT519" s="23" t="s">
        <v>1248</v>
      </c>
      <c r="AU519" s="23" t="s">
        <v>1243</v>
      </c>
      <c r="AV519" s="23" t="s">
        <v>1248</v>
      </c>
      <c r="AW519" s="23" t="s">
        <v>661</v>
      </c>
    </row>
    <row r="520" spans="1:49" ht="15.75" customHeight="1">
      <c r="A520" s="57">
        <v>514</v>
      </c>
      <c r="B520" s="18" t="s">
        <v>553</v>
      </c>
      <c r="C520" s="59">
        <v>6626</v>
      </c>
      <c r="D520" s="18">
        <v>6626</v>
      </c>
      <c r="E520" s="59" t="s">
        <v>27</v>
      </c>
      <c r="F520" s="59">
        <v>70</v>
      </c>
      <c r="G520" s="59">
        <v>75</v>
      </c>
      <c r="H520" s="59">
        <v>75</v>
      </c>
      <c r="I520" s="59"/>
      <c r="J520" s="59"/>
      <c r="K520" s="59"/>
      <c r="L520" s="59"/>
      <c r="M520" s="59"/>
      <c r="N520" s="18"/>
      <c r="O520" s="60">
        <v>63</v>
      </c>
      <c r="P520" s="175">
        <v>80</v>
      </c>
      <c r="Q520" s="18"/>
      <c r="R520" s="18"/>
      <c r="S520" s="18"/>
      <c r="T520" s="18"/>
      <c r="U520" s="61">
        <v>77</v>
      </c>
      <c r="V520" s="18" t="s">
        <v>661</v>
      </c>
      <c r="W520" s="18" t="s">
        <v>661</v>
      </c>
      <c r="X520" s="62" t="s">
        <v>661</v>
      </c>
      <c r="Y520" s="18" t="s">
        <v>661</v>
      </c>
      <c r="Z520" s="18" t="s">
        <v>661</v>
      </c>
      <c r="AA520" s="18" t="s">
        <v>661</v>
      </c>
      <c r="AB520" s="18" t="s">
        <v>661</v>
      </c>
      <c r="AC520" s="18" t="s">
        <v>661</v>
      </c>
      <c r="AD520" s="18"/>
      <c r="AE520" s="18"/>
      <c r="AF520" s="18"/>
      <c r="AG520" s="18"/>
      <c r="AH520" s="30" t="s">
        <v>661</v>
      </c>
      <c r="AI520" s="18" t="s">
        <v>1238</v>
      </c>
      <c r="AJ520" s="18" t="s">
        <v>1239</v>
      </c>
      <c r="AK520" s="18" t="s">
        <v>1240</v>
      </c>
      <c r="AL520" s="18" t="s">
        <v>661</v>
      </c>
      <c r="AM520" s="18" t="s">
        <v>661</v>
      </c>
      <c r="AN520" s="18" t="s">
        <v>661</v>
      </c>
      <c r="AO520" s="18" t="s">
        <v>661</v>
      </c>
      <c r="AP520" s="18" t="s">
        <v>661</v>
      </c>
      <c r="AS520" s="63">
        <v>70.75</v>
      </c>
      <c r="AT520" s="23" t="s">
        <v>1242</v>
      </c>
      <c r="AU520" s="23" t="s">
        <v>1257</v>
      </c>
      <c r="AV520" s="23" t="s">
        <v>661</v>
      </c>
      <c r="AW520" s="23" t="s">
        <v>1257</v>
      </c>
    </row>
    <row r="521" spans="1:49" ht="15.75" customHeight="1">
      <c r="A521" s="57">
        <v>515</v>
      </c>
      <c r="B521" s="18" t="s">
        <v>589</v>
      </c>
      <c r="C521" s="59">
        <v>6628</v>
      </c>
      <c r="D521" s="18">
        <v>6628</v>
      </c>
      <c r="E521" s="59" t="s">
        <v>27</v>
      </c>
      <c r="F521" s="59">
        <v>80</v>
      </c>
      <c r="G521" s="59">
        <v>75</v>
      </c>
      <c r="H521" s="59">
        <v>75</v>
      </c>
      <c r="I521" s="59"/>
      <c r="J521" s="59"/>
      <c r="K521" s="59"/>
      <c r="L521" s="59"/>
      <c r="M521" s="59"/>
      <c r="N521" s="18"/>
      <c r="O521" s="60">
        <v>50</v>
      </c>
      <c r="P521" s="175">
        <v>80</v>
      </c>
      <c r="Q521" s="18"/>
      <c r="R521" s="18"/>
      <c r="S521" s="18"/>
      <c r="T521" s="18"/>
      <c r="U521" s="61">
        <v>75</v>
      </c>
      <c r="V521" s="18" t="s">
        <v>1238</v>
      </c>
      <c r="W521" s="18" t="s">
        <v>661</v>
      </c>
      <c r="X521" s="62" t="s">
        <v>661</v>
      </c>
      <c r="Y521" s="18" t="s">
        <v>661</v>
      </c>
      <c r="Z521" s="18" t="s">
        <v>661</v>
      </c>
      <c r="AA521" s="18" t="s">
        <v>661</v>
      </c>
      <c r="AB521" s="18" t="s">
        <v>661</v>
      </c>
      <c r="AC521" s="18" t="s">
        <v>661</v>
      </c>
      <c r="AD521" s="18"/>
      <c r="AE521" s="18"/>
      <c r="AF521" s="18"/>
      <c r="AG521" s="18"/>
      <c r="AH521" s="30" t="s">
        <v>661</v>
      </c>
      <c r="AI521" s="18" t="s">
        <v>661</v>
      </c>
      <c r="AJ521" s="18" t="s">
        <v>1239</v>
      </c>
      <c r="AK521" s="18" t="s">
        <v>1240</v>
      </c>
      <c r="AL521" s="18" t="s">
        <v>661</v>
      </c>
      <c r="AM521" s="18" t="s">
        <v>661</v>
      </c>
      <c r="AN521" s="18" t="s">
        <v>661</v>
      </c>
      <c r="AO521" s="18" t="s">
        <v>661</v>
      </c>
      <c r="AP521" s="18" t="s">
        <v>661</v>
      </c>
      <c r="AS521" s="63">
        <v>70</v>
      </c>
      <c r="AT521" s="23" t="s">
        <v>1251</v>
      </c>
      <c r="AU521" s="23" t="s">
        <v>1252</v>
      </c>
      <c r="AV521" s="23" t="s">
        <v>1251</v>
      </c>
      <c r="AW521" s="23" t="s">
        <v>1252</v>
      </c>
    </row>
    <row r="522" spans="1:49" ht="15.75" customHeight="1">
      <c r="A522" s="57">
        <v>516</v>
      </c>
      <c r="B522" s="18" t="s">
        <v>617</v>
      </c>
      <c r="C522" s="59">
        <v>6629</v>
      </c>
      <c r="D522" s="18">
        <v>6629</v>
      </c>
      <c r="E522" s="59" t="s">
        <v>27</v>
      </c>
      <c r="F522" s="59">
        <v>90</v>
      </c>
      <c r="G522" s="59">
        <v>90</v>
      </c>
      <c r="H522" s="59">
        <v>90</v>
      </c>
      <c r="I522" s="59"/>
      <c r="J522" s="59"/>
      <c r="K522" s="59"/>
      <c r="L522" s="59"/>
      <c r="M522" s="59"/>
      <c r="N522" s="18"/>
      <c r="O522" s="60">
        <v>71</v>
      </c>
      <c r="P522" s="175">
        <v>80</v>
      </c>
      <c r="Q522" s="18"/>
      <c r="R522" s="18"/>
      <c r="S522" s="18"/>
      <c r="T522" s="18"/>
      <c r="U522" s="61">
        <v>80</v>
      </c>
      <c r="V522" s="18" t="s">
        <v>1238</v>
      </c>
      <c r="W522" s="18" t="s">
        <v>1239</v>
      </c>
      <c r="X522" s="62" t="s">
        <v>1240</v>
      </c>
      <c r="Y522" s="18" t="s">
        <v>661</v>
      </c>
      <c r="Z522" s="18" t="s">
        <v>661</v>
      </c>
      <c r="AA522" s="18" t="s">
        <v>661</v>
      </c>
      <c r="AB522" s="18" t="s">
        <v>661</v>
      </c>
      <c r="AC522" s="18" t="s">
        <v>661</v>
      </c>
      <c r="AD522" s="18"/>
      <c r="AE522" s="18"/>
      <c r="AF522" s="18"/>
      <c r="AG522" s="18"/>
      <c r="AH522" s="30" t="s">
        <v>661</v>
      </c>
      <c r="AI522" s="18" t="s">
        <v>661</v>
      </c>
      <c r="AJ522" s="18" t="s">
        <v>661</v>
      </c>
      <c r="AK522" s="18" t="s">
        <v>661</v>
      </c>
      <c r="AL522" s="18" t="s">
        <v>661</v>
      </c>
      <c r="AM522" s="18" t="s">
        <v>661</v>
      </c>
      <c r="AN522" s="18" t="s">
        <v>661</v>
      </c>
      <c r="AO522" s="18" t="s">
        <v>661</v>
      </c>
      <c r="AP522" s="18" t="s">
        <v>661</v>
      </c>
      <c r="AS522" s="63">
        <v>85.25</v>
      </c>
      <c r="AT522" s="23" t="s">
        <v>1248</v>
      </c>
      <c r="AU522" s="23" t="s">
        <v>1243</v>
      </c>
      <c r="AV522" s="23" t="s">
        <v>1248</v>
      </c>
      <c r="AW522" s="23" t="s">
        <v>661</v>
      </c>
    </row>
    <row r="523" spans="1:49" ht="15.75" customHeight="1">
      <c r="A523" s="57">
        <v>517</v>
      </c>
      <c r="B523" s="18" t="s">
        <v>495</v>
      </c>
      <c r="C523" s="59">
        <v>6631</v>
      </c>
      <c r="D523" s="18">
        <v>6631</v>
      </c>
      <c r="E523" s="59" t="s">
        <v>27</v>
      </c>
      <c r="F523" s="59">
        <v>75</v>
      </c>
      <c r="G523" s="59">
        <v>75</v>
      </c>
      <c r="H523" s="59">
        <v>75</v>
      </c>
      <c r="I523" s="59"/>
      <c r="J523" s="59"/>
      <c r="K523" s="59"/>
      <c r="L523" s="59"/>
      <c r="M523" s="59"/>
      <c r="N523" s="18"/>
      <c r="O523" s="60">
        <v>67</v>
      </c>
      <c r="P523" s="175">
        <v>80</v>
      </c>
      <c r="Q523" s="18"/>
      <c r="R523" s="18"/>
      <c r="S523" s="18"/>
      <c r="T523" s="18"/>
      <c r="U523" s="61">
        <v>73</v>
      </c>
      <c r="V523" s="18" t="s">
        <v>661</v>
      </c>
      <c r="W523" s="18" t="s">
        <v>661</v>
      </c>
      <c r="X523" s="62" t="s">
        <v>661</v>
      </c>
      <c r="Y523" s="18" t="s">
        <v>661</v>
      </c>
      <c r="Z523" s="18" t="s">
        <v>661</v>
      </c>
      <c r="AA523" s="18" t="s">
        <v>661</v>
      </c>
      <c r="AB523" s="18" t="s">
        <v>661</v>
      </c>
      <c r="AC523" s="18" t="s">
        <v>661</v>
      </c>
      <c r="AD523" s="18"/>
      <c r="AE523" s="18"/>
      <c r="AF523" s="18"/>
      <c r="AG523" s="18"/>
      <c r="AH523" s="30" t="s">
        <v>661</v>
      </c>
      <c r="AI523" s="18" t="s">
        <v>1238</v>
      </c>
      <c r="AJ523" s="18" t="s">
        <v>1239</v>
      </c>
      <c r="AK523" s="18" t="s">
        <v>1240</v>
      </c>
      <c r="AL523" s="18" t="s">
        <v>661</v>
      </c>
      <c r="AM523" s="18" t="s">
        <v>661</v>
      </c>
      <c r="AN523" s="18" t="s">
        <v>661</v>
      </c>
      <c r="AO523" s="18" t="s">
        <v>661</v>
      </c>
      <c r="AP523" s="18" t="s">
        <v>661</v>
      </c>
      <c r="AS523" s="63">
        <v>73</v>
      </c>
      <c r="AT523" s="23" t="s">
        <v>1242</v>
      </c>
      <c r="AU523" s="23" t="s">
        <v>1257</v>
      </c>
      <c r="AV523" s="23" t="s">
        <v>661</v>
      </c>
      <c r="AW523" s="23" t="s">
        <v>1257</v>
      </c>
    </row>
    <row r="524" spans="1:49" ht="15.75" customHeight="1">
      <c r="A524" s="57">
        <v>518</v>
      </c>
      <c r="B524" s="18" t="s">
        <v>590</v>
      </c>
      <c r="C524" s="59">
        <v>6632</v>
      </c>
      <c r="D524" s="18">
        <v>6632</v>
      </c>
      <c r="E524" s="59" t="s">
        <v>27</v>
      </c>
      <c r="F524" s="59">
        <v>75</v>
      </c>
      <c r="G524" s="59">
        <v>70</v>
      </c>
      <c r="H524" s="59">
        <v>70</v>
      </c>
      <c r="I524" s="59"/>
      <c r="J524" s="59"/>
      <c r="K524" s="59"/>
      <c r="L524" s="59"/>
      <c r="M524" s="59"/>
      <c r="N524" s="18"/>
      <c r="O524" s="60">
        <v>52</v>
      </c>
      <c r="P524" s="175">
        <v>80</v>
      </c>
      <c r="Q524" s="18"/>
      <c r="R524" s="18"/>
      <c r="S524" s="18"/>
      <c r="T524" s="18"/>
      <c r="U524" s="61">
        <v>75</v>
      </c>
      <c r="V524" s="18" t="s">
        <v>661</v>
      </c>
      <c r="W524" s="18" t="s">
        <v>661</v>
      </c>
      <c r="X524" s="62" t="s">
        <v>661</v>
      </c>
      <c r="Y524" s="18" t="s">
        <v>661</v>
      </c>
      <c r="Z524" s="18" t="s">
        <v>661</v>
      </c>
      <c r="AA524" s="18" t="s">
        <v>661</v>
      </c>
      <c r="AB524" s="18" t="s">
        <v>661</v>
      </c>
      <c r="AC524" s="18" t="s">
        <v>661</v>
      </c>
      <c r="AD524" s="18"/>
      <c r="AE524" s="18"/>
      <c r="AF524" s="18"/>
      <c r="AG524" s="18"/>
      <c r="AH524" s="30" t="s">
        <v>661</v>
      </c>
      <c r="AI524" s="18" t="s">
        <v>1238</v>
      </c>
      <c r="AJ524" s="18" t="s">
        <v>1239</v>
      </c>
      <c r="AK524" s="18" t="s">
        <v>1240</v>
      </c>
      <c r="AL524" s="18" t="s">
        <v>661</v>
      </c>
      <c r="AM524" s="18" t="s">
        <v>661</v>
      </c>
      <c r="AN524" s="18" t="s">
        <v>661</v>
      </c>
      <c r="AO524" s="18" t="s">
        <v>661</v>
      </c>
      <c r="AP524" s="18" t="s">
        <v>661</v>
      </c>
      <c r="AS524" s="63">
        <v>66.75</v>
      </c>
      <c r="AT524" s="23" t="s">
        <v>1242</v>
      </c>
      <c r="AU524" s="23" t="s">
        <v>1257</v>
      </c>
      <c r="AV524" s="23" t="s">
        <v>661</v>
      </c>
      <c r="AW524" s="23" t="s">
        <v>1257</v>
      </c>
    </row>
    <row r="525" spans="1:49" ht="15.75" customHeight="1">
      <c r="A525" s="57">
        <v>519</v>
      </c>
      <c r="B525" s="18" t="s">
        <v>622</v>
      </c>
      <c r="C525" s="59">
        <v>6633</v>
      </c>
      <c r="D525" s="18">
        <v>6633</v>
      </c>
      <c r="E525" s="59" t="s">
        <v>27</v>
      </c>
      <c r="F525" s="59">
        <v>80</v>
      </c>
      <c r="G525" s="59">
        <v>90</v>
      </c>
      <c r="H525" s="59">
        <v>90</v>
      </c>
      <c r="I525" s="59"/>
      <c r="J525" s="59"/>
      <c r="K525" s="59"/>
      <c r="L525" s="59"/>
      <c r="M525" s="59"/>
      <c r="N525" s="18"/>
      <c r="O525" s="60">
        <v>68</v>
      </c>
      <c r="P525" s="175">
        <v>80</v>
      </c>
      <c r="Q525" s="18"/>
      <c r="R525" s="18"/>
      <c r="S525" s="18"/>
      <c r="T525" s="18"/>
      <c r="U525" s="61">
        <v>78</v>
      </c>
      <c r="V525" s="18" t="s">
        <v>1238</v>
      </c>
      <c r="W525" s="18" t="s">
        <v>1239</v>
      </c>
      <c r="X525" s="62" t="s">
        <v>1240</v>
      </c>
      <c r="Y525" s="18" t="s">
        <v>661</v>
      </c>
      <c r="Z525" s="18" t="s">
        <v>661</v>
      </c>
      <c r="AA525" s="18" t="s">
        <v>661</v>
      </c>
      <c r="AB525" s="18" t="s">
        <v>661</v>
      </c>
      <c r="AC525" s="18" t="s">
        <v>661</v>
      </c>
      <c r="AD525" s="18"/>
      <c r="AE525" s="18"/>
      <c r="AF525" s="18"/>
      <c r="AG525" s="18"/>
      <c r="AH525" s="30" t="s">
        <v>661</v>
      </c>
      <c r="AI525" s="18" t="s">
        <v>661</v>
      </c>
      <c r="AJ525" s="18" t="s">
        <v>661</v>
      </c>
      <c r="AK525" s="18" t="s">
        <v>661</v>
      </c>
      <c r="AL525" s="18" t="s">
        <v>661</v>
      </c>
      <c r="AM525" s="18" t="s">
        <v>661</v>
      </c>
      <c r="AN525" s="18" t="s">
        <v>661</v>
      </c>
      <c r="AO525" s="18" t="s">
        <v>661</v>
      </c>
      <c r="AP525" s="18" t="s">
        <v>661</v>
      </c>
      <c r="AS525" s="63">
        <v>82</v>
      </c>
      <c r="AT525" s="23" t="s">
        <v>1248</v>
      </c>
      <c r="AU525" s="23" t="s">
        <v>1243</v>
      </c>
      <c r="AV525" s="23" t="s">
        <v>1248</v>
      </c>
      <c r="AW525" s="23" t="s">
        <v>661</v>
      </c>
    </row>
    <row r="526" spans="1:49" ht="15.75" customHeight="1">
      <c r="A526" s="57">
        <v>520</v>
      </c>
      <c r="B526" s="18" t="s">
        <v>592</v>
      </c>
      <c r="C526" s="59">
        <v>6634</v>
      </c>
      <c r="D526" s="18">
        <v>6634</v>
      </c>
      <c r="E526" s="59" t="s">
        <v>27</v>
      </c>
      <c r="F526" s="59">
        <v>80</v>
      </c>
      <c r="G526" s="59">
        <v>75</v>
      </c>
      <c r="H526" s="59">
        <v>75</v>
      </c>
      <c r="I526" s="59"/>
      <c r="J526" s="59"/>
      <c r="K526" s="59"/>
      <c r="L526" s="59"/>
      <c r="M526" s="59"/>
      <c r="N526" s="18"/>
      <c r="O526" s="60">
        <v>53</v>
      </c>
      <c r="P526" s="175">
        <v>80</v>
      </c>
      <c r="Q526" s="18"/>
      <c r="R526" s="18"/>
      <c r="S526" s="18"/>
      <c r="T526" s="18"/>
      <c r="U526" s="61">
        <v>75</v>
      </c>
      <c r="V526" s="18" t="s">
        <v>1238</v>
      </c>
      <c r="W526" s="18" t="s">
        <v>661</v>
      </c>
      <c r="X526" s="62" t="s">
        <v>661</v>
      </c>
      <c r="Y526" s="18" t="s">
        <v>661</v>
      </c>
      <c r="Z526" s="18" t="s">
        <v>661</v>
      </c>
      <c r="AA526" s="18" t="s">
        <v>661</v>
      </c>
      <c r="AB526" s="18" t="s">
        <v>661</v>
      </c>
      <c r="AC526" s="18" t="s">
        <v>661</v>
      </c>
      <c r="AD526" s="18"/>
      <c r="AE526" s="18"/>
      <c r="AF526" s="18"/>
      <c r="AG526" s="18"/>
      <c r="AH526" s="30" t="s">
        <v>661</v>
      </c>
      <c r="AI526" s="18" t="s">
        <v>661</v>
      </c>
      <c r="AJ526" s="18" t="s">
        <v>1239</v>
      </c>
      <c r="AK526" s="18" t="s">
        <v>1240</v>
      </c>
      <c r="AL526" s="18" t="s">
        <v>661</v>
      </c>
      <c r="AM526" s="18" t="s">
        <v>661</v>
      </c>
      <c r="AN526" s="18" t="s">
        <v>661</v>
      </c>
      <c r="AO526" s="18" t="s">
        <v>661</v>
      </c>
      <c r="AP526" s="18" t="s">
        <v>661</v>
      </c>
      <c r="AS526" s="63">
        <v>70.75</v>
      </c>
      <c r="AT526" s="23" t="s">
        <v>1251</v>
      </c>
      <c r="AU526" s="23" t="s">
        <v>1252</v>
      </c>
      <c r="AV526" s="23" t="s">
        <v>1251</v>
      </c>
      <c r="AW526" s="23" t="s">
        <v>1252</v>
      </c>
    </row>
    <row r="527" spans="1:49" ht="15.75" customHeight="1">
      <c r="A527" s="57">
        <v>521</v>
      </c>
      <c r="B527" s="18" t="s">
        <v>500</v>
      </c>
      <c r="C527" s="59">
        <v>6635</v>
      </c>
      <c r="D527" s="18">
        <v>6635</v>
      </c>
      <c r="E527" s="59" t="s">
        <v>27</v>
      </c>
      <c r="F527" s="59">
        <v>90</v>
      </c>
      <c r="G527" s="59">
        <v>80</v>
      </c>
      <c r="H527" s="59">
        <v>80</v>
      </c>
      <c r="I527" s="59"/>
      <c r="J527" s="59"/>
      <c r="K527" s="59"/>
      <c r="L527" s="59"/>
      <c r="M527" s="59"/>
      <c r="N527" s="18"/>
      <c r="O527" s="60">
        <v>63</v>
      </c>
      <c r="P527" s="175">
        <v>80</v>
      </c>
      <c r="Q527" s="18"/>
      <c r="R527" s="18"/>
      <c r="S527" s="18"/>
      <c r="T527" s="18"/>
      <c r="U527" s="61">
        <v>75</v>
      </c>
      <c r="V527" s="18" t="s">
        <v>1238</v>
      </c>
      <c r="W527" s="18" t="s">
        <v>1239</v>
      </c>
      <c r="X527" s="62" t="s">
        <v>1240</v>
      </c>
      <c r="Y527" s="18" t="s">
        <v>661</v>
      </c>
      <c r="Z527" s="18" t="s">
        <v>661</v>
      </c>
      <c r="AA527" s="18" t="s">
        <v>661</v>
      </c>
      <c r="AB527" s="18" t="s">
        <v>661</v>
      </c>
      <c r="AC527" s="18" t="s">
        <v>661</v>
      </c>
      <c r="AD527" s="18"/>
      <c r="AE527" s="18"/>
      <c r="AF527" s="18"/>
      <c r="AG527" s="18"/>
      <c r="AH527" s="30" t="s">
        <v>661</v>
      </c>
      <c r="AI527" s="18" t="s">
        <v>661</v>
      </c>
      <c r="AJ527" s="18" t="s">
        <v>661</v>
      </c>
      <c r="AK527" s="18" t="s">
        <v>661</v>
      </c>
      <c r="AL527" s="18" t="s">
        <v>661</v>
      </c>
      <c r="AM527" s="18" t="s">
        <v>661</v>
      </c>
      <c r="AN527" s="18" t="s">
        <v>661</v>
      </c>
      <c r="AO527" s="18" t="s">
        <v>661</v>
      </c>
      <c r="AP527" s="18" t="s">
        <v>661</v>
      </c>
      <c r="AS527" s="63">
        <v>78.25</v>
      </c>
      <c r="AT527" s="23" t="s">
        <v>1248</v>
      </c>
      <c r="AU527" s="23" t="s">
        <v>1243</v>
      </c>
      <c r="AV527" s="23" t="s">
        <v>1248</v>
      </c>
      <c r="AW527" s="23" t="s">
        <v>661</v>
      </c>
    </row>
    <row r="528" spans="1:49" ht="15.75" customHeight="1">
      <c r="A528" s="57">
        <v>522</v>
      </c>
      <c r="B528" s="18" t="s">
        <v>593</v>
      </c>
      <c r="C528" s="59">
        <v>6636</v>
      </c>
      <c r="D528" s="18">
        <v>6636</v>
      </c>
      <c r="E528" s="59" t="s">
        <v>27</v>
      </c>
      <c r="F528" s="59">
        <v>70</v>
      </c>
      <c r="G528" s="59">
        <v>75</v>
      </c>
      <c r="H528" s="59">
        <v>75</v>
      </c>
      <c r="I528" s="59"/>
      <c r="J528" s="59"/>
      <c r="K528" s="59"/>
      <c r="L528" s="59"/>
      <c r="M528" s="59"/>
      <c r="N528" s="18"/>
      <c r="O528" s="60">
        <v>72</v>
      </c>
      <c r="P528" s="175">
        <v>80</v>
      </c>
      <c r="Q528" s="18"/>
      <c r="R528" s="18"/>
      <c r="S528" s="18"/>
      <c r="T528" s="18"/>
      <c r="U528" s="61">
        <v>75</v>
      </c>
      <c r="V528" s="18" t="s">
        <v>661</v>
      </c>
      <c r="W528" s="18" t="s">
        <v>661</v>
      </c>
      <c r="X528" s="62" t="s">
        <v>661</v>
      </c>
      <c r="Y528" s="18" t="s">
        <v>661</v>
      </c>
      <c r="Z528" s="18" t="s">
        <v>661</v>
      </c>
      <c r="AA528" s="18" t="s">
        <v>661</v>
      </c>
      <c r="AB528" s="18" t="s">
        <v>661</v>
      </c>
      <c r="AC528" s="18" t="s">
        <v>661</v>
      </c>
      <c r="AD528" s="18"/>
      <c r="AE528" s="18"/>
      <c r="AF528" s="18"/>
      <c r="AG528" s="18"/>
      <c r="AH528" s="30" t="s">
        <v>661</v>
      </c>
      <c r="AI528" s="18" t="s">
        <v>1238</v>
      </c>
      <c r="AJ528" s="18" t="s">
        <v>1239</v>
      </c>
      <c r="AK528" s="18" t="s">
        <v>1240</v>
      </c>
      <c r="AL528" s="18" t="s">
        <v>661</v>
      </c>
      <c r="AM528" s="18" t="s">
        <v>661</v>
      </c>
      <c r="AN528" s="18" t="s">
        <v>661</v>
      </c>
      <c r="AO528" s="18" t="s">
        <v>661</v>
      </c>
      <c r="AP528" s="18" t="s">
        <v>661</v>
      </c>
      <c r="AS528" s="63">
        <v>73</v>
      </c>
      <c r="AT528" s="23" t="s">
        <v>1242</v>
      </c>
      <c r="AU528" s="23" t="s">
        <v>1257</v>
      </c>
      <c r="AV528" s="23" t="s">
        <v>661</v>
      </c>
      <c r="AW528" s="23" t="s">
        <v>1257</v>
      </c>
    </row>
    <row r="529" spans="1:49" ht="15.75" customHeight="1">
      <c r="A529" s="57">
        <v>523</v>
      </c>
      <c r="B529" s="18" t="s">
        <v>595</v>
      </c>
      <c r="C529" s="59">
        <v>6637</v>
      </c>
      <c r="D529" s="18">
        <v>6637</v>
      </c>
      <c r="E529" s="59" t="s">
        <v>596</v>
      </c>
      <c r="F529" s="59">
        <v>90</v>
      </c>
      <c r="G529" s="59">
        <v>90</v>
      </c>
      <c r="H529" s="59">
        <v>90</v>
      </c>
      <c r="I529" s="59"/>
      <c r="J529" s="59"/>
      <c r="K529" s="59"/>
      <c r="L529" s="59"/>
      <c r="M529" s="59"/>
      <c r="N529" s="18"/>
      <c r="O529" s="60">
        <v>42</v>
      </c>
      <c r="P529" s="175">
        <v>80</v>
      </c>
      <c r="Q529" s="18"/>
      <c r="R529" s="18"/>
      <c r="S529" s="18"/>
      <c r="T529" s="18"/>
      <c r="U529" s="61">
        <v>78</v>
      </c>
      <c r="V529" s="18" t="s">
        <v>1238</v>
      </c>
      <c r="W529" s="18" t="s">
        <v>1239</v>
      </c>
      <c r="X529" s="62" t="s">
        <v>1240</v>
      </c>
      <c r="Y529" s="18" t="s">
        <v>661</v>
      </c>
      <c r="Z529" s="18" t="s">
        <v>661</v>
      </c>
      <c r="AA529" s="18" t="s">
        <v>661</v>
      </c>
      <c r="AB529" s="18" t="s">
        <v>661</v>
      </c>
      <c r="AC529" s="18" t="s">
        <v>661</v>
      </c>
      <c r="AD529" s="18"/>
      <c r="AE529" s="18"/>
      <c r="AF529" s="18"/>
      <c r="AG529" s="18"/>
      <c r="AH529" s="30" t="s">
        <v>661</v>
      </c>
      <c r="AI529" s="18" t="s">
        <v>661</v>
      </c>
      <c r="AJ529" s="18" t="s">
        <v>661</v>
      </c>
      <c r="AK529" s="18" t="s">
        <v>661</v>
      </c>
      <c r="AL529" s="18" t="s">
        <v>661</v>
      </c>
      <c r="AM529" s="18" t="s">
        <v>661</v>
      </c>
      <c r="AN529" s="18" t="s">
        <v>661</v>
      </c>
      <c r="AO529" s="18" t="s">
        <v>661</v>
      </c>
      <c r="AP529" s="18" t="s">
        <v>661</v>
      </c>
      <c r="AS529" s="63">
        <v>78</v>
      </c>
      <c r="AT529" s="23" t="s">
        <v>1248</v>
      </c>
      <c r="AU529" s="23" t="s">
        <v>1243</v>
      </c>
      <c r="AV529" s="23" t="s">
        <v>1248</v>
      </c>
      <c r="AW529" s="23" t="s">
        <v>661</v>
      </c>
    </row>
    <row r="530" spans="1:49" ht="15.75" customHeight="1">
      <c r="A530" s="57">
        <v>524</v>
      </c>
      <c r="B530" s="18" t="s">
        <v>597</v>
      </c>
      <c r="C530" s="59">
        <v>6638</v>
      </c>
      <c r="D530" s="18">
        <v>6638</v>
      </c>
      <c r="E530" s="59" t="s">
        <v>596</v>
      </c>
      <c r="F530" s="59">
        <v>75</v>
      </c>
      <c r="G530" s="59">
        <v>80</v>
      </c>
      <c r="H530" s="59">
        <v>80</v>
      </c>
      <c r="I530" s="59"/>
      <c r="J530" s="59"/>
      <c r="K530" s="59"/>
      <c r="L530" s="59"/>
      <c r="M530" s="59"/>
      <c r="N530" s="18"/>
      <c r="O530" s="60">
        <v>34</v>
      </c>
      <c r="P530" s="175">
        <v>80</v>
      </c>
      <c r="Q530" s="18"/>
      <c r="R530" s="18"/>
      <c r="S530" s="18"/>
      <c r="T530" s="18"/>
      <c r="U530" s="61">
        <v>77</v>
      </c>
      <c r="V530" s="18" t="s">
        <v>661</v>
      </c>
      <c r="W530" s="18" t="s">
        <v>1239</v>
      </c>
      <c r="X530" s="62" t="s">
        <v>1240</v>
      </c>
      <c r="Y530" s="18" t="s">
        <v>661</v>
      </c>
      <c r="Z530" s="18" t="s">
        <v>661</v>
      </c>
      <c r="AA530" s="18" t="s">
        <v>661</v>
      </c>
      <c r="AB530" s="18" t="s">
        <v>661</v>
      </c>
      <c r="AC530" s="18" t="s">
        <v>661</v>
      </c>
      <c r="AD530" s="18"/>
      <c r="AE530" s="18"/>
      <c r="AF530" s="18"/>
      <c r="AG530" s="18"/>
      <c r="AH530" s="30" t="s">
        <v>661</v>
      </c>
      <c r="AI530" s="18" t="s">
        <v>1238</v>
      </c>
      <c r="AJ530" s="18" t="s">
        <v>661</v>
      </c>
      <c r="AK530" s="18" t="s">
        <v>661</v>
      </c>
      <c r="AL530" s="18" t="s">
        <v>661</v>
      </c>
      <c r="AM530" s="18" t="s">
        <v>661</v>
      </c>
      <c r="AN530" s="18" t="s">
        <v>661</v>
      </c>
      <c r="AO530" s="18" t="s">
        <v>661</v>
      </c>
      <c r="AP530" s="18" t="s">
        <v>661</v>
      </c>
      <c r="AS530" s="63">
        <v>67.25</v>
      </c>
      <c r="AT530" s="23" t="s">
        <v>1255</v>
      </c>
      <c r="AU530" s="23" t="s">
        <v>1256</v>
      </c>
      <c r="AV530" s="23" t="s">
        <v>1255</v>
      </c>
      <c r="AW530" s="23" t="s">
        <v>1256</v>
      </c>
    </row>
    <row r="531" spans="1:49" ht="15.75" customHeight="1">
      <c r="A531" s="57">
        <v>525</v>
      </c>
      <c r="B531" s="18" t="s">
        <v>598</v>
      </c>
      <c r="C531" s="59">
        <v>6639</v>
      </c>
      <c r="D531" s="18">
        <v>6639</v>
      </c>
      <c r="E531" s="59" t="s">
        <v>596</v>
      </c>
      <c r="F531" s="59">
        <v>90</v>
      </c>
      <c r="G531" s="59">
        <v>80</v>
      </c>
      <c r="H531" s="59">
        <v>80</v>
      </c>
      <c r="I531" s="59"/>
      <c r="J531" s="59"/>
      <c r="K531" s="59"/>
      <c r="L531" s="59"/>
      <c r="M531" s="59"/>
      <c r="N531" s="18"/>
      <c r="O531" s="60">
        <v>76</v>
      </c>
      <c r="P531" s="175">
        <v>80</v>
      </c>
      <c r="Q531" s="18"/>
      <c r="R531" s="18"/>
      <c r="S531" s="18"/>
      <c r="T531" s="18"/>
      <c r="U531" s="61">
        <v>80</v>
      </c>
      <c r="V531" s="18" t="s">
        <v>1238</v>
      </c>
      <c r="W531" s="18" t="s">
        <v>1239</v>
      </c>
      <c r="X531" s="62" t="s">
        <v>1240</v>
      </c>
      <c r="Y531" s="18" t="s">
        <v>661</v>
      </c>
      <c r="Z531" s="18" t="s">
        <v>661</v>
      </c>
      <c r="AA531" s="18" t="s">
        <v>661</v>
      </c>
      <c r="AB531" s="18" t="s">
        <v>661</v>
      </c>
      <c r="AC531" s="18" t="s">
        <v>661</v>
      </c>
      <c r="AD531" s="18"/>
      <c r="AE531" s="18"/>
      <c r="AF531" s="18"/>
      <c r="AG531" s="18"/>
      <c r="AH531" s="30" t="s">
        <v>661</v>
      </c>
      <c r="AI531" s="18" t="s">
        <v>661</v>
      </c>
      <c r="AJ531" s="18" t="s">
        <v>661</v>
      </c>
      <c r="AK531" s="18" t="s">
        <v>661</v>
      </c>
      <c r="AL531" s="18" t="s">
        <v>661</v>
      </c>
      <c r="AM531" s="18" t="s">
        <v>661</v>
      </c>
      <c r="AN531" s="18" t="s">
        <v>661</v>
      </c>
      <c r="AO531" s="18" t="s">
        <v>661</v>
      </c>
      <c r="AP531" s="18" t="s">
        <v>661</v>
      </c>
      <c r="AS531" s="63">
        <v>81.5</v>
      </c>
      <c r="AT531" s="23" t="s">
        <v>1248</v>
      </c>
      <c r="AU531" s="23" t="s">
        <v>1243</v>
      </c>
      <c r="AV531" s="23" t="s">
        <v>1248</v>
      </c>
      <c r="AW531" s="23" t="s">
        <v>661</v>
      </c>
    </row>
    <row r="532" spans="1:49" ht="15.75" customHeight="1">
      <c r="A532" s="57">
        <v>526</v>
      </c>
      <c r="B532" s="18" t="s">
        <v>599</v>
      </c>
      <c r="C532" s="59">
        <v>6640</v>
      </c>
      <c r="D532" s="18">
        <v>6640</v>
      </c>
      <c r="E532" s="59" t="s">
        <v>596</v>
      </c>
      <c r="F532" s="59">
        <v>75</v>
      </c>
      <c r="G532" s="59">
        <v>80</v>
      </c>
      <c r="H532" s="59">
        <v>80</v>
      </c>
      <c r="I532" s="59"/>
      <c r="J532" s="59"/>
      <c r="K532" s="59"/>
      <c r="L532" s="59"/>
      <c r="M532" s="59"/>
      <c r="N532" s="18"/>
      <c r="O532" s="60">
        <v>68</v>
      </c>
      <c r="P532" s="175">
        <v>80</v>
      </c>
      <c r="Q532" s="18"/>
      <c r="R532" s="18"/>
      <c r="S532" s="18"/>
      <c r="T532" s="18"/>
      <c r="U532" s="61">
        <v>75.75</v>
      </c>
      <c r="V532" s="18" t="s">
        <v>661</v>
      </c>
      <c r="W532" s="18" t="s">
        <v>1239</v>
      </c>
      <c r="X532" s="62" t="s">
        <v>1240</v>
      </c>
      <c r="Y532" s="18" t="s">
        <v>661</v>
      </c>
      <c r="Z532" s="18" t="s">
        <v>661</v>
      </c>
      <c r="AA532" s="18" t="s">
        <v>661</v>
      </c>
      <c r="AB532" s="18" t="s">
        <v>661</v>
      </c>
      <c r="AC532" s="18" t="s">
        <v>661</v>
      </c>
      <c r="AD532" s="18"/>
      <c r="AE532" s="18"/>
      <c r="AF532" s="18"/>
      <c r="AG532" s="18"/>
      <c r="AH532" s="30" t="s">
        <v>661</v>
      </c>
      <c r="AI532" s="18" t="s">
        <v>1238</v>
      </c>
      <c r="AJ532" s="18" t="s">
        <v>661</v>
      </c>
      <c r="AK532" s="18" t="s">
        <v>661</v>
      </c>
      <c r="AL532" s="18" t="s">
        <v>661</v>
      </c>
      <c r="AM532" s="18" t="s">
        <v>661</v>
      </c>
      <c r="AN532" s="18" t="s">
        <v>661</v>
      </c>
      <c r="AO532" s="18" t="s">
        <v>661</v>
      </c>
      <c r="AP532" s="18" t="s">
        <v>661</v>
      </c>
      <c r="AS532" s="63">
        <v>75.75</v>
      </c>
      <c r="AT532" s="23" t="s">
        <v>1255</v>
      </c>
      <c r="AU532" s="23" t="s">
        <v>1256</v>
      </c>
      <c r="AV532" s="23" t="s">
        <v>1255</v>
      </c>
      <c r="AW532" s="23" t="s">
        <v>1256</v>
      </c>
    </row>
    <row r="533" spans="1:49" ht="15.75" customHeight="1">
      <c r="A533" s="57">
        <v>527</v>
      </c>
      <c r="B533" s="18" t="s">
        <v>600</v>
      </c>
      <c r="C533" s="59">
        <v>6641</v>
      </c>
      <c r="D533" s="18">
        <v>6641</v>
      </c>
      <c r="E533" s="59" t="s">
        <v>596</v>
      </c>
      <c r="F533" s="59">
        <v>80</v>
      </c>
      <c r="G533" s="59">
        <v>80</v>
      </c>
      <c r="H533" s="59">
        <v>80</v>
      </c>
      <c r="I533" s="59"/>
      <c r="J533" s="59"/>
      <c r="K533" s="59"/>
      <c r="L533" s="59"/>
      <c r="M533" s="59"/>
      <c r="N533" s="18"/>
      <c r="O533" s="60">
        <v>50</v>
      </c>
      <c r="P533" s="175">
        <v>80</v>
      </c>
      <c r="Q533" s="18"/>
      <c r="R533" s="18"/>
      <c r="S533" s="18"/>
      <c r="T533" s="18"/>
      <c r="U533" s="61">
        <v>75</v>
      </c>
      <c r="V533" s="18" t="s">
        <v>1238</v>
      </c>
      <c r="W533" s="18" t="s">
        <v>1239</v>
      </c>
      <c r="X533" s="62" t="s">
        <v>1240</v>
      </c>
      <c r="Y533" s="18" t="s">
        <v>661</v>
      </c>
      <c r="Z533" s="18" t="s">
        <v>661</v>
      </c>
      <c r="AA533" s="18" t="s">
        <v>661</v>
      </c>
      <c r="AB533" s="18" t="s">
        <v>661</v>
      </c>
      <c r="AC533" s="18" t="s">
        <v>661</v>
      </c>
      <c r="AD533" s="18"/>
      <c r="AE533" s="18"/>
      <c r="AF533" s="18"/>
      <c r="AG533" s="18"/>
      <c r="AH533" s="30" t="s">
        <v>661</v>
      </c>
      <c r="AI533" s="18" t="s">
        <v>661</v>
      </c>
      <c r="AJ533" s="18" t="s">
        <v>661</v>
      </c>
      <c r="AK533" s="18" t="s">
        <v>661</v>
      </c>
      <c r="AL533" s="18" t="s">
        <v>661</v>
      </c>
      <c r="AM533" s="18" t="s">
        <v>661</v>
      </c>
      <c r="AN533" s="18" t="s">
        <v>661</v>
      </c>
      <c r="AO533" s="18" t="s">
        <v>661</v>
      </c>
      <c r="AP533" s="18" t="s">
        <v>661</v>
      </c>
      <c r="AS533" s="63">
        <v>72.5</v>
      </c>
      <c r="AT533" s="23" t="s">
        <v>1248</v>
      </c>
      <c r="AU533" s="23" t="s">
        <v>1243</v>
      </c>
      <c r="AV533" s="23" t="s">
        <v>1248</v>
      </c>
      <c r="AW533" s="23" t="s">
        <v>661</v>
      </c>
    </row>
    <row r="534" spans="1:49" ht="15.75" customHeight="1">
      <c r="A534" s="57">
        <v>528</v>
      </c>
      <c r="B534" s="18" t="s">
        <v>601</v>
      </c>
      <c r="C534" s="59">
        <v>6642</v>
      </c>
      <c r="D534" s="18">
        <v>6642</v>
      </c>
      <c r="E534" s="59" t="s">
        <v>596</v>
      </c>
      <c r="F534" s="59">
        <v>75</v>
      </c>
      <c r="G534" s="59">
        <v>80</v>
      </c>
      <c r="H534" s="59">
        <v>80</v>
      </c>
      <c r="I534" s="59"/>
      <c r="J534" s="59"/>
      <c r="K534" s="59"/>
      <c r="L534" s="59"/>
      <c r="M534" s="59"/>
      <c r="N534" s="18"/>
      <c r="O534" s="60">
        <v>64</v>
      </c>
      <c r="P534" s="175">
        <v>80</v>
      </c>
      <c r="Q534" s="18"/>
      <c r="R534" s="18"/>
      <c r="S534" s="18"/>
      <c r="T534" s="18"/>
      <c r="U534" s="61">
        <v>74.75</v>
      </c>
      <c r="V534" s="18" t="s">
        <v>661</v>
      </c>
      <c r="W534" s="18" t="s">
        <v>1239</v>
      </c>
      <c r="X534" s="62" t="s">
        <v>1240</v>
      </c>
      <c r="Y534" s="18" t="s">
        <v>661</v>
      </c>
      <c r="Z534" s="18" t="s">
        <v>661</v>
      </c>
      <c r="AA534" s="18" t="s">
        <v>661</v>
      </c>
      <c r="AB534" s="18" t="s">
        <v>661</v>
      </c>
      <c r="AC534" s="18" t="s">
        <v>661</v>
      </c>
      <c r="AD534" s="18"/>
      <c r="AE534" s="18"/>
      <c r="AF534" s="18"/>
      <c r="AG534" s="18"/>
      <c r="AH534" s="30" t="s">
        <v>661</v>
      </c>
      <c r="AI534" s="18" t="s">
        <v>1238</v>
      </c>
      <c r="AJ534" s="18" t="s">
        <v>661</v>
      </c>
      <c r="AK534" s="18" t="s">
        <v>661</v>
      </c>
      <c r="AL534" s="18" t="s">
        <v>661</v>
      </c>
      <c r="AM534" s="18" t="s">
        <v>661</v>
      </c>
      <c r="AN534" s="18" t="s">
        <v>661</v>
      </c>
      <c r="AO534" s="18" t="s">
        <v>661</v>
      </c>
      <c r="AP534" s="18" t="s">
        <v>661</v>
      </c>
      <c r="AS534" s="63">
        <v>74.75</v>
      </c>
      <c r="AT534" s="23" t="s">
        <v>1255</v>
      </c>
      <c r="AU534" s="23" t="s">
        <v>1256</v>
      </c>
      <c r="AV534" s="23" t="s">
        <v>1255</v>
      </c>
      <c r="AW534" s="23" t="s">
        <v>1256</v>
      </c>
    </row>
    <row r="535" spans="1:49" ht="15.75" customHeight="1">
      <c r="A535" s="57">
        <v>529</v>
      </c>
      <c r="B535" s="18" t="s">
        <v>602</v>
      </c>
      <c r="C535" s="59">
        <v>6643</v>
      </c>
      <c r="D535" s="18">
        <v>6643</v>
      </c>
      <c r="E535" s="59" t="s">
        <v>596</v>
      </c>
      <c r="F535" s="59">
        <v>75</v>
      </c>
      <c r="G535" s="59">
        <v>80</v>
      </c>
      <c r="H535" s="59">
        <v>80</v>
      </c>
      <c r="I535" s="59"/>
      <c r="J535" s="59"/>
      <c r="K535" s="59"/>
      <c r="L535" s="59"/>
      <c r="M535" s="59"/>
      <c r="N535" s="18"/>
      <c r="O535" s="60">
        <v>61</v>
      </c>
      <c r="P535" s="175">
        <v>80</v>
      </c>
      <c r="Q535" s="18"/>
      <c r="R535" s="18"/>
      <c r="S535" s="18"/>
      <c r="T535" s="18"/>
      <c r="U535" s="61">
        <v>75</v>
      </c>
      <c r="V535" s="18" t="s">
        <v>661</v>
      </c>
      <c r="W535" s="18" t="s">
        <v>1239</v>
      </c>
      <c r="X535" s="62" t="s">
        <v>1240</v>
      </c>
      <c r="Y535" s="18" t="s">
        <v>661</v>
      </c>
      <c r="Z535" s="18" t="s">
        <v>661</v>
      </c>
      <c r="AA535" s="18" t="s">
        <v>661</v>
      </c>
      <c r="AB535" s="18" t="s">
        <v>661</v>
      </c>
      <c r="AC535" s="18" t="s">
        <v>661</v>
      </c>
      <c r="AD535" s="18"/>
      <c r="AE535" s="18"/>
      <c r="AF535" s="18"/>
      <c r="AG535" s="18"/>
      <c r="AH535" s="30" t="s">
        <v>661</v>
      </c>
      <c r="AI535" s="18" t="s">
        <v>1238</v>
      </c>
      <c r="AJ535" s="18" t="s">
        <v>661</v>
      </c>
      <c r="AK535" s="18" t="s">
        <v>661</v>
      </c>
      <c r="AL535" s="18" t="s">
        <v>661</v>
      </c>
      <c r="AM535" s="18" t="s">
        <v>661</v>
      </c>
      <c r="AN535" s="18" t="s">
        <v>661</v>
      </c>
      <c r="AO535" s="18" t="s">
        <v>661</v>
      </c>
      <c r="AP535" s="18" t="s">
        <v>661</v>
      </c>
      <c r="AS535" s="63">
        <v>74</v>
      </c>
      <c r="AT535" s="23" t="s">
        <v>1255</v>
      </c>
      <c r="AU535" s="23" t="s">
        <v>1256</v>
      </c>
      <c r="AV535" s="23" t="s">
        <v>1255</v>
      </c>
      <c r="AW535" s="23" t="s">
        <v>1256</v>
      </c>
    </row>
    <row r="536" spans="1:49" ht="15.75" customHeight="1">
      <c r="A536" s="57">
        <v>530</v>
      </c>
      <c r="B536" s="18" t="s">
        <v>603</v>
      </c>
      <c r="C536" s="59">
        <v>6644</v>
      </c>
      <c r="D536" s="18">
        <v>6644</v>
      </c>
      <c r="E536" s="59" t="s">
        <v>596</v>
      </c>
      <c r="F536" s="59">
        <v>90</v>
      </c>
      <c r="G536" s="59">
        <v>90</v>
      </c>
      <c r="H536" s="59">
        <v>90</v>
      </c>
      <c r="I536" s="59"/>
      <c r="J536" s="59"/>
      <c r="K536" s="59"/>
      <c r="L536" s="59"/>
      <c r="M536" s="59"/>
      <c r="N536" s="18"/>
      <c r="O536" s="60">
        <v>46</v>
      </c>
      <c r="P536" s="175">
        <v>80</v>
      </c>
      <c r="Q536" s="18"/>
      <c r="R536" s="18"/>
      <c r="S536" s="18"/>
      <c r="T536" s="18"/>
      <c r="U536" s="61">
        <v>80</v>
      </c>
      <c r="V536" s="18" t="s">
        <v>1238</v>
      </c>
      <c r="W536" s="18" t="s">
        <v>1239</v>
      </c>
      <c r="X536" s="62" t="s">
        <v>1240</v>
      </c>
      <c r="Y536" s="18" t="s">
        <v>661</v>
      </c>
      <c r="Z536" s="18" t="s">
        <v>661</v>
      </c>
      <c r="AA536" s="18" t="s">
        <v>661</v>
      </c>
      <c r="AB536" s="18" t="s">
        <v>661</v>
      </c>
      <c r="AC536" s="18" t="s">
        <v>661</v>
      </c>
      <c r="AD536" s="18"/>
      <c r="AE536" s="18"/>
      <c r="AF536" s="18"/>
      <c r="AG536" s="18"/>
      <c r="AH536" s="30" t="s">
        <v>661</v>
      </c>
      <c r="AI536" s="18" t="s">
        <v>661</v>
      </c>
      <c r="AJ536" s="18" t="s">
        <v>661</v>
      </c>
      <c r="AK536" s="18" t="s">
        <v>661</v>
      </c>
      <c r="AL536" s="18" t="s">
        <v>661</v>
      </c>
      <c r="AM536" s="18" t="s">
        <v>661</v>
      </c>
      <c r="AN536" s="18" t="s">
        <v>661</v>
      </c>
      <c r="AO536" s="18" t="s">
        <v>661</v>
      </c>
      <c r="AP536" s="18" t="s">
        <v>661</v>
      </c>
      <c r="AS536" s="63">
        <v>79</v>
      </c>
      <c r="AT536" s="23" t="s">
        <v>1248</v>
      </c>
      <c r="AU536" s="23" t="s">
        <v>1243</v>
      </c>
      <c r="AV536" s="23" t="s">
        <v>1248</v>
      </c>
      <c r="AW536" s="23" t="s">
        <v>661</v>
      </c>
    </row>
    <row r="537" spans="1:49" ht="15.75" customHeight="1">
      <c r="A537" s="57">
        <v>531</v>
      </c>
      <c r="B537" s="18" t="s">
        <v>604</v>
      </c>
      <c r="C537" s="59">
        <v>6645</v>
      </c>
      <c r="D537" s="18">
        <v>6645</v>
      </c>
      <c r="E537" s="59" t="s">
        <v>596</v>
      </c>
      <c r="F537" s="59">
        <v>75</v>
      </c>
      <c r="G537" s="59">
        <v>90</v>
      </c>
      <c r="H537" s="59">
        <v>90</v>
      </c>
      <c r="I537" s="59"/>
      <c r="J537" s="59"/>
      <c r="K537" s="59"/>
      <c r="L537" s="59"/>
      <c r="M537" s="59"/>
      <c r="N537" s="18"/>
      <c r="O537" s="60">
        <v>72</v>
      </c>
      <c r="P537" s="175">
        <v>80</v>
      </c>
      <c r="Q537" s="18"/>
      <c r="R537" s="18"/>
      <c r="S537" s="18"/>
      <c r="T537" s="18"/>
      <c r="U537" s="61">
        <v>78</v>
      </c>
      <c r="V537" s="18" t="s">
        <v>661</v>
      </c>
      <c r="W537" s="18" t="s">
        <v>1239</v>
      </c>
      <c r="X537" s="62" t="s">
        <v>1240</v>
      </c>
      <c r="Y537" s="18" t="s">
        <v>661</v>
      </c>
      <c r="Z537" s="18" t="s">
        <v>661</v>
      </c>
      <c r="AA537" s="18" t="s">
        <v>661</v>
      </c>
      <c r="AB537" s="18" t="s">
        <v>661</v>
      </c>
      <c r="AC537" s="18" t="s">
        <v>661</v>
      </c>
      <c r="AD537" s="18"/>
      <c r="AE537" s="18"/>
      <c r="AF537" s="18"/>
      <c r="AG537" s="18"/>
      <c r="AH537" s="30" t="s">
        <v>661</v>
      </c>
      <c r="AI537" s="18" t="s">
        <v>1238</v>
      </c>
      <c r="AJ537" s="18" t="s">
        <v>661</v>
      </c>
      <c r="AK537" s="18" t="s">
        <v>661</v>
      </c>
      <c r="AL537" s="18" t="s">
        <v>661</v>
      </c>
      <c r="AM537" s="18" t="s">
        <v>661</v>
      </c>
      <c r="AN537" s="18" t="s">
        <v>661</v>
      </c>
      <c r="AO537" s="18" t="s">
        <v>661</v>
      </c>
      <c r="AP537" s="18" t="s">
        <v>661</v>
      </c>
      <c r="AS537" s="63">
        <v>81.75</v>
      </c>
      <c r="AT537" s="23" t="s">
        <v>1255</v>
      </c>
      <c r="AU537" s="23" t="s">
        <v>1256</v>
      </c>
      <c r="AV537" s="23" t="s">
        <v>1255</v>
      </c>
      <c r="AW537" s="23" t="s">
        <v>1256</v>
      </c>
    </row>
    <row r="538" spans="1:49" ht="15.75" customHeight="1">
      <c r="A538" s="57">
        <v>532</v>
      </c>
      <c r="B538" s="18" t="s">
        <v>605</v>
      </c>
      <c r="C538" s="59">
        <v>6646</v>
      </c>
      <c r="D538" s="18">
        <v>6646</v>
      </c>
      <c r="E538" s="59" t="s">
        <v>596</v>
      </c>
      <c r="F538" s="59">
        <v>80</v>
      </c>
      <c r="G538" s="59">
        <v>80</v>
      </c>
      <c r="H538" s="59">
        <v>80</v>
      </c>
      <c r="I538" s="59"/>
      <c r="J538" s="59"/>
      <c r="K538" s="59"/>
      <c r="L538" s="59"/>
      <c r="M538" s="59"/>
      <c r="N538" s="18"/>
      <c r="O538" s="60">
        <v>55</v>
      </c>
      <c r="P538" s="175">
        <v>80</v>
      </c>
      <c r="Q538" s="18"/>
      <c r="R538" s="18"/>
      <c r="S538" s="18"/>
      <c r="T538" s="18"/>
      <c r="U538" s="61">
        <v>77</v>
      </c>
      <c r="V538" s="18" t="s">
        <v>1238</v>
      </c>
      <c r="W538" s="18" t="s">
        <v>1239</v>
      </c>
      <c r="X538" s="62" t="s">
        <v>1240</v>
      </c>
      <c r="Y538" s="18" t="s">
        <v>661</v>
      </c>
      <c r="Z538" s="18" t="s">
        <v>661</v>
      </c>
      <c r="AA538" s="18" t="s">
        <v>661</v>
      </c>
      <c r="AB538" s="18" t="s">
        <v>661</v>
      </c>
      <c r="AC538" s="18" t="s">
        <v>661</v>
      </c>
      <c r="AD538" s="18"/>
      <c r="AE538" s="18"/>
      <c r="AF538" s="18"/>
      <c r="AG538" s="18"/>
      <c r="AH538" s="30" t="s">
        <v>661</v>
      </c>
      <c r="AI538" s="18" t="s">
        <v>661</v>
      </c>
      <c r="AJ538" s="18" t="s">
        <v>661</v>
      </c>
      <c r="AK538" s="18" t="s">
        <v>661</v>
      </c>
      <c r="AL538" s="18" t="s">
        <v>661</v>
      </c>
      <c r="AM538" s="18" t="s">
        <v>661</v>
      </c>
      <c r="AN538" s="18" t="s">
        <v>661</v>
      </c>
      <c r="AO538" s="18" t="s">
        <v>661</v>
      </c>
      <c r="AP538" s="18" t="s">
        <v>661</v>
      </c>
      <c r="AS538" s="63">
        <v>73.75</v>
      </c>
      <c r="AT538" s="23" t="s">
        <v>1248</v>
      </c>
      <c r="AU538" s="23" t="s">
        <v>1243</v>
      </c>
      <c r="AV538" s="23" t="s">
        <v>1248</v>
      </c>
      <c r="AW538" s="23" t="s">
        <v>661</v>
      </c>
    </row>
    <row r="539" spans="1:49" ht="15.75" customHeight="1">
      <c r="A539" s="57">
        <v>533</v>
      </c>
      <c r="B539" s="18" t="s">
        <v>606</v>
      </c>
      <c r="C539" s="59">
        <v>6647</v>
      </c>
      <c r="D539" s="18">
        <v>6647</v>
      </c>
      <c r="E539" s="59" t="s">
        <v>596</v>
      </c>
      <c r="F539" s="59">
        <v>75</v>
      </c>
      <c r="G539" s="59">
        <v>75</v>
      </c>
      <c r="H539" s="59">
        <v>75</v>
      </c>
      <c r="I539" s="59"/>
      <c r="J539" s="59"/>
      <c r="K539" s="59"/>
      <c r="L539" s="59"/>
      <c r="M539" s="59"/>
      <c r="N539" s="18"/>
      <c r="O539" s="60">
        <v>78</v>
      </c>
      <c r="P539" s="175">
        <v>80</v>
      </c>
      <c r="Q539" s="18"/>
      <c r="R539" s="18"/>
      <c r="S539" s="18"/>
      <c r="T539" s="18"/>
      <c r="U539" s="61">
        <v>75.75</v>
      </c>
      <c r="V539" s="18" t="s">
        <v>661</v>
      </c>
      <c r="W539" s="18" t="s">
        <v>661</v>
      </c>
      <c r="X539" s="62" t="s">
        <v>661</v>
      </c>
      <c r="Y539" s="18" t="s">
        <v>661</v>
      </c>
      <c r="Z539" s="18" t="s">
        <v>661</v>
      </c>
      <c r="AA539" s="18" t="s">
        <v>661</v>
      </c>
      <c r="AB539" s="18" t="s">
        <v>661</v>
      </c>
      <c r="AC539" s="18" t="s">
        <v>661</v>
      </c>
      <c r="AD539" s="18"/>
      <c r="AE539" s="18"/>
      <c r="AF539" s="18"/>
      <c r="AG539" s="18"/>
      <c r="AH539" s="30" t="s">
        <v>661</v>
      </c>
      <c r="AI539" s="18" t="s">
        <v>1238</v>
      </c>
      <c r="AJ539" s="18" t="s">
        <v>1239</v>
      </c>
      <c r="AK539" s="18" t="s">
        <v>1240</v>
      </c>
      <c r="AL539" s="18" t="s">
        <v>661</v>
      </c>
      <c r="AM539" s="18" t="s">
        <v>661</v>
      </c>
      <c r="AN539" s="18" t="s">
        <v>661</v>
      </c>
      <c r="AO539" s="18" t="s">
        <v>661</v>
      </c>
      <c r="AP539" s="18" t="s">
        <v>661</v>
      </c>
      <c r="AS539" s="63">
        <v>75.75</v>
      </c>
      <c r="AT539" s="23" t="s">
        <v>1242</v>
      </c>
      <c r="AU539" s="23" t="s">
        <v>1257</v>
      </c>
      <c r="AV539" s="23" t="s">
        <v>661</v>
      </c>
      <c r="AW539" s="23" t="s">
        <v>1257</v>
      </c>
    </row>
    <row r="540" spans="1:49" ht="15.75" customHeight="1">
      <c r="A540" s="57">
        <v>534</v>
      </c>
      <c r="B540" s="18" t="s">
        <v>607</v>
      </c>
      <c r="C540" s="59">
        <v>6648</v>
      </c>
      <c r="D540" s="18">
        <v>6648</v>
      </c>
      <c r="E540" s="59" t="s">
        <v>596</v>
      </c>
      <c r="F540" s="59">
        <v>75</v>
      </c>
      <c r="G540" s="59">
        <v>90</v>
      </c>
      <c r="H540" s="59">
        <v>90</v>
      </c>
      <c r="I540" s="59"/>
      <c r="J540" s="59"/>
      <c r="K540" s="59"/>
      <c r="L540" s="59"/>
      <c r="M540" s="59"/>
      <c r="N540" s="18"/>
      <c r="O540" s="60">
        <v>67</v>
      </c>
      <c r="P540" s="175">
        <v>80</v>
      </c>
      <c r="Q540" s="18"/>
      <c r="R540" s="18"/>
      <c r="S540" s="18"/>
      <c r="T540" s="18"/>
      <c r="U540" s="61">
        <v>77</v>
      </c>
      <c r="V540" s="18" t="s">
        <v>661</v>
      </c>
      <c r="W540" s="18" t="s">
        <v>1239</v>
      </c>
      <c r="X540" s="62" t="s">
        <v>1240</v>
      </c>
      <c r="Y540" s="18" t="s">
        <v>661</v>
      </c>
      <c r="Z540" s="18" t="s">
        <v>661</v>
      </c>
      <c r="AA540" s="18" t="s">
        <v>661</v>
      </c>
      <c r="AB540" s="18" t="s">
        <v>661</v>
      </c>
      <c r="AC540" s="18" t="s">
        <v>661</v>
      </c>
      <c r="AD540" s="18"/>
      <c r="AE540" s="18"/>
      <c r="AF540" s="18"/>
      <c r="AG540" s="18"/>
      <c r="AH540" s="30" t="s">
        <v>661</v>
      </c>
      <c r="AI540" s="18" t="s">
        <v>1238</v>
      </c>
      <c r="AJ540" s="18" t="s">
        <v>661</v>
      </c>
      <c r="AK540" s="18" t="s">
        <v>661</v>
      </c>
      <c r="AL540" s="18" t="s">
        <v>661</v>
      </c>
      <c r="AM540" s="18" t="s">
        <v>661</v>
      </c>
      <c r="AN540" s="18" t="s">
        <v>661</v>
      </c>
      <c r="AO540" s="18" t="s">
        <v>661</v>
      </c>
      <c r="AP540" s="18" t="s">
        <v>661</v>
      </c>
      <c r="AS540" s="63">
        <v>80.5</v>
      </c>
      <c r="AT540" s="23" t="s">
        <v>1255</v>
      </c>
      <c r="AU540" s="23" t="s">
        <v>1256</v>
      </c>
      <c r="AV540" s="23" t="s">
        <v>1255</v>
      </c>
      <c r="AW540" s="23" t="s">
        <v>1256</v>
      </c>
    </row>
    <row r="541" spans="1:49" ht="15.75" customHeight="1">
      <c r="A541" s="57">
        <v>535</v>
      </c>
      <c r="B541" s="18" t="s">
        <v>608</v>
      </c>
      <c r="C541" s="59">
        <v>6649</v>
      </c>
      <c r="D541" s="18">
        <v>6649</v>
      </c>
      <c r="E541" s="59" t="s">
        <v>596</v>
      </c>
      <c r="F541" s="59">
        <v>90</v>
      </c>
      <c r="G541" s="59">
        <v>90</v>
      </c>
      <c r="H541" s="59">
        <v>90</v>
      </c>
      <c r="I541" s="59"/>
      <c r="J541" s="59"/>
      <c r="K541" s="59"/>
      <c r="L541" s="59"/>
      <c r="M541" s="59"/>
      <c r="N541" s="18"/>
      <c r="O541" s="60">
        <v>92</v>
      </c>
      <c r="P541" s="175">
        <v>80</v>
      </c>
      <c r="Q541" s="18"/>
      <c r="R541" s="18"/>
      <c r="S541" s="18"/>
      <c r="T541" s="18"/>
      <c r="U541" s="61">
        <v>86</v>
      </c>
      <c r="V541" s="18" t="s">
        <v>1238</v>
      </c>
      <c r="W541" s="18" t="s">
        <v>1239</v>
      </c>
      <c r="X541" s="62" t="s">
        <v>1240</v>
      </c>
      <c r="Y541" s="18" t="s">
        <v>661</v>
      </c>
      <c r="Z541" s="18" t="s">
        <v>661</v>
      </c>
      <c r="AA541" s="18" t="s">
        <v>661</v>
      </c>
      <c r="AB541" s="18" t="s">
        <v>661</v>
      </c>
      <c r="AC541" s="18" t="s">
        <v>661</v>
      </c>
      <c r="AD541" s="18"/>
      <c r="AE541" s="18"/>
      <c r="AF541" s="18"/>
      <c r="AG541" s="18"/>
      <c r="AH541" s="30" t="s">
        <v>661</v>
      </c>
      <c r="AI541" s="18" t="s">
        <v>661</v>
      </c>
      <c r="AJ541" s="18" t="s">
        <v>661</v>
      </c>
      <c r="AK541" s="18" t="s">
        <v>661</v>
      </c>
      <c r="AL541" s="18" t="s">
        <v>661</v>
      </c>
      <c r="AM541" s="18" t="s">
        <v>661</v>
      </c>
      <c r="AN541" s="18" t="s">
        <v>661</v>
      </c>
      <c r="AO541" s="18" t="s">
        <v>661</v>
      </c>
      <c r="AP541" s="18" t="s">
        <v>661</v>
      </c>
      <c r="AS541" s="63">
        <v>90.5</v>
      </c>
      <c r="AT541" s="23" t="s">
        <v>1248</v>
      </c>
      <c r="AU541" s="23" t="s">
        <v>1243</v>
      </c>
      <c r="AV541" s="23" t="s">
        <v>1248</v>
      </c>
      <c r="AW541" s="23" t="s">
        <v>661</v>
      </c>
    </row>
    <row r="542" spans="1:49" ht="15.75" customHeight="1">
      <c r="A542" s="57">
        <v>536</v>
      </c>
      <c r="B542" s="18" t="s">
        <v>609</v>
      </c>
      <c r="C542" s="59">
        <v>6650</v>
      </c>
      <c r="D542" s="18">
        <v>6650</v>
      </c>
      <c r="E542" s="59" t="s">
        <v>596</v>
      </c>
      <c r="F542" s="59">
        <v>75</v>
      </c>
      <c r="G542" s="59">
        <v>80</v>
      </c>
      <c r="H542" s="59">
        <v>80</v>
      </c>
      <c r="I542" s="59"/>
      <c r="J542" s="59"/>
      <c r="K542" s="59"/>
      <c r="L542" s="59"/>
      <c r="M542" s="59"/>
      <c r="N542" s="18"/>
      <c r="O542" s="60">
        <v>69</v>
      </c>
      <c r="P542" s="175">
        <v>80</v>
      </c>
      <c r="Q542" s="18"/>
      <c r="R542" s="18"/>
      <c r="S542" s="18"/>
      <c r="T542" s="18"/>
      <c r="U542" s="61">
        <v>76</v>
      </c>
      <c r="V542" s="18" t="s">
        <v>661</v>
      </c>
      <c r="W542" s="18" t="s">
        <v>1239</v>
      </c>
      <c r="X542" s="62" t="s">
        <v>1240</v>
      </c>
      <c r="Y542" s="18" t="s">
        <v>661</v>
      </c>
      <c r="Z542" s="18" t="s">
        <v>661</v>
      </c>
      <c r="AA542" s="18" t="s">
        <v>661</v>
      </c>
      <c r="AB542" s="18" t="s">
        <v>661</v>
      </c>
      <c r="AC542" s="18" t="s">
        <v>661</v>
      </c>
      <c r="AD542" s="18"/>
      <c r="AE542" s="18"/>
      <c r="AF542" s="18"/>
      <c r="AG542" s="18"/>
      <c r="AH542" s="30" t="s">
        <v>661</v>
      </c>
      <c r="AI542" s="18" t="s">
        <v>1238</v>
      </c>
      <c r="AJ542" s="18" t="s">
        <v>661</v>
      </c>
      <c r="AK542" s="18" t="s">
        <v>661</v>
      </c>
      <c r="AL542" s="18" t="s">
        <v>661</v>
      </c>
      <c r="AM542" s="18" t="s">
        <v>661</v>
      </c>
      <c r="AN542" s="18" t="s">
        <v>661</v>
      </c>
      <c r="AO542" s="18" t="s">
        <v>661</v>
      </c>
      <c r="AP542" s="18" t="s">
        <v>661</v>
      </c>
      <c r="AS542" s="63">
        <v>76</v>
      </c>
      <c r="AT542" s="23" t="s">
        <v>1255</v>
      </c>
      <c r="AU542" s="23" t="s">
        <v>1256</v>
      </c>
      <c r="AV542" s="23" t="s">
        <v>1255</v>
      </c>
      <c r="AW542" s="23" t="s">
        <v>1256</v>
      </c>
    </row>
    <row r="543" spans="1:49" ht="15.75" customHeight="1">
      <c r="A543" s="57">
        <v>537</v>
      </c>
      <c r="B543" s="18" t="s">
        <v>610</v>
      </c>
      <c r="C543" s="59">
        <v>6651</v>
      </c>
      <c r="D543" s="18">
        <v>6651</v>
      </c>
      <c r="E543" s="59" t="s">
        <v>596</v>
      </c>
      <c r="F543" s="59">
        <v>75</v>
      </c>
      <c r="G543" s="59">
        <v>80</v>
      </c>
      <c r="H543" s="59">
        <v>80</v>
      </c>
      <c r="I543" s="59"/>
      <c r="J543" s="59"/>
      <c r="K543" s="59"/>
      <c r="L543" s="59"/>
      <c r="M543" s="59"/>
      <c r="N543" s="18"/>
      <c r="O543" s="60">
        <v>64</v>
      </c>
      <c r="P543" s="175">
        <v>80</v>
      </c>
      <c r="Q543" s="18"/>
      <c r="R543" s="18"/>
      <c r="S543" s="18"/>
      <c r="T543" s="18"/>
      <c r="U543" s="61">
        <v>74.75</v>
      </c>
      <c r="V543" s="18" t="s">
        <v>661</v>
      </c>
      <c r="W543" s="18" t="s">
        <v>1239</v>
      </c>
      <c r="X543" s="62" t="s">
        <v>1240</v>
      </c>
      <c r="Y543" s="18" t="s">
        <v>661</v>
      </c>
      <c r="Z543" s="18" t="s">
        <v>661</v>
      </c>
      <c r="AA543" s="18" t="s">
        <v>661</v>
      </c>
      <c r="AB543" s="18" t="s">
        <v>661</v>
      </c>
      <c r="AC543" s="18" t="s">
        <v>661</v>
      </c>
      <c r="AD543" s="18"/>
      <c r="AE543" s="18"/>
      <c r="AF543" s="18"/>
      <c r="AG543" s="18"/>
      <c r="AH543" s="30" t="s">
        <v>661</v>
      </c>
      <c r="AI543" s="18" t="s">
        <v>1238</v>
      </c>
      <c r="AJ543" s="18" t="s">
        <v>661</v>
      </c>
      <c r="AK543" s="18" t="s">
        <v>661</v>
      </c>
      <c r="AL543" s="18" t="s">
        <v>661</v>
      </c>
      <c r="AM543" s="18" t="s">
        <v>661</v>
      </c>
      <c r="AN543" s="18" t="s">
        <v>661</v>
      </c>
      <c r="AO543" s="18" t="s">
        <v>661</v>
      </c>
      <c r="AP543" s="18" t="s">
        <v>661</v>
      </c>
      <c r="AS543" s="63">
        <v>74.75</v>
      </c>
      <c r="AT543" s="23" t="s">
        <v>1255</v>
      </c>
      <c r="AU543" s="23" t="s">
        <v>1256</v>
      </c>
      <c r="AV543" s="23" t="s">
        <v>1255</v>
      </c>
      <c r="AW543" s="23" t="s">
        <v>1256</v>
      </c>
    </row>
    <row r="544" spans="1:49" ht="15.75" customHeight="1">
      <c r="A544" s="57">
        <v>538</v>
      </c>
      <c r="B544" s="18" t="s">
        <v>611</v>
      </c>
      <c r="C544" s="59">
        <v>6652</v>
      </c>
      <c r="D544" s="18">
        <v>6652</v>
      </c>
      <c r="E544" s="59" t="s">
        <v>596</v>
      </c>
      <c r="F544" s="59">
        <v>80</v>
      </c>
      <c r="G544" s="59">
        <v>80</v>
      </c>
      <c r="H544" s="59">
        <v>75</v>
      </c>
      <c r="I544" s="59"/>
      <c r="J544" s="59"/>
      <c r="K544" s="59"/>
      <c r="L544" s="59"/>
      <c r="M544" s="59"/>
      <c r="N544" s="18"/>
      <c r="O544" s="60">
        <v>68</v>
      </c>
      <c r="P544" s="175">
        <v>80</v>
      </c>
      <c r="Q544" s="18"/>
      <c r="R544" s="18"/>
      <c r="S544" s="18"/>
      <c r="T544" s="18"/>
      <c r="U544" s="61">
        <v>77</v>
      </c>
      <c r="V544" s="18" t="s">
        <v>1238</v>
      </c>
      <c r="W544" s="18" t="s">
        <v>1239</v>
      </c>
      <c r="X544" s="62" t="s">
        <v>661</v>
      </c>
      <c r="Y544" s="18" t="s">
        <v>661</v>
      </c>
      <c r="Z544" s="18" t="s">
        <v>661</v>
      </c>
      <c r="AA544" s="18" t="s">
        <v>661</v>
      </c>
      <c r="AB544" s="18" t="s">
        <v>661</v>
      </c>
      <c r="AC544" s="18" t="s">
        <v>661</v>
      </c>
      <c r="AD544" s="18"/>
      <c r="AE544" s="18"/>
      <c r="AF544" s="18"/>
      <c r="AG544" s="18"/>
      <c r="AH544" s="30" t="s">
        <v>661</v>
      </c>
      <c r="AI544" s="18" t="s">
        <v>661</v>
      </c>
      <c r="AJ544" s="18" t="s">
        <v>661</v>
      </c>
      <c r="AK544" s="18" t="s">
        <v>1240</v>
      </c>
      <c r="AL544" s="18" t="s">
        <v>661</v>
      </c>
      <c r="AM544" s="18" t="s">
        <v>661</v>
      </c>
      <c r="AN544" s="18" t="s">
        <v>661</v>
      </c>
      <c r="AO544" s="18" t="s">
        <v>661</v>
      </c>
      <c r="AP544" s="18" t="s">
        <v>661</v>
      </c>
      <c r="AS544" s="63">
        <v>75.75</v>
      </c>
      <c r="AT544" s="23" t="s">
        <v>1246</v>
      </c>
      <c r="AU544" s="23" t="s">
        <v>1247</v>
      </c>
      <c r="AV544" s="23" t="s">
        <v>1246</v>
      </c>
      <c r="AW544" s="23" t="s">
        <v>1247</v>
      </c>
    </row>
    <row r="545" spans="1:49" ht="15.75" customHeight="1">
      <c r="A545" s="57">
        <v>539</v>
      </c>
      <c r="B545" s="18" t="s">
        <v>612</v>
      </c>
      <c r="C545" s="59">
        <v>6653</v>
      </c>
      <c r="D545" s="18">
        <v>6653</v>
      </c>
      <c r="E545" s="59" t="s">
        <v>596</v>
      </c>
      <c r="F545" s="59">
        <v>80</v>
      </c>
      <c r="G545" s="59">
        <v>90</v>
      </c>
      <c r="H545" s="59">
        <v>90</v>
      </c>
      <c r="I545" s="59"/>
      <c r="J545" s="59"/>
      <c r="K545" s="59"/>
      <c r="L545" s="59"/>
      <c r="M545" s="59"/>
      <c r="N545" s="18"/>
      <c r="O545" s="60">
        <v>61</v>
      </c>
      <c r="P545" s="175">
        <v>80</v>
      </c>
      <c r="Q545" s="18"/>
      <c r="R545" s="18"/>
      <c r="S545" s="18"/>
      <c r="T545" s="18"/>
      <c r="U545" s="61">
        <v>77</v>
      </c>
      <c r="V545" s="18" t="s">
        <v>1238</v>
      </c>
      <c r="W545" s="18" t="s">
        <v>1239</v>
      </c>
      <c r="X545" s="62" t="s">
        <v>1240</v>
      </c>
      <c r="Y545" s="18" t="s">
        <v>661</v>
      </c>
      <c r="Z545" s="18" t="s">
        <v>661</v>
      </c>
      <c r="AA545" s="18" t="s">
        <v>661</v>
      </c>
      <c r="AB545" s="18" t="s">
        <v>661</v>
      </c>
      <c r="AC545" s="18" t="s">
        <v>661</v>
      </c>
      <c r="AD545" s="18"/>
      <c r="AE545" s="18"/>
      <c r="AF545" s="18"/>
      <c r="AG545" s="18"/>
      <c r="AH545" s="30" t="s">
        <v>661</v>
      </c>
      <c r="AI545" s="18" t="s">
        <v>661</v>
      </c>
      <c r="AJ545" s="18" t="s">
        <v>661</v>
      </c>
      <c r="AK545" s="18" t="s">
        <v>661</v>
      </c>
      <c r="AL545" s="18" t="s">
        <v>661</v>
      </c>
      <c r="AM545" s="18" t="s">
        <v>661</v>
      </c>
      <c r="AN545" s="18" t="s">
        <v>661</v>
      </c>
      <c r="AO545" s="18" t="s">
        <v>661</v>
      </c>
      <c r="AP545" s="18" t="s">
        <v>661</v>
      </c>
      <c r="AS545" s="63">
        <v>80.25</v>
      </c>
      <c r="AT545" s="23" t="s">
        <v>1248</v>
      </c>
      <c r="AU545" s="23" t="s">
        <v>1243</v>
      </c>
      <c r="AV545" s="23" t="s">
        <v>1248</v>
      </c>
      <c r="AW545" s="23" t="s">
        <v>661</v>
      </c>
    </row>
    <row r="546" spans="1:49" ht="15.75" customHeight="1">
      <c r="A546" s="57">
        <v>540</v>
      </c>
      <c r="B546" s="18" t="s">
        <v>613</v>
      </c>
      <c r="C546" s="59">
        <v>6654</v>
      </c>
      <c r="D546" s="18">
        <v>6654</v>
      </c>
      <c r="E546" s="59" t="s">
        <v>596</v>
      </c>
      <c r="F546" s="59">
        <v>90</v>
      </c>
      <c r="G546" s="59">
        <v>90</v>
      </c>
      <c r="H546" s="59">
        <v>90</v>
      </c>
      <c r="I546" s="59"/>
      <c r="J546" s="59"/>
      <c r="K546" s="59"/>
      <c r="L546" s="59"/>
      <c r="M546" s="59"/>
      <c r="N546" s="18"/>
      <c r="O546" s="60">
        <v>75</v>
      </c>
      <c r="P546" s="175">
        <v>80</v>
      </c>
      <c r="Q546" s="18"/>
      <c r="R546" s="18"/>
      <c r="S546" s="18"/>
      <c r="T546" s="18"/>
      <c r="U546" s="61">
        <v>77</v>
      </c>
      <c r="V546" s="18" t="s">
        <v>1238</v>
      </c>
      <c r="W546" s="18" t="s">
        <v>1239</v>
      </c>
      <c r="X546" s="62" t="s">
        <v>1240</v>
      </c>
      <c r="Y546" s="18" t="s">
        <v>661</v>
      </c>
      <c r="Z546" s="18" t="s">
        <v>661</v>
      </c>
      <c r="AA546" s="18" t="s">
        <v>661</v>
      </c>
      <c r="AB546" s="18" t="s">
        <v>661</v>
      </c>
      <c r="AC546" s="18" t="s">
        <v>661</v>
      </c>
      <c r="AD546" s="18"/>
      <c r="AE546" s="18"/>
      <c r="AF546" s="18"/>
      <c r="AG546" s="18"/>
      <c r="AH546" s="30" t="s">
        <v>661</v>
      </c>
      <c r="AI546" s="18" t="s">
        <v>661</v>
      </c>
      <c r="AJ546" s="18" t="s">
        <v>661</v>
      </c>
      <c r="AK546" s="18" t="s">
        <v>661</v>
      </c>
      <c r="AL546" s="18" t="s">
        <v>661</v>
      </c>
      <c r="AM546" s="18" t="s">
        <v>661</v>
      </c>
      <c r="AN546" s="18" t="s">
        <v>661</v>
      </c>
      <c r="AO546" s="18" t="s">
        <v>661</v>
      </c>
      <c r="AP546" s="18" t="s">
        <v>661</v>
      </c>
      <c r="AS546" s="63">
        <v>86.25</v>
      </c>
      <c r="AT546" s="23" t="s">
        <v>1248</v>
      </c>
      <c r="AU546" s="23" t="s">
        <v>1243</v>
      </c>
      <c r="AV546" s="23" t="s">
        <v>1248</v>
      </c>
      <c r="AW546" s="23" t="s">
        <v>661</v>
      </c>
    </row>
    <row r="547" spans="1:49" ht="15.75" customHeight="1">
      <c r="A547" s="57">
        <v>541</v>
      </c>
      <c r="B547" s="18" t="s">
        <v>614</v>
      </c>
      <c r="C547" s="59">
        <v>6655</v>
      </c>
      <c r="D547" s="18">
        <v>6655</v>
      </c>
      <c r="E547" s="59" t="s">
        <v>596</v>
      </c>
      <c r="F547" s="59">
        <v>75</v>
      </c>
      <c r="G547" s="59">
        <v>80</v>
      </c>
      <c r="H547" s="59">
        <v>80</v>
      </c>
      <c r="I547" s="59"/>
      <c r="J547" s="59"/>
      <c r="K547" s="59"/>
      <c r="L547" s="59"/>
      <c r="M547" s="59"/>
      <c r="N547" s="18"/>
      <c r="O547" s="60">
        <v>76</v>
      </c>
      <c r="P547" s="175">
        <v>80</v>
      </c>
      <c r="Q547" s="18"/>
      <c r="R547" s="18"/>
      <c r="S547" s="18"/>
      <c r="T547" s="18"/>
      <c r="U547" s="61">
        <v>77.75</v>
      </c>
      <c r="V547" s="18" t="s">
        <v>661</v>
      </c>
      <c r="W547" s="18" t="s">
        <v>1239</v>
      </c>
      <c r="X547" s="62" t="s">
        <v>1240</v>
      </c>
      <c r="Y547" s="18" t="s">
        <v>661</v>
      </c>
      <c r="Z547" s="18" t="s">
        <v>661</v>
      </c>
      <c r="AA547" s="18" t="s">
        <v>661</v>
      </c>
      <c r="AB547" s="18" t="s">
        <v>661</v>
      </c>
      <c r="AC547" s="18" t="s">
        <v>661</v>
      </c>
      <c r="AD547" s="18"/>
      <c r="AE547" s="18"/>
      <c r="AF547" s="18"/>
      <c r="AG547" s="18"/>
      <c r="AH547" s="30" t="s">
        <v>661</v>
      </c>
      <c r="AI547" s="18" t="s">
        <v>1238</v>
      </c>
      <c r="AJ547" s="18" t="s">
        <v>661</v>
      </c>
      <c r="AK547" s="18" t="s">
        <v>661</v>
      </c>
      <c r="AL547" s="18" t="s">
        <v>661</v>
      </c>
      <c r="AM547" s="18" t="s">
        <v>661</v>
      </c>
      <c r="AN547" s="18" t="s">
        <v>661</v>
      </c>
      <c r="AO547" s="18" t="s">
        <v>661</v>
      </c>
      <c r="AP547" s="18" t="s">
        <v>661</v>
      </c>
      <c r="AS547" s="63">
        <v>77.75</v>
      </c>
      <c r="AT547" s="23" t="s">
        <v>1255</v>
      </c>
      <c r="AU547" s="23" t="s">
        <v>1256</v>
      </c>
      <c r="AV547" s="23" t="s">
        <v>1255</v>
      </c>
      <c r="AW547" s="23" t="s">
        <v>1256</v>
      </c>
    </row>
    <row r="548" spans="1:49" ht="15.75" customHeight="1">
      <c r="A548" s="57">
        <v>542</v>
      </c>
      <c r="B548" s="18" t="s">
        <v>586</v>
      </c>
      <c r="C548" s="59">
        <v>6656</v>
      </c>
      <c r="D548" s="18">
        <v>6656</v>
      </c>
      <c r="E548" s="59" t="s">
        <v>596</v>
      </c>
      <c r="F548" s="59">
        <v>75</v>
      </c>
      <c r="G548" s="59">
        <v>70</v>
      </c>
      <c r="H548" s="59">
        <v>70</v>
      </c>
      <c r="I548" s="59"/>
      <c r="J548" s="59"/>
      <c r="K548" s="59"/>
      <c r="L548" s="59"/>
      <c r="M548" s="59"/>
      <c r="N548" s="18"/>
      <c r="O548" s="60">
        <v>56</v>
      </c>
      <c r="P548" s="175">
        <v>80</v>
      </c>
      <c r="Q548" s="18"/>
      <c r="R548" s="18"/>
      <c r="S548" s="18"/>
      <c r="T548" s="18"/>
      <c r="U548" s="61">
        <v>77</v>
      </c>
      <c r="V548" s="18" t="s">
        <v>661</v>
      </c>
      <c r="W548" s="18" t="s">
        <v>661</v>
      </c>
      <c r="X548" s="62" t="s">
        <v>661</v>
      </c>
      <c r="Y548" s="18" t="s">
        <v>661</v>
      </c>
      <c r="Z548" s="18" t="s">
        <v>661</v>
      </c>
      <c r="AA548" s="18" t="s">
        <v>661</v>
      </c>
      <c r="AB548" s="18" t="s">
        <v>661</v>
      </c>
      <c r="AC548" s="18" t="s">
        <v>661</v>
      </c>
      <c r="AD548" s="18"/>
      <c r="AE548" s="18"/>
      <c r="AF548" s="18"/>
      <c r="AG548" s="18"/>
      <c r="AH548" s="30" t="s">
        <v>661</v>
      </c>
      <c r="AI548" s="18" t="s">
        <v>1238</v>
      </c>
      <c r="AJ548" s="18" t="s">
        <v>1239</v>
      </c>
      <c r="AK548" s="18" t="s">
        <v>1240</v>
      </c>
      <c r="AL548" s="18" t="s">
        <v>661</v>
      </c>
      <c r="AM548" s="18" t="s">
        <v>661</v>
      </c>
      <c r="AN548" s="18" t="s">
        <v>661</v>
      </c>
      <c r="AO548" s="18" t="s">
        <v>661</v>
      </c>
      <c r="AP548" s="18" t="s">
        <v>661</v>
      </c>
      <c r="AS548" s="63">
        <v>67.75</v>
      </c>
      <c r="AT548" s="23" t="s">
        <v>1242</v>
      </c>
      <c r="AU548" s="23" t="s">
        <v>1257</v>
      </c>
      <c r="AV548" s="23" t="s">
        <v>661</v>
      </c>
      <c r="AW548" s="23" t="s">
        <v>1257</v>
      </c>
    </row>
    <row r="549" spans="1:49" ht="15.75" customHeight="1">
      <c r="A549" s="57">
        <v>543</v>
      </c>
      <c r="B549" s="18" t="s">
        <v>615</v>
      </c>
      <c r="C549" s="59">
        <v>6658</v>
      </c>
      <c r="D549" s="18">
        <v>6658</v>
      </c>
      <c r="E549" s="59" t="s">
        <v>596</v>
      </c>
      <c r="F549" s="59">
        <v>75</v>
      </c>
      <c r="G549" s="59">
        <v>75</v>
      </c>
      <c r="H549" s="59">
        <v>75</v>
      </c>
      <c r="I549" s="59"/>
      <c r="J549" s="59"/>
      <c r="K549" s="59"/>
      <c r="L549" s="59"/>
      <c r="M549" s="59"/>
      <c r="N549" s="18"/>
      <c r="O549" s="60">
        <v>77</v>
      </c>
      <c r="P549" s="175">
        <v>80</v>
      </c>
      <c r="Q549" s="18"/>
      <c r="R549" s="18"/>
      <c r="S549" s="18"/>
      <c r="T549" s="18"/>
      <c r="U549" s="61">
        <v>78</v>
      </c>
      <c r="V549" s="18" t="s">
        <v>661</v>
      </c>
      <c r="W549" s="18" t="s">
        <v>661</v>
      </c>
      <c r="X549" s="62" t="s">
        <v>661</v>
      </c>
      <c r="Y549" s="18" t="s">
        <v>661</v>
      </c>
      <c r="Z549" s="18" t="s">
        <v>661</v>
      </c>
      <c r="AA549" s="18" t="s">
        <v>661</v>
      </c>
      <c r="AB549" s="18" t="s">
        <v>661</v>
      </c>
      <c r="AC549" s="18" t="s">
        <v>661</v>
      </c>
      <c r="AD549" s="18"/>
      <c r="AE549" s="18"/>
      <c r="AF549" s="18"/>
      <c r="AG549" s="18"/>
      <c r="AH549" s="30" t="s">
        <v>661</v>
      </c>
      <c r="AI549" s="18" t="s">
        <v>1238</v>
      </c>
      <c r="AJ549" s="18" t="s">
        <v>1239</v>
      </c>
      <c r="AK549" s="18" t="s">
        <v>1240</v>
      </c>
      <c r="AL549" s="18" t="s">
        <v>661</v>
      </c>
      <c r="AM549" s="18" t="s">
        <v>661</v>
      </c>
      <c r="AN549" s="18" t="s">
        <v>661</v>
      </c>
      <c r="AO549" s="18" t="s">
        <v>661</v>
      </c>
      <c r="AP549" s="18" t="s">
        <v>661</v>
      </c>
      <c r="AS549" s="63">
        <v>75.5</v>
      </c>
      <c r="AT549" s="23" t="s">
        <v>1242</v>
      </c>
      <c r="AU549" s="23" t="s">
        <v>1257</v>
      </c>
      <c r="AV549" s="23" t="s">
        <v>661</v>
      </c>
      <c r="AW549" s="23" t="s">
        <v>1257</v>
      </c>
    </row>
    <row r="550" spans="1:49" ht="15.75" customHeight="1">
      <c r="A550" s="57">
        <v>544</v>
      </c>
      <c r="B550" s="18" t="s">
        <v>616</v>
      </c>
      <c r="C550" s="59">
        <v>6659</v>
      </c>
      <c r="D550" s="18">
        <v>6659</v>
      </c>
      <c r="E550" s="59" t="s">
        <v>596</v>
      </c>
      <c r="F550" s="59">
        <v>75</v>
      </c>
      <c r="G550" s="59">
        <v>80</v>
      </c>
      <c r="H550" s="59">
        <v>80</v>
      </c>
      <c r="I550" s="59"/>
      <c r="J550" s="59"/>
      <c r="K550" s="59"/>
      <c r="L550" s="59"/>
      <c r="M550" s="59"/>
      <c r="N550" s="18"/>
      <c r="O550" s="60">
        <v>50</v>
      </c>
      <c r="P550" s="175">
        <v>80</v>
      </c>
      <c r="Q550" s="18"/>
      <c r="R550" s="18"/>
      <c r="S550" s="18"/>
      <c r="T550" s="18"/>
      <c r="U550" s="61">
        <v>76</v>
      </c>
      <c r="V550" s="18" t="s">
        <v>661</v>
      </c>
      <c r="W550" s="18" t="s">
        <v>1239</v>
      </c>
      <c r="X550" s="62" t="s">
        <v>1240</v>
      </c>
      <c r="Y550" s="18" t="s">
        <v>661</v>
      </c>
      <c r="Z550" s="18" t="s">
        <v>661</v>
      </c>
      <c r="AA550" s="18" t="s">
        <v>661</v>
      </c>
      <c r="AB550" s="18" t="s">
        <v>661</v>
      </c>
      <c r="AC550" s="18" t="s">
        <v>661</v>
      </c>
      <c r="AD550" s="18"/>
      <c r="AE550" s="18"/>
      <c r="AF550" s="18"/>
      <c r="AG550" s="18"/>
      <c r="AH550" s="30" t="s">
        <v>661</v>
      </c>
      <c r="AI550" s="18" t="s">
        <v>1238</v>
      </c>
      <c r="AJ550" s="18" t="s">
        <v>661</v>
      </c>
      <c r="AK550" s="18" t="s">
        <v>661</v>
      </c>
      <c r="AL550" s="18" t="s">
        <v>661</v>
      </c>
      <c r="AM550" s="18" t="s">
        <v>661</v>
      </c>
      <c r="AN550" s="18" t="s">
        <v>661</v>
      </c>
      <c r="AO550" s="18" t="s">
        <v>661</v>
      </c>
      <c r="AP550" s="18" t="s">
        <v>661</v>
      </c>
      <c r="AS550" s="63">
        <v>71.25</v>
      </c>
      <c r="AT550" s="23" t="s">
        <v>1255</v>
      </c>
      <c r="AU550" s="23" t="s">
        <v>1256</v>
      </c>
      <c r="AV550" s="23" t="s">
        <v>1255</v>
      </c>
      <c r="AW550" s="23" t="s">
        <v>1256</v>
      </c>
    </row>
    <row r="551" spans="1:49" ht="15.75" customHeight="1">
      <c r="A551" s="57">
        <v>545</v>
      </c>
      <c r="B551" s="18" t="s">
        <v>618</v>
      </c>
      <c r="C551" s="59">
        <v>6660</v>
      </c>
      <c r="D551" s="18">
        <v>6660</v>
      </c>
      <c r="E551" s="59" t="s">
        <v>596</v>
      </c>
      <c r="F551" s="59">
        <v>80</v>
      </c>
      <c r="G551" s="59">
        <v>80</v>
      </c>
      <c r="H551" s="59">
        <v>80</v>
      </c>
      <c r="I551" s="59"/>
      <c r="J551" s="59"/>
      <c r="K551" s="59"/>
      <c r="L551" s="59"/>
      <c r="M551" s="59"/>
      <c r="N551" s="18"/>
      <c r="O551" s="60">
        <v>53</v>
      </c>
      <c r="P551" s="175">
        <v>80</v>
      </c>
      <c r="Q551" s="18"/>
      <c r="R551" s="18"/>
      <c r="S551" s="18"/>
      <c r="T551" s="18"/>
      <c r="U551" s="61">
        <v>76</v>
      </c>
      <c r="V551" s="18" t="s">
        <v>1238</v>
      </c>
      <c r="W551" s="18" t="s">
        <v>1239</v>
      </c>
      <c r="X551" s="62" t="s">
        <v>1240</v>
      </c>
      <c r="Y551" s="18" t="s">
        <v>661</v>
      </c>
      <c r="Z551" s="18" t="s">
        <v>661</v>
      </c>
      <c r="AA551" s="18" t="s">
        <v>661</v>
      </c>
      <c r="AB551" s="18" t="s">
        <v>661</v>
      </c>
      <c r="AC551" s="18" t="s">
        <v>661</v>
      </c>
      <c r="AD551" s="18"/>
      <c r="AE551" s="18"/>
      <c r="AF551" s="18"/>
      <c r="AG551" s="18"/>
      <c r="AH551" s="30" t="s">
        <v>661</v>
      </c>
      <c r="AI551" s="18" t="s">
        <v>661</v>
      </c>
      <c r="AJ551" s="18" t="s">
        <v>661</v>
      </c>
      <c r="AK551" s="18" t="s">
        <v>661</v>
      </c>
      <c r="AL551" s="18" t="s">
        <v>661</v>
      </c>
      <c r="AM551" s="18" t="s">
        <v>661</v>
      </c>
      <c r="AN551" s="18" t="s">
        <v>661</v>
      </c>
      <c r="AO551" s="18" t="s">
        <v>661</v>
      </c>
      <c r="AP551" s="18" t="s">
        <v>661</v>
      </c>
      <c r="AS551" s="63">
        <v>73.25</v>
      </c>
      <c r="AT551" s="23" t="s">
        <v>1248</v>
      </c>
      <c r="AU551" s="23" t="s">
        <v>1243</v>
      </c>
      <c r="AV551" s="23" t="s">
        <v>1248</v>
      </c>
      <c r="AW551" s="23" t="s">
        <v>661</v>
      </c>
    </row>
    <row r="552" spans="1:49" ht="15.75" customHeight="1">
      <c r="A552" s="57">
        <v>546</v>
      </c>
      <c r="B552" s="18" t="s">
        <v>619</v>
      </c>
      <c r="C552" s="59">
        <v>6661</v>
      </c>
      <c r="D552" s="18">
        <v>6661</v>
      </c>
      <c r="E552" s="59" t="s">
        <v>596</v>
      </c>
      <c r="F552" s="59">
        <v>75</v>
      </c>
      <c r="G552" s="59">
        <v>75</v>
      </c>
      <c r="H552" s="59">
        <v>75</v>
      </c>
      <c r="I552" s="59"/>
      <c r="J552" s="59"/>
      <c r="K552" s="59"/>
      <c r="L552" s="59"/>
      <c r="M552" s="59"/>
      <c r="N552" s="18"/>
      <c r="O552" s="60">
        <v>60</v>
      </c>
      <c r="P552" s="175">
        <v>80</v>
      </c>
      <c r="Q552" s="18"/>
      <c r="R552" s="18"/>
      <c r="S552" s="18"/>
      <c r="T552" s="18"/>
      <c r="U552" s="61">
        <v>77</v>
      </c>
      <c r="V552" s="18" t="s">
        <v>661</v>
      </c>
      <c r="W552" s="18" t="s">
        <v>661</v>
      </c>
      <c r="X552" s="62" t="s">
        <v>661</v>
      </c>
      <c r="Y552" s="18" t="s">
        <v>661</v>
      </c>
      <c r="Z552" s="18" t="s">
        <v>661</v>
      </c>
      <c r="AA552" s="18" t="s">
        <v>661</v>
      </c>
      <c r="AB552" s="18" t="s">
        <v>661</v>
      </c>
      <c r="AC552" s="18" t="s">
        <v>661</v>
      </c>
      <c r="AD552" s="18"/>
      <c r="AE552" s="18"/>
      <c r="AF552" s="18"/>
      <c r="AG552" s="18"/>
      <c r="AH552" s="30" t="s">
        <v>661</v>
      </c>
      <c r="AI552" s="18" t="s">
        <v>1238</v>
      </c>
      <c r="AJ552" s="18" t="s">
        <v>1239</v>
      </c>
      <c r="AK552" s="18" t="s">
        <v>1240</v>
      </c>
      <c r="AL552" s="18" t="s">
        <v>661</v>
      </c>
      <c r="AM552" s="18" t="s">
        <v>661</v>
      </c>
      <c r="AN552" s="18" t="s">
        <v>661</v>
      </c>
      <c r="AO552" s="18" t="s">
        <v>661</v>
      </c>
      <c r="AP552" s="18" t="s">
        <v>661</v>
      </c>
      <c r="AS552" s="63">
        <v>71.25</v>
      </c>
      <c r="AT552" s="23" t="s">
        <v>1242</v>
      </c>
      <c r="AU552" s="23" t="s">
        <v>1257</v>
      </c>
      <c r="AV552" s="23" t="s">
        <v>661</v>
      </c>
      <c r="AW552" s="23" t="s">
        <v>1257</v>
      </c>
    </row>
    <row r="553" spans="1:49" ht="15.75" customHeight="1">
      <c r="A553" s="57">
        <v>547</v>
      </c>
      <c r="B553" s="18" t="s">
        <v>620</v>
      </c>
      <c r="C553" s="59">
        <v>6662</v>
      </c>
      <c r="D553" s="18">
        <v>6662</v>
      </c>
      <c r="E553" s="59" t="s">
        <v>596</v>
      </c>
      <c r="F553" s="59">
        <v>75</v>
      </c>
      <c r="G553" s="59">
        <v>80</v>
      </c>
      <c r="H553" s="59">
        <v>80</v>
      </c>
      <c r="I553" s="59"/>
      <c r="J553" s="59"/>
      <c r="K553" s="59"/>
      <c r="L553" s="59"/>
      <c r="M553" s="59"/>
      <c r="N553" s="18"/>
      <c r="O553" s="60">
        <v>80</v>
      </c>
      <c r="P553" s="175">
        <v>80</v>
      </c>
      <c r="Q553" s="18"/>
      <c r="R553" s="18"/>
      <c r="S553" s="18"/>
      <c r="T553" s="18"/>
      <c r="U553" s="61">
        <v>80</v>
      </c>
      <c r="V553" s="18" t="s">
        <v>661</v>
      </c>
      <c r="W553" s="18" t="s">
        <v>1239</v>
      </c>
      <c r="X553" s="62" t="s">
        <v>1240</v>
      </c>
      <c r="Y553" s="18" t="s">
        <v>661</v>
      </c>
      <c r="Z553" s="18" t="s">
        <v>661</v>
      </c>
      <c r="AA553" s="18" t="s">
        <v>661</v>
      </c>
      <c r="AB553" s="18" t="s">
        <v>661</v>
      </c>
      <c r="AC553" s="18" t="s">
        <v>661</v>
      </c>
      <c r="AD553" s="18"/>
      <c r="AE553" s="18"/>
      <c r="AF553" s="18"/>
      <c r="AG553" s="18"/>
      <c r="AH553" s="30" t="s">
        <v>661</v>
      </c>
      <c r="AI553" s="18" t="s">
        <v>1238</v>
      </c>
      <c r="AJ553" s="18" t="s">
        <v>661</v>
      </c>
      <c r="AK553" s="18" t="s">
        <v>661</v>
      </c>
      <c r="AL553" s="18" t="s">
        <v>661</v>
      </c>
      <c r="AM553" s="18" t="s">
        <v>661</v>
      </c>
      <c r="AN553" s="18" t="s">
        <v>661</v>
      </c>
      <c r="AO553" s="18" t="s">
        <v>661</v>
      </c>
      <c r="AP553" s="18" t="s">
        <v>661</v>
      </c>
      <c r="AS553" s="63">
        <v>78.75</v>
      </c>
      <c r="AT553" s="23" t="s">
        <v>1255</v>
      </c>
      <c r="AU553" s="23" t="s">
        <v>1256</v>
      </c>
      <c r="AV553" s="23" t="s">
        <v>1255</v>
      </c>
      <c r="AW553" s="23" t="s">
        <v>1256</v>
      </c>
    </row>
    <row r="554" spans="1:49" ht="15.75" customHeight="1">
      <c r="A554" s="57">
        <v>548</v>
      </c>
      <c r="B554" s="18" t="s">
        <v>1203</v>
      </c>
      <c r="C554" s="59">
        <v>6663</v>
      </c>
      <c r="D554" s="18">
        <v>6663</v>
      </c>
      <c r="E554" s="59" t="s">
        <v>596</v>
      </c>
      <c r="F554" s="59">
        <v>80</v>
      </c>
      <c r="G554" s="59">
        <v>75</v>
      </c>
      <c r="H554" s="59">
        <v>70</v>
      </c>
      <c r="I554" s="59"/>
      <c r="J554" s="59"/>
      <c r="K554" s="59"/>
      <c r="L554" s="59"/>
      <c r="M554" s="59"/>
      <c r="N554" s="18"/>
      <c r="O554" s="60">
        <v>64</v>
      </c>
      <c r="P554" s="175">
        <v>80</v>
      </c>
      <c r="Q554" s="18"/>
      <c r="R554" s="18"/>
      <c r="S554" s="18"/>
      <c r="T554" s="18"/>
      <c r="U554" s="61">
        <v>77</v>
      </c>
      <c r="V554" s="18" t="s">
        <v>1238</v>
      </c>
      <c r="W554" s="18" t="s">
        <v>661</v>
      </c>
      <c r="X554" s="62" t="s">
        <v>661</v>
      </c>
      <c r="Y554" s="18" t="s">
        <v>661</v>
      </c>
      <c r="Z554" s="18" t="s">
        <v>661</v>
      </c>
      <c r="AA554" s="18" t="s">
        <v>661</v>
      </c>
      <c r="AB554" s="18" t="s">
        <v>661</v>
      </c>
      <c r="AC554" s="18" t="s">
        <v>661</v>
      </c>
      <c r="AD554" s="18"/>
      <c r="AE554" s="18"/>
      <c r="AF554" s="18"/>
      <c r="AG554" s="18"/>
      <c r="AH554" s="30" t="s">
        <v>661</v>
      </c>
      <c r="AI554" s="18" t="s">
        <v>661</v>
      </c>
      <c r="AJ554" s="18" t="s">
        <v>1239</v>
      </c>
      <c r="AK554" s="18" t="s">
        <v>1240</v>
      </c>
      <c r="AL554" s="18" t="s">
        <v>661</v>
      </c>
      <c r="AM554" s="18" t="s">
        <v>661</v>
      </c>
      <c r="AN554" s="18" t="s">
        <v>661</v>
      </c>
      <c r="AO554" s="18" t="s">
        <v>661</v>
      </c>
      <c r="AP554" s="18" t="s">
        <v>661</v>
      </c>
      <c r="AS554" s="63">
        <v>72.25</v>
      </c>
      <c r="AT554" s="23" t="s">
        <v>1251</v>
      </c>
      <c r="AU554" s="23" t="s">
        <v>1252</v>
      </c>
      <c r="AV554" s="23" t="s">
        <v>1251</v>
      </c>
      <c r="AW554" s="23" t="s">
        <v>1252</v>
      </c>
    </row>
    <row r="555" spans="1:49" ht="15.75" customHeight="1">
      <c r="A555" s="57">
        <v>549</v>
      </c>
      <c r="B555" s="18" t="s">
        <v>623</v>
      </c>
      <c r="C555" s="59">
        <v>6664</v>
      </c>
      <c r="D555" s="18">
        <v>6664</v>
      </c>
      <c r="E555" s="59" t="s">
        <v>596</v>
      </c>
      <c r="F555" s="59">
        <v>90</v>
      </c>
      <c r="G555" s="59">
        <v>90</v>
      </c>
      <c r="H555" s="59">
        <v>90</v>
      </c>
      <c r="I555" s="59"/>
      <c r="J555" s="59"/>
      <c r="K555" s="59"/>
      <c r="L555" s="59"/>
      <c r="M555" s="59"/>
      <c r="N555" s="18"/>
      <c r="O555" s="60">
        <v>79</v>
      </c>
      <c r="P555" s="175">
        <v>80</v>
      </c>
      <c r="Q555" s="18"/>
      <c r="R555" s="18"/>
      <c r="S555" s="18"/>
      <c r="T555" s="18"/>
      <c r="U555" s="61">
        <v>80</v>
      </c>
      <c r="V555" s="18" t="s">
        <v>1238</v>
      </c>
      <c r="W555" s="18" t="s">
        <v>1239</v>
      </c>
      <c r="X555" s="62" t="s">
        <v>1240</v>
      </c>
      <c r="Y555" s="18" t="s">
        <v>661</v>
      </c>
      <c r="Z555" s="18" t="s">
        <v>661</v>
      </c>
      <c r="AA555" s="18" t="s">
        <v>661</v>
      </c>
      <c r="AB555" s="18" t="s">
        <v>661</v>
      </c>
      <c r="AC555" s="18" t="s">
        <v>661</v>
      </c>
      <c r="AD555" s="18"/>
      <c r="AE555" s="18"/>
      <c r="AF555" s="18"/>
      <c r="AG555" s="18"/>
      <c r="AH555" s="30" t="s">
        <v>661</v>
      </c>
      <c r="AI555" s="18" t="s">
        <v>661</v>
      </c>
      <c r="AJ555" s="18" t="s">
        <v>661</v>
      </c>
      <c r="AK555" s="18" t="s">
        <v>661</v>
      </c>
      <c r="AL555" s="18" t="s">
        <v>661</v>
      </c>
      <c r="AM555" s="18" t="s">
        <v>661</v>
      </c>
      <c r="AN555" s="18" t="s">
        <v>661</v>
      </c>
      <c r="AO555" s="18" t="s">
        <v>661</v>
      </c>
      <c r="AP555" s="18" t="s">
        <v>661</v>
      </c>
      <c r="AS555" s="63">
        <v>87.25</v>
      </c>
      <c r="AT555" s="23" t="s">
        <v>1248</v>
      </c>
      <c r="AU555" s="23" t="s">
        <v>1243</v>
      </c>
      <c r="AV555" s="23" t="s">
        <v>1248</v>
      </c>
      <c r="AW555" s="23" t="s">
        <v>661</v>
      </c>
    </row>
    <row r="556" spans="1:49" ht="15.75" customHeight="1">
      <c r="A556" s="57">
        <v>550</v>
      </c>
      <c r="B556" s="18" t="s">
        <v>624</v>
      </c>
      <c r="C556" s="59">
        <v>6665</v>
      </c>
      <c r="D556" s="18">
        <v>6665</v>
      </c>
      <c r="E556" s="59" t="s">
        <v>596</v>
      </c>
      <c r="F556" s="59">
        <v>75</v>
      </c>
      <c r="G556" s="59">
        <v>70</v>
      </c>
      <c r="H556" s="59">
        <v>70</v>
      </c>
      <c r="I556" s="59"/>
      <c r="J556" s="59"/>
      <c r="K556" s="59"/>
      <c r="L556" s="59"/>
      <c r="M556" s="59"/>
      <c r="N556" s="18"/>
      <c r="O556" s="60">
        <v>49</v>
      </c>
      <c r="P556" s="175">
        <v>80</v>
      </c>
      <c r="Q556" s="18"/>
      <c r="R556" s="18"/>
      <c r="S556" s="18"/>
      <c r="T556" s="18"/>
      <c r="U556" s="61">
        <v>76</v>
      </c>
      <c r="V556" s="18" t="s">
        <v>661</v>
      </c>
      <c r="W556" s="18" t="s">
        <v>661</v>
      </c>
      <c r="X556" s="62" t="s">
        <v>661</v>
      </c>
      <c r="Y556" s="18" t="s">
        <v>661</v>
      </c>
      <c r="Z556" s="18" t="s">
        <v>661</v>
      </c>
      <c r="AA556" s="18" t="s">
        <v>661</v>
      </c>
      <c r="AB556" s="18" t="s">
        <v>661</v>
      </c>
      <c r="AC556" s="18" t="s">
        <v>661</v>
      </c>
      <c r="AD556" s="18"/>
      <c r="AE556" s="18"/>
      <c r="AF556" s="18"/>
      <c r="AG556" s="18"/>
      <c r="AH556" s="30" t="s">
        <v>661</v>
      </c>
      <c r="AI556" s="18" t="s">
        <v>1238</v>
      </c>
      <c r="AJ556" s="18" t="s">
        <v>1239</v>
      </c>
      <c r="AK556" s="18" t="s">
        <v>1240</v>
      </c>
      <c r="AL556" s="18" t="s">
        <v>661</v>
      </c>
      <c r="AM556" s="18" t="s">
        <v>661</v>
      </c>
      <c r="AN556" s="18" t="s">
        <v>661</v>
      </c>
      <c r="AO556" s="18" t="s">
        <v>661</v>
      </c>
      <c r="AP556" s="18" t="s">
        <v>661</v>
      </c>
      <c r="AS556" s="63">
        <v>66</v>
      </c>
      <c r="AT556" s="23" t="s">
        <v>1242</v>
      </c>
      <c r="AU556" s="23" t="s">
        <v>1257</v>
      </c>
      <c r="AV556" s="23" t="s">
        <v>661</v>
      </c>
      <c r="AW556" s="23" t="s">
        <v>1257</v>
      </c>
    </row>
    <row r="557" spans="1:49" ht="15.75" customHeight="1">
      <c r="A557" s="57">
        <v>551</v>
      </c>
      <c r="B557" s="18" t="s">
        <v>625</v>
      </c>
      <c r="C557" s="59">
        <v>6666</v>
      </c>
      <c r="D557" s="18">
        <v>6666</v>
      </c>
      <c r="E557" s="59" t="s">
        <v>596</v>
      </c>
      <c r="F557" s="59">
        <v>75</v>
      </c>
      <c r="G557" s="59">
        <v>80</v>
      </c>
      <c r="H557" s="59">
        <v>80</v>
      </c>
      <c r="I557" s="59"/>
      <c r="J557" s="59"/>
      <c r="K557" s="59"/>
      <c r="L557" s="59"/>
      <c r="M557" s="59"/>
      <c r="N557" s="18"/>
      <c r="O557" s="60">
        <v>68</v>
      </c>
      <c r="P557" s="175">
        <v>80</v>
      </c>
      <c r="Q557" s="18"/>
      <c r="R557" s="18"/>
      <c r="S557" s="18"/>
      <c r="T557" s="18"/>
      <c r="U557" s="61">
        <v>76</v>
      </c>
      <c r="V557" s="18" t="s">
        <v>661</v>
      </c>
      <c r="W557" s="18" t="s">
        <v>1239</v>
      </c>
      <c r="X557" s="62" t="s">
        <v>1240</v>
      </c>
      <c r="Y557" s="18" t="s">
        <v>661</v>
      </c>
      <c r="Z557" s="18" t="s">
        <v>661</v>
      </c>
      <c r="AA557" s="18" t="s">
        <v>661</v>
      </c>
      <c r="AB557" s="18" t="s">
        <v>661</v>
      </c>
      <c r="AC557" s="18" t="s">
        <v>661</v>
      </c>
      <c r="AD557" s="18"/>
      <c r="AE557" s="18"/>
      <c r="AF557" s="18"/>
      <c r="AG557" s="18"/>
      <c r="AH557" s="30" t="s">
        <v>661</v>
      </c>
      <c r="AI557" s="18" t="s">
        <v>1238</v>
      </c>
      <c r="AJ557" s="18" t="s">
        <v>661</v>
      </c>
      <c r="AK557" s="18" t="s">
        <v>661</v>
      </c>
      <c r="AL557" s="18" t="s">
        <v>661</v>
      </c>
      <c r="AM557" s="18" t="s">
        <v>661</v>
      </c>
      <c r="AN557" s="18" t="s">
        <v>661</v>
      </c>
      <c r="AO557" s="18" t="s">
        <v>661</v>
      </c>
      <c r="AP557" s="18" t="s">
        <v>661</v>
      </c>
      <c r="AS557" s="63">
        <v>75.75</v>
      </c>
      <c r="AT557" s="23" t="s">
        <v>1255</v>
      </c>
      <c r="AU557" s="23" t="s">
        <v>1256</v>
      </c>
      <c r="AV557" s="23" t="s">
        <v>1255</v>
      </c>
      <c r="AW557" s="23" t="s">
        <v>1256</v>
      </c>
    </row>
    <row r="558" spans="1:49" ht="15.75" customHeight="1">
      <c r="A558" s="57">
        <v>552</v>
      </c>
      <c r="B558" s="18" t="s">
        <v>626</v>
      </c>
      <c r="C558" s="59">
        <v>6667</v>
      </c>
      <c r="D558" s="18">
        <v>6667</v>
      </c>
      <c r="E558" s="59" t="s">
        <v>596</v>
      </c>
      <c r="F558" s="59">
        <v>75</v>
      </c>
      <c r="G558" s="59">
        <v>75</v>
      </c>
      <c r="H558" s="59">
        <v>75</v>
      </c>
      <c r="I558" s="59"/>
      <c r="J558" s="59"/>
      <c r="K558" s="59"/>
      <c r="L558" s="59"/>
      <c r="M558" s="59"/>
      <c r="N558" s="18"/>
      <c r="O558" s="60">
        <v>51</v>
      </c>
      <c r="P558" s="175">
        <v>80</v>
      </c>
      <c r="Q558" s="18"/>
      <c r="R558" s="18"/>
      <c r="S558" s="18"/>
      <c r="T558" s="18"/>
      <c r="U558" s="61">
        <v>76</v>
      </c>
      <c r="V558" s="18" t="s">
        <v>661</v>
      </c>
      <c r="W558" s="18" t="s">
        <v>661</v>
      </c>
      <c r="X558" s="62" t="s">
        <v>661</v>
      </c>
      <c r="Y558" s="18" t="s">
        <v>661</v>
      </c>
      <c r="Z558" s="18" t="s">
        <v>661</v>
      </c>
      <c r="AA558" s="18" t="s">
        <v>661</v>
      </c>
      <c r="AB558" s="18" t="s">
        <v>661</v>
      </c>
      <c r="AC558" s="18" t="s">
        <v>661</v>
      </c>
      <c r="AD558" s="18"/>
      <c r="AE558" s="18"/>
      <c r="AF558" s="18"/>
      <c r="AG558" s="18"/>
      <c r="AH558" s="30" t="s">
        <v>661</v>
      </c>
      <c r="AI558" s="18" t="s">
        <v>1238</v>
      </c>
      <c r="AJ558" s="18" t="s">
        <v>1239</v>
      </c>
      <c r="AK558" s="18" t="s">
        <v>1240</v>
      </c>
      <c r="AL558" s="18" t="s">
        <v>661</v>
      </c>
      <c r="AM558" s="18" t="s">
        <v>661</v>
      </c>
      <c r="AN558" s="18" t="s">
        <v>661</v>
      </c>
      <c r="AO558" s="18" t="s">
        <v>661</v>
      </c>
      <c r="AP558" s="18" t="s">
        <v>661</v>
      </c>
      <c r="AS558" s="63">
        <v>69</v>
      </c>
      <c r="AT558" s="23" t="s">
        <v>1242</v>
      </c>
      <c r="AU558" s="23" t="s">
        <v>1257</v>
      </c>
      <c r="AV558" s="23" t="s">
        <v>661</v>
      </c>
      <c r="AW558" s="23" t="s">
        <v>1257</v>
      </c>
    </row>
    <row r="559" spans="1:49" ht="15.75" customHeight="1">
      <c r="A559" s="57">
        <v>553</v>
      </c>
      <c r="B559" s="18" t="s">
        <v>627</v>
      </c>
      <c r="C559" s="59">
        <v>6668</v>
      </c>
      <c r="D559" s="18">
        <v>6668</v>
      </c>
      <c r="E559" s="59" t="s">
        <v>596</v>
      </c>
      <c r="F559" s="59">
        <v>90</v>
      </c>
      <c r="G559" s="59">
        <v>90</v>
      </c>
      <c r="H559" s="59">
        <v>90</v>
      </c>
      <c r="I559" s="59"/>
      <c r="J559" s="59"/>
      <c r="K559" s="59"/>
      <c r="L559" s="59"/>
      <c r="M559" s="59"/>
      <c r="N559" s="18"/>
      <c r="O559" s="60">
        <v>73</v>
      </c>
      <c r="P559" s="175">
        <v>80</v>
      </c>
      <c r="Q559" s="18"/>
      <c r="R559" s="18"/>
      <c r="S559" s="18"/>
      <c r="T559" s="18"/>
      <c r="U559" s="61">
        <v>76</v>
      </c>
      <c r="V559" s="18" t="s">
        <v>1238</v>
      </c>
      <c r="W559" s="18" t="s">
        <v>1239</v>
      </c>
      <c r="X559" s="62" t="s">
        <v>1240</v>
      </c>
      <c r="Y559" s="18" t="s">
        <v>661</v>
      </c>
      <c r="Z559" s="18" t="s">
        <v>661</v>
      </c>
      <c r="AA559" s="18" t="s">
        <v>661</v>
      </c>
      <c r="AB559" s="18" t="s">
        <v>661</v>
      </c>
      <c r="AC559" s="18" t="s">
        <v>661</v>
      </c>
      <c r="AD559" s="18"/>
      <c r="AE559" s="18"/>
      <c r="AF559" s="18"/>
      <c r="AG559" s="18"/>
      <c r="AH559" s="30" t="s">
        <v>661</v>
      </c>
      <c r="AI559" s="18" t="s">
        <v>661</v>
      </c>
      <c r="AJ559" s="18" t="s">
        <v>661</v>
      </c>
      <c r="AK559" s="18" t="s">
        <v>661</v>
      </c>
      <c r="AL559" s="18" t="s">
        <v>661</v>
      </c>
      <c r="AM559" s="18" t="s">
        <v>661</v>
      </c>
      <c r="AN559" s="18" t="s">
        <v>661</v>
      </c>
      <c r="AO559" s="18" t="s">
        <v>661</v>
      </c>
      <c r="AP559" s="18" t="s">
        <v>661</v>
      </c>
      <c r="AS559" s="63">
        <v>85.75</v>
      </c>
      <c r="AT559" s="23" t="s">
        <v>1248</v>
      </c>
      <c r="AU559" s="23" t="s">
        <v>1243</v>
      </c>
      <c r="AV559" s="23" t="s">
        <v>1248</v>
      </c>
      <c r="AW559" s="23" t="s">
        <v>661</v>
      </c>
    </row>
    <row r="560" spans="1:49" ht="15.75" customHeight="1">
      <c r="A560" s="57">
        <v>554</v>
      </c>
      <c r="B560" s="18" t="s">
        <v>628</v>
      </c>
      <c r="C560" s="59">
        <v>6669</v>
      </c>
      <c r="D560" s="18">
        <v>6669</v>
      </c>
      <c r="E560" s="59" t="s">
        <v>629</v>
      </c>
      <c r="F560" s="59">
        <v>75</v>
      </c>
      <c r="G560" s="59">
        <v>75</v>
      </c>
      <c r="H560" s="59">
        <v>70</v>
      </c>
      <c r="I560" s="59"/>
      <c r="J560" s="59"/>
      <c r="K560" s="59"/>
      <c r="L560" s="59"/>
      <c r="M560" s="59"/>
      <c r="N560" s="18"/>
      <c r="O560" s="60">
        <v>51</v>
      </c>
      <c r="P560" s="175">
        <v>80</v>
      </c>
      <c r="Q560" s="18"/>
      <c r="R560" s="18"/>
      <c r="S560" s="18"/>
      <c r="T560" s="18"/>
      <c r="U560" s="61">
        <v>76</v>
      </c>
      <c r="V560" s="18" t="s">
        <v>661</v>
      </c>
      <c r="W560" s="18" t="s">
        <v>661</v>
      </c>
      <c r="X560" s="62" t="s">
        <v>661</v>
      </c>
      <c r="Y560" s="18" t="s">
        <v>661</v>
      </c>
      <c r="Z560" s="18" t="s">
        <v>661</v>
      </c>
      <c r="AA560" s="18" t="s">
        <v>661</v>
      </c>
      <c r="AB560" s="18" t="s">
        <v>661</v>
      </c>
      <c r="AC560" s="18" t="s">
        <v>661</v>
      </c>
      <c r="AD560" s="18"/>
      <c r="AE560" s="18"/>
      <c r="AF560" s="18"/>
      <c r="AG560" s="18"/>
      <c r="AH560" s="30" t="s">
        <v>661</v>
      </c>
      <c r="AI560" s="18" t="s">
        <v>1238</v>
      </c>
      <c r="AJ560" s="18" t="s">
        <v>1239</v>
      </c>
      <c r="AK560" s="18" t="s">
        <v>1240</v>
      </c>
      <c r="AL560" s="18" t="s">
        <v>661</v>
      </c>
      <c r="AM560" s="18" t="s">
        <v>661</v>
      </c>
      <c r="AN560" s="18" t="s">
        <v>661</v>
      </c>
      <c r="AO560" s="18" t="s">
        <v>661</v>
      </c>
      <c r="AP560" s="18" t="s">
        <v>661</v>
      </c>
      <c r="AS560" s="63">
        <v>67.75</v>
      </c>
      <c r="AT560" s="23" t="s">
        <v>1242</v>
      </c>
      <c r="AU560" s="23" t="s">
        <v>1257</v>
      </c>
      <c r="AV560" s="23" t="s">
        <v>661</v>
      </c>
      <c r="AW560" s="23" t="s">
        <v>1257</v>
      </c>
    </row>
    <row r="561" spans="1:49" ht="15.75" customHeight="1">
      <c r="A561" s="57">
        <v>555</v>
      </c>
      <c r="B561" s="18" t="s">
        <v>630</v>
      </c>
      <c r="C561" s="59">
        <v>6670</v>
      </c>
      <c r="D561" s="18">
        <v>6670</v>
      </c>
      <c r="E561" s="59" t="s">
        <v>629</v>
      </c>
      <c r="F561" s="59">
        <v>75</v>
      </c>
      <c r="G561" s="59">
        <v>80</v>
      </c>
      <c r="H561" s="59">
        <v>80</v>
      </c>
      <c r="I561" s="59"/>
      <c r="J561" s="59"/>
      <c r="K561" s="59"/>
      <c r="L561" s="59"/>
      <c r="M561" s="59"/>
      <c r="N561" s="18"/>
      <c r="O561" s="60">
        <v>59</v>
      </c>
      <c r="P561" s="175">
        <v>80</v>
      </c>
      <c r="Q561" s="18"/>
      <c r="R561" s="18"/>
      <c r="S561" s="18"/>
      <c r="T561" s="18"/>
      <c r="U561" s="61">
        <v>76</v>
      </c>
      <c r="V561" s="18" t="s">
        <v>661</v>
      </c>
      <c r="W561" s="18" t="s">
        <v>1239</v>
      </c>
      <c r="X561" s="62" t="s">
        <v>1240</v>
      </c>
      <c r="Y561" s="18" t="s">
        <v>661</v>
      </c>
      <c r="Z561" s="18" t="s">
        <v>661</v>
      </c>
      <c r="AA561" s="18" t="s">
        <v>661</v>
      </c>
      <c r="AB561" s="18" t="s">
        <v>661</v>
      </c>
      <c r="AC561" s="18" t="s">
        <v>661</v>
      </c>
      <c r="AD561" s="18"/>
      <c r="AE561" s="18"/>
      <c r="AF561" s="18"/>
      <c r="AG561" s="18"/>
      <c r="AH561" s="30" t="s">
        <v>661</v>
      </c>
      <c r="AI561" s="18" t="s">
        <v>1238</v>
      </c>
      <c r="AJ561" s="18" t="s">
        <v>661</v>
      </c>
      <c r="AK561" s="18" t="s">
        <v>661</v>
      </c>
      <c r="AL561" s="18" t="s">
        <v>661</v>
      </c>
      <c r="AM561" s="18" t="s">
        <v>661</v>
      </c>
      <c r="AN561" s="18" t="s">
        <v>661</v>
      </c>
      <c r="AO561" s="18" t="s">
        <v>661</v>
      </c>
      <c r="AP561" s="18" t="s">
        <v>661</v>
      </c>
      <c r="AS561" s="63">
        <v>73.5</v>
      </c>
      <c r="AT561" s="23" t="s">
        <v>1255</v>
      </c>
      <c r="AU561" s="23" t="s">
        <v>1256</v>
      </c>
      <c r="AV561" s="23" t="s">
        <v>1255</v>
      </c>
      <c r="AW561" s="23" t="s">
        <v>1256</v>
      </c>
    </row>
    <row r="562" spans="1:49" ht="15.75" customHeight="1">
      <c r="A562" s="57">
        <v>556</v>
      </c>
      <c r="B562" s="18" t="s">
        <v>631</v>
      </c>
      <c r="C562" s="59">
        <v>6671</v>
      </c>
      <c r="D562" s="18">
        <v>6671</v>
      </c>
      <c r="E562" s="59" t="s">
        <v>629</v>
      </c>
      <c r="F562" s="59">
        <v>80</v>
      </c>
      <c r="G562" s="59">
        <v>80</v>
      </c>
      <c r="H562" s="59">
        <v>70</v>
      </c>
      <c r="I562" s="59"/>
      <c r="J562" s="59"/>
      <c r="K562" s="59"/>
      <c r="L562" s="59"/>
      <c r="M562" s="59"/>
      <c r="N562" s="18"/>
      <c r="O562" s="60">
        <v>65</v>
      </c>
      <c r="P562" s="175">
        <v>80</v>
      </c>
      <c r="Q562" s="18"/>
      <c r="R562" s="18"/>
      <c r="S562" s="18"/>
      <c r="T562" s="18"/>
      <c r="U562" s="61">
        <v>76</v>
      </c>
      <c r="V562" s="18" t="s">
        <v>1238</v>
      </c>
      <c r="W562" s="18" t="s">
        <v>1239</v>
      </c>
      <c r="X562" s="62" t="s">
        <v>661</v>
      </c>
      <c r="Y562" s="18" t="s">
        <v>661</v>
      </c>
      <c r="Z562" s="18" t="s">
        <v>661</v>
      </c>
      <c r="AA562" s="18" t="s">
        <v>661</v>
      </c>
      <c r="AB562" s="18" t="s">
        <v>661</v>
      </c>
      <c r="AC562" s="18" t="s">
        <v>661</v>
      </c>
      <c r="AD562" s="18"/>
      <c r="AE562" s="18"/>
      <c r="AF562" s="18"/>
      <c r="AG562" s="18"/>
      <c r="AH562" s="30" t="s">
        <v>661</v>
      </c>
      <c r="AI562" s="18" t="s">
        <v>661</v>
      </c>
      <c r="AJ562" s="18" t="s">
        <v>661</v>
      </c>
      <c r="AK562" s="18" t="s">
        <v>1240</v>
      </c>
      <c r="AL562" s="18" t="s">
        <v>661</v>
      </c>
      <c r="AM562" s="18" t="s">
        <v>661</v>
      </c>
      <c r="AN562" s="18" t="s">
        <v>661</v>
      </c>
      <c r="AO562" s="18" t="s">
        <v>661</v>
      </c>
      <c r="AP562" s="18" t="s">
        <v>661</v>
      </c>
      <c r="AS562" s="63">
        <v>73.75</v>
      </c>
      <c r="AT562" s="23" t="s">
        <v>1246</v>
      </c>
      <c r="AU562" s="23" t="s">
        <v>1247</v>
      </c>
      <c r="AV562" s="23" t="s">
        <v>1246</v>
      </c>
      <c r="AW562" s="23" t="s">
        <v>1247</v>
      </c>
    </row>
    <row r="563" spans="1:49" ht="15.75" customHeight="1">
      <c r="A563" s="57">
        <v>557</v>
      </c>
      <c r="B563" s="18" t="s">
        <v>1204</v>
      </c>
      <c r="C563" s="59">
        <v>6672</v>
      </c>
      <c r="D563" s="18">
        <v>6672</v>
      </c>
      <c r="E563" s="59" t="s">
        <v>629</v>
      </c>
      <c r="F563" s="59">
        <v>75</v>
      </c>
      <c r="G563" s="59">
        <v>80</v>
      </c>
      <c r="H563" s="59">
        <v>80</v>
      </c>
      <c r="I563" s="59"/>
      <c r="J563" s="59"/>
      <c r="K563" s="59"/>
      <c r="L563" s="59"/>
      <c r="M563" s="59"/>
      <c r="N563" s="18"/>
      <c r="O563" s="60">
        <v>72</v>
      </c>
      <c r="P563" s="175">
        <v>80</v>
      </c>
      <c r="Q563" s="18"/>
      <c r="R563" s="18"/>
      <c r="S563" s="18"/>
      <c r="T563" s="18"/>
      <c r="U563" s="61">
        <v>76.75</v>
      </c>
      <c r="V563" s="18" t="s">
        <v>661</v>
      </c>
      <c r="W563" s="18" t="s">
        <v>1239</v>
      </c>
      <c r="X563" s="62" t="s">
        <v>1240</v>
      </c>
      <c r="Y563" s="18" t="s">
        <v>661</v>
      </c>
      <c r="Z563" s="18" t="s">
        <v>661</v>
      </c>
      <c r="AA563" s="18" t="s">
        <v>661</v>
      </c>
      <c r="AB563" s="18" t="s">
        <v>661</v>
      </c>
      <c r="AC563" s="18" t="s">
        <v>661</v>
      </c>
      <c r="AD563" s="18"/>
      <c r="AE563" s="18"/>
      <c r="AF563" s="18"/>
      <c r="AG563" s="18"/>
      <c r="AH563" s="30" t="s">
        <v>661</v>
      </c>
      <c r="AI563" s="18" t="s">
        <v>1238</v>
      </c>
      <c r="AJ563" s="18" t="s">
        <v>661</v>
      </c>
      <c r="AK563" s="18" t="s">
        <v>661</v>
      </c>
      <c r="AL563" s="18" t="s">
        <v>661</v>
      </c>
      <c r="AM563" s="18" t="s">
        <v>661</v>
      </c>
      <c r="AN563" s="18" t="s">
        <v>661</v>
      </c>
      <c r="AO563" s="18" t="s">
        <v>661</v>
      </c>
      <c r="AP563" s="18" t="s">
        <v>661</v>
      </c>
      <c r="AS563" s="63">
        <v>76.75</v>
      </c>
      <c r="AT563" s="23" t="s">
        <v>1255</v>
      </c>
      <c r="AU563" s="23" t="s">
        <v>1256</v>
      </c>
      <c r="AV563" s="23" t="s">
        <v>1255</v>
      </c>
      <c r="AW563" s="23" t="s">
        <v>1256</v>
      </c>
    </row>
    <row r="564" spans="1:49" ht="15.75" customHeight="1">
      <c r="A564" s="57">
        <v>558</v>
      </c>
      <c r="B564" s="18" t="s">
        <v>1205</v>
      </c>
      <c r="C564" s="59">
        <v>7127</v>
      </c>
      <c r="D564" s="18">
        <v>7127</v>
      </c>
      <c r="E564" s="59" t="s">
        <v>629</v>
      </c>
      <c r="F564" s="59">
        <v>75</v>
      </c>
      <c r="G564" s="59">
        <v>75</v>
      </c>
      <c r="H564" s="59">
        <v>75</v>
      </c>
      <c r="I564" s="59"/>
      <c r="J564" s="59"/>
      <c r="K564" s="59"/>
      <c r="L564" s="59"/>
      <c r="M564" s="59"/>
      <c r="N564" s="18"/>
      <c r="O564" s="60">
        <v>63</v>
      </c>
      <c r="P564" s="175">
        <v>80</v>
      </c>
      <c r="Q564" s="18"/>
      <c r="R564" s="18"/>
      <c r="S564" s="18"/>
      <c r="T564" s="18"/>
      <c r="U564" s="61">
        <v>76</v>
      </c>
      <c r="V564" s="18" t="s">
        <v>661</v>
      </c>
      <c r="W564" s="18" t="s">
        <v>661</v>
      </c>
      <c r="X564" s="62" t="s">
        <v>661</v>
      </c>
      <c r="Y564" s="18" t="s">
        <v>661</v>
      </c>
      <c r="Z564" s="18" t="s">
        <v>661</v>
      </c>
      <c r="AA564" s="18" t="s">
        <v>661</v>
      </c>
      <c r="AB564" s="18" t="s">
        <v>661</v>
      </c>
      <c r="AC564" s="18" t="s">
        <v>661</v>
      </c>
      <c r="AD564" s="18"/>
      <c r="AE564" s="18"/>
      <c r="AF564" s="18"/>
      <c r="AG564" s="18"/>
      <c r="AH564" s="30" t="s">
        <v>661</v>
      </c>
      <c r="AI564" s="18" t="s">
        <v>1238</v>
      </c>
      <c r="AJ564" s="18" t="s">
        <v>1239</v>
      </c>
      <c r="AK564" s="18" t="s">
        <v>1240</v>
      </c>
      <c r="AL564" s="18" t="s">
        <v>661</v>
      </c>
      <c r="AM564" s="18" t="s">
        <v>661</v>
      </c>
      <c r="AN564" s="18" t="s">
        <v>661</v>
      </c>
      <c r="AO564" s="18" t="s">
        <v>661</v>
      </c>
      <c r="AP564" s="18" t="s">
        <v>661</v>
      </c>
      <c r="AS564" s="63">
        <v>72</v>
      </c>
      <c r="AT564" s="23" t="s">
        <v>1242</v>
      </c>
      <c r="AU564" s="23" t="s">
        <v>1257</v>
      </c>
      <c r="AV564" s="23" t="s">
        <v>661</v>
      </c>
      <c r="AW564" s="23" t="s">
        <v>1257</v>
      </c>
    </row>
    <row r="565" spans="1:49" ht="15.75" customHeight="1">
      <c r="A565" s="57">
        <v>559</v>
      </c>
      <c r="B565" s="18" t="s">
        <v>634</v>
      </c>
      <c r="C565" s="59">
        <v>6673</v>
      </c>
      <c r="D565" s="18">
        <v>6673</v>
      </c>
      <c r="E565" s="59" t="s">
        <v>629</v>
      </c>
      <c r="F565" s="59">
        <v>80</v>
      </c>
      <c r="G565" s="59">
        <v>80</v>
      </c>
      <c r="H565" s="59">
        <v>80</v>
      </c>
      <c r="I565" s="59"/>
      <c r="J565" s="59"/>
      <c r="K565" s="59"/>
      <c r="L565" s="59"/>
      <c r="M565" s="59"/>
      <c r="N565" s="18"/>
      <c r="O565" s="60">
        <v>44</v>
      </c>
      <c r="P565" s="175">
        <v>80</v>
      </c>
      <c r="Q565" s="18"/>
      <c r="R565" s="18"/>
      <c r="S565" s="18"/>
      <c r="T565" s="18"/>
      <c r="U565" s="61">
        <v>76</v>
      </c>
      <c r="V565" s="18" t="s">
        <v>1238</v>
      </c>
      <c r="W565" s="18" t="s">
        <v>1239</v>
      </c>
      <c r="X565" s="62" t="s">
        <v>1240</v>
      </c>
      <c r="Y565" s="18" t="s">
        <v>661</v>
      </c>
      <c r="Z565" s="18" t="s">
        <v>661</v>
      </c>
      <c r="AA565" s="18" t="s">
        <v>661</v>
      </c>
      <c r="AB565" s="18" t="s">
        <v>661</v>
      </c>
      <c r="AC565" s="18" t="s">
        <v>661</v>
      </c>
      <c r="AD565" s="18"/>
      <c r="AE565" s="18"/>
      <c r="AF565" s="18"/>
      <c r="AG565" s="18"/>
      <c r="AH565" s="30" t="s">
        <v>661</v>
      </c>
      <c r="AI565" s="18" t="s">
        <v>661</v>
      </c>
      <c r="AJ565" s="18" t="s">
        <v>661</v>
      </c>
      <c r="AK565" s="18" t="s">
        <v>661</v>
      </c>
      <c r="AL565" s="18" t="s">
        <v>661</v>
      </c>
      <c r="AM565" s="18" t="s">
        <v>661</v>
      </c>
      <c r="AN565" s="18" t="s">
        <v>661</v>
      </c>
      <c r="AO565" s="18" t="s">
        <v>661</v>
      </c>
      <c r="AP565" s="18" t="s">
        <v>661</v>
      </c>
      <c r="AS565" s="63">
        <v>71</v>
      </c>
      <c r="AT565" s="23" t="s">
        <v>1248</v>
      </c>
      <c r="AU565" s="23" t="s">
        <v>1243</v>
      </c>
      <c r="AV565" s="23" t="s">
        <v>1248</v>
      </c>
      <c r="AW565" s="23" t="s">
        <v>661</v>
      </c>
    </row>
    <row r="566" spans="1:49" ht="15.75" customHeight="1">
      <c r="A566" s="57">
        <v>560</v>
      </c>
      <c r="B566" s="18" t="s">
        <v>572</v>
      </c>
      <c r="C566" s="59">
        <v>6674</v>
      </c>
      <c r="D566" s="18">
        <v>6674</v>
      </c>
      <c r="E566" s="59" t="s">
        <v>629</v>
      </c>
      <c r="F566" s="59">
        <v>75</v>
      </c>
      <c r="G566" s="59">
        <v>75</v>
      </c>
      <c r="H566" s="59">
        <v>75</v>
      </c>
      <c r="I566" s="59"/>
      <c r="J566" s="59"/>
      <c r="K566" s="59"/>
      <c r="L566" s="59"/>
      <c r="M566" s="59"/>
      <c r="N566" s="18"/>
      <c r="O566" s="60">
        <v>56</v>
      </c>
      <c r="P566" s="175">
        <v>80</v>
      </c>
      <c r="Q566" s="18"/>
      <c r="R566" s="18"/>
      <c r="S566" s="18"/>
      <c r="T566" s="18"/>
      <c r="U566" s="61">
        <v>76</v>
      </c>
      <c r="V566" s="18" t="s">
        <v>661</v>
      </c>
      <c r="W566" s="18" t="s">
        <v>661</v>
      </c>
      <c r="X566" s="62" t="s">
        <v>661</v>
      </c>
      <c r="Y566" s="18" t="s">
        <v>661</v>
      </c>
      <c r="Z566" s="18" t="s">
        <v>661</v>
      </c>
      <c r="AA566" s="18" t="s">
        <v>661</v>
      </c>
      <c r="AB566" s="18" t="s">
        <v>661</v>
      </c>
      <c r="AC566" s="18" t="s">
        <v>661</v>
      </c>
      <c r="AD566" s="18"/>
      <c r="AE566" s="18"/>
      <c r="AF566" s="18"/>
      <c r="AG566" s="18"/>
      <c r="AH566" s="30" t="s">
        <v>661</v>
      </c>
      <c r="AI566" s="18" t="s">
        <v>1238</v>
      </c>
      <c r="AJ566" s="18" t="s">
        <v>1239</v>
      </c>
      <c r="AK566" s="18" t="s">
        <v>1240</v>
      </c>
      <c r="AL566" s="18" t="s">
        <v>661</v>
      </c>
      <c r="AM566" s="18" t="s">
        <v>661</v>
      </c>
      <c r="AN566" s="18" t="s">
        <v>661</v>
      </c>
      <c r="AO566" s="18" t="s">
        <v>661</v>
      </c>
      <c r="AP566" s="18" t="s">
        <v>661</v>
      </c>
      <c r="AS566" s="63">
        <v>70.25</v>
      </c>
      <c r="AT566" s="23" t="s">
        <v>1242</v>
      </c>
      <c r="AU566" s="23" t="s">
        <v>1257</v>
      </c>
      <c r="AV566" s="23" t="s">
        <v>661</v>
      </c>
      <c r="AW566" s="23" t="s">
        <v>1257</v>
      </c>
    </row>
    <row r="567" spans="1:49" ht="15.75" customHeight="1">
      <c r="A567" s="57">
        <v>561</v>
      </c>
      <c r="B567" s="18" t="s">
        <v>635</v>
      </c>
      <c r="C567" s="59">
        <v>6675</v>
      </c>
      <c r="D567" s="18">
        <v>6675</v>
      </c>
      <c r="E567" s="59" t="s">
        <v>629</v>
      </c>
      <c r="F567" s="59">
        <v>80</v>
      </c>
      <c r="G567" s="59">
        <v>80</v>
      </c>
      <c r="H567" s="59">
        <v>80</v>
      </c>
      <c r="I567" s="59"/>
      <c r="J567" s="59"/>
      <c r="K567" s="59"/>
      <c r="L567" s="59"/>
      <c r="M567" s="59"/>
      <c r="N567" s="18"/>
      <c r="O567" s="60">
        <v>66</v>
      </c>
      <c r="P567" s="175">
        <v>80</v>
      </c>
      <c r="Q567" s="18"/>
      <c r="R567" s="18"/>
      <c r="S567" s="18"/>
      <c r="T567" s="18"/>
      <c r="U567" s="61">
        <v>76.5</v>
      </c>
      <c r="V567" s="18" t="s">
        <v>1238</v>
      </c>
      <c r="W567" s="18" t="s">
        <v>1239</v>
      </c>
      <c r="X567" s="62" t="s">
        <v>1240</v>
      </c>
      <c r="Y567" s="18" t="s">
        <v>661</v>
      </c>
      <c r="Z567" s="18" t="s">
        <v>661</v>
      </c>
      <c r="AA567" s="18" t="s">
        <v>661</v>
      </c>
      <c r="AB567" s="18" t="s">
        <v>661</v>
      </c>
      <c r="AC567" s="18" t="s">
        <v>661</v>
      </c>
      <c r="AD567" s="18"/>
      <c r="AE567" s="18"/>
      <c r="AF567" s="18"/>
      <c r="AG567" s="18"/>
      <c r="AH567" s="30" t="s">
        <v>661</v>
      </c>
      <c r="AI567" s="18" t="s">
        <v>661</v>
      </c>
      <c r="AJ567" s="18" t="s">
        <v>661</v>
      </c>
      <c r="AK567" s="18" t="s">
        <v>661</v>
      </c>
      <c r="AL567" s="18" t="s">
        <v>661</v>
      </c>
      <c r="AM567" s="18" t="s">
        <v>661</v>
      </c>
      <c r="AN567" s="18" t="s">
        <v>661</v>
      </c>
      <c r="AO567" s="18" t="s">
        <v>661</v>
      </c>
      <c r="AP567" s="18" t="s">
        <v>661</v>
      </c>
      <c r="AS567" s="63">
        <v>76.5</v>
      </c>
      <c r="AT567" s="23" t="s">
        <v>1248</v>
      </c>
      <c r="AU567" s="23" t="s">
        <v>1243</v>
      </c>
      <c r="AV567" s="23" t="s">
        <v>1248</v>
      </c>
      <c r="AW567" s="23" t="s">
        <v>661</v>
      </c>
    </row>
    <row r="568" spans="1:49" ht="15.75" customHeight="1">
      <c r="A568" s="57">
        <v>562</v>
      </c>
      <c r="B568" s="18" t="s">
        <v>636</v>
      </c>
      <c r="C568" s="59">
        <v>6676</v>
      </c>
      <c r="D568" s="18">
        <v>6676</v>
      </c>
      <c r="E568" s="59" t="s">
        <v>629</v>
      </c>
      <c r="F568" s="59">
        <v>70</v>
      </c>
      <c r="G568" s="59">
        <v>75</v>
      </c>
      <c r="H568" s="59">
        <v>75</v>
      </c>
      <c r="I568" s="59"/>
      <c r="J568" s="59"/>
      <c r="K568" s="59"/>
      <c r="L568" s="59"/>
      <c r="M568" s="59"/>
      <c r="N568" s="18"/>
      <c r="O568" s="60">
        <v>52</v>
      </c>
      <c r="P568" s="175">
        <v>80</v>
      </c>
      <c r="Q568" s="18"/>
      <c r="R568" s="18"/>
      <c r="S568" s="18"/>
      <c r="T568" s="18"/>
      <c r="U568" s="61">
        <v>76</v>
      </c>
      <c r="V568" s="18" t="s">
        <v>661</v>
      </c>
      <c r="W568" s="18" t="s">
        <v>661</v>
      </c>
      <c r="X568" s="62" t="s">
        <v>661</v>
      </c>
      <c r="Y568" s="18" t="s">
        <v>661</v>
      </c>
      <c r="Z568" s="18" t="s">
        <v>661</v>
      </c>
      <c r="AA568" s="18" t="s">
        <v>661</v>
      </c>
      <c r="AB568" s="18" t="s">
        <v>661</v>
      </c>
      <c r="AC568" s="18" t="s">
        <v>661</v>
      </c>
      <c r="AD568" s="18"/>
      <c r="AE568" s="18"/>
      <c r="AF568" s="18"/>
      <c r="AG568" s="18"/>
      <c r="AH568" s="30" t="s">
        <v>661</v>
      </c>
      <c r="AI568" s="18" t="s">
        <v>1238</v>
      </c>
      <c r="AJ568" s="18" t="s">
        <v>1239</v>
      </c>
      <c r="AK568" s="18" t="s">
        <v>1240</v>
      </c>
      <c r="AL568" s="18" t="s">
        <v>661</v>
      </c>
      <c r="AM568" s="18" t="s">
        <v>661</v>
      </c>
      <c r="AN568" s="18" t="s">
        <v>661</v>
      </c>
      <c r="AO568" s="18" t="s">
        <v>661</v>
      </c>
      <c r="AP568" s="18" t="s">
        <v>661</v>
      </c>
      <c r="AS568" s="63">
        <v>68</v>
      </c>
      <c r="AT568" s="23" t="s">
        <v>1242</v>
      </c>
      <c r="AU568" s="23" t="s">
        <v>1257</v>
      </c>
      <c r="AV568" s="23" t="s">
        <v>661</v>
      </c>
      <c r="AW568" s="23" t="s">
        <v>1257</v>
      </c>
    </row>
    <row r="569" spans="1:49" ht="15.75" customHeight="1">
      <c r="A569" s="57">
        <v>563</v>
      </c>
      <c r="B569" s="18" t="s">
        <v>637</v>
      </c>
      <c r="C569" s="59">
        <v>6677</v>
      </c>
      <c r="D569" s="18">
        <v>6677</v>
      </c>
      <c r="E569" s="59" t="s">
        <v>629</v>
      </c>
      <c r="F569" s="59">
        <v>80</v>
      </c>
      <c r="G569" s="59">
        <v>80</v>
      </c>
      <c r="H569" s="59">
        <v>80</v>
      </c>
      <c r="I569" s="59"/>
      <c r="J569" s="59"/>
      <c r="K569" s="59"/>
      <c r="L569" s="59"/>
      <c r="M569" s="59"/>
      <c r="N569" s="18"/>
      <c r="O569" s="60">
        <v>49</v>
      </c>
      <c r="P569" s="175">
        <v>80</v>
      </c>
      <c r="Q569" s="18"/>
      <c r="R569" s="18"/>
      <c r="S569" s="18"/>
      <c r="T569" s="18"/>
      <c r="U569" s="61">
        <v>76</v>
      </c>
      <c r="V569" s="18" t="s">
        <v>1238</v>
      </c>
      <c r="W569" s="18" t="s">
        <v>1239</v>
      </c>
      <c r="X569" s="62" t="s">
        <v>1240</v>
      </c>
      <c r="Y569" s="18" t="s">
        <v>661</v>
      </c>
      <c r="Z569" s="18" t="s">
        <v>661</v>
      </c>
      <c r="AA569" s="18" t="s">
        <v>661</v>
      </c>
      <c r="AB569" s="18" t="s">
        <v>661</v>
      </c>
      <c r="AC569" s="18" t="s">
        <v>661</v>
      </c>
      <c r="AD569" s="18"/>
      <c r="AE569" s="18"/>
      <c r="AF569" s="18"/>
      <c r="AG569" s="18"/>
      <c r="AH569" s="30" t="s">
        <v>661</v>
      </c>
      <c r="AI569" s="18" t="s">
        <v>661</v>
      </c>
      <c r="AJ569" s="18" t="s">
        <v>661</v>
      </c>
      <c r="AK569" s="18" t="s">
        <v>661</v>
      </c>
      <c r="AL569" s="18" t="s">
        <v>661</v>
      </c>
      <c r="AM569" s="18" t="s">
        <v>661</v>
      </c>
      <c r="AN569" s="18" t="s">
        <v>661</v>
      </c>
      <c r="AO569" s="18" t="s">
        <v>661</v>
      </c>
      <c r="AP569" s="18" t="s">
        <v>661</v>
      </c>
      <c r="AS569" s="63">
        <v>72.25</v>
      </c>
      <c r="AT569" s="23" t="s">
        <v>1248</v>
      </c>
      <c r="AU569" s="23" t="s">
        <v>1243</v>
      </c>
      <c r="AV569" s="23" t="s">
        <v>1248</v>
      </c>
      <c r="AW569" s="23" t="s">
        <v>661</v>
      </c>
    </row>
    <row r="570" spans="1:49" ht="15.75" customHeight="1">
      <c r="A570" s="57">
        <v>564</v>
      </c>
      <c r="B570" s="18" t="s">
        <v>638</v>
      </c>
      <c r="C570" s="59">
        <v>6678</v>
      </c>
      <c r="D570" s="18">
        <v>6678</v>
      </c>
      <c r="E570" s="59" t="s">
        <v>629</v>
      </c>
      <c r="F570" s="59">
        <v>75</v>
      </c>
      <c r="G570" s="59">
        <v>75</v>
      </c>
      <c r="H570" s="59">
        <v>75</v>
      </c>
      <c r="I570" s="59"/>
      <c r="J570" s="59"/>
      <c r="K570" s="59"/>
      <c r="L570" s="59"/>
      <c r="M570" s="59"/>
      <c r="N570" s="18"/>
      <c r="O570" s="60">
        <v>53</v>
      </c>
      <c r="P570" s="175">
        <v>80</v>
      </c>
      <c r="Q570" s="18"/>
      <c r="R570" s="18"/>
      <c r="S570" s="18"/>
      <c r="T570" s="18"/>
      <c r="U570" s="61">
        <v>76</v>
      </c>
      <c r="V570" s="18" t="s">
        <v>661</v>
      </c>
      <c r="W570" s="18" t="s">
        <v>661</v>
      </c>
      <c r="X570" s="62" t="s">
        <v>661</v>
      </c>
      <c r="Y570" s="18" t="s">
        <v>661</v>
      </c>
      <c r="Z570" s="18" t="s">
        <v>661</v>
      </c>
      <c r="AA570" s="18" t="s">
        <v>661</v>
      </c>
      <c r="AB570" s="18" t="s">
        <v>661</v>
      </c>
      <c r="AC570" s="18" t="s">
        <v>661</v>
      </c>
      <c r="AD570" s="18"/>
      <c r="AE570" s="18"/>
      <c r="AF570" s="18"/>
      <c r="AG570" s="18"/>
      <c r="AH570" s="30" t="s">
        <v>661</v>
      </c>
      <c r="AI570" s="18" t="s">
        <v>1238</v>
      </c>
      <c r="AJ570" s="18" t="s">
        <v>1239</v>
      </c>
      <c r="AK570" s="18" t="s">
        <v>1240</v>
      </c>
      <c r="AL570" s="18" t="s">
        <v>661</v>
      </c>
      <c r="AM570" s="18" t="s">
        <v>661</v>
      </c>
      <c r="AN570" s="18" t="s">
        <v>661</v>
      </c>
      <c r="AO570" s="18" t="s">
        <v>661</v>
      </c>
      <c r="AP570" s="18" t="s">
        <v>661</v>
      </c>
      <c r="AS570" s="63">
        <v>69.5</v>
      </c>
      <c r="AT570" s="23" t="s">
        <v>1242</v>
      </c>
      <c r="AU570" s="23" t="s">
        <v>1257</v>
      </c>
      <c r="AV570" s="23" t="s">
        <v>661</v>
      </c>
      <c r="AW570" s="23" t="s">
        <v>1257</v>
      </c>
    </row>
    <row r="571" spans="1:49" ht="15.75" customHeight="1">
      <c r="A571" s="57">
        <v>565</v>
      </c>
      <c r="B571" s="18" t="s">
        <v>639</v>
      </c>
      <c r="C571" s="59">
        <v>6679</v>
      </c>
      <c r="D571" s="18">
        <v>6679</v>
      </c>
      <c r="E571" s="59" t="s">
        <v>629</v>
      </c>
      <c r="F571" s="59">
        <v>75</v>
      </c>
      <c r="G571" s="59">
        <v>80</v>
      </c>
      <c r="H571" s="59">
        <v>70</v>
      </c>
      <c r="I571" s="59"/>
      <c r="J571" s="59"/>
      <c r="K571" s="59"/>
      <c r="L571" s="59"/>
      <c r="M571" s="59"/>
      <c r="N571" s="18"/>
      <c r="O571" s="60">
        <v>65</v>
      </c>
      <c r="P571" s="175">
        <v>80</v>
      </c>
      <c r="Q571" s="18"/>
      <c r="R571" s="18"/>
      <c r="S571" s="18"/>
      <c r="T571" s="18"/>
      <c r="U571" s="61">
        <v>77</v>
      </c>
      <c r="V571" s="18" t="s">
        <v>661</v>
      </c>
      <c r="W571" s="18" t="s">
        <v>1239</v>
      </c>
      <c r="X571" s="62" t="s">
        <v>661</v>
      </c>
      <c r="Y571" s="18" t="s">
        <v>661</v>
      </c>
      <c r="Z571" s="18" t="s">
        <v>661</v>
      </c>
      <c r="AA571" s="18" t="s">
        <v>661</v>
      </c>
      <c r="AB571" s="18" t="s">
        <v>661</v>
      </c>
      <c r="AC571" s="18" t="s">
        <v>661</v>
      </c>
      <c r="AD571" s="18"/>
      <c r="AE571" s="18"/>
      <c r="AF571" s="18"/>
      <c r="AG571" s="18"/>
      <c r="AH571" s="30" t="s">
        <v>661</v>
      </c>
      <c r="AI571" s="18" t="s">
        <v>1238</v>
      </c>
      <c r="AJ571" s="18" t="s">
        <v>661</v>
      </c>
      <c r="AK571" s="18" t="s">
        <v>1240</v>
      </c>
      <c r="AL571" s="18" t="s">
        <v>661</v>
      </c>
      <c r="AM571" s="18" t="s">
        <v>661</v>
      </c>
      <c r="AN571" s="18" t="s">
        <v>661</v>
      </c>
      <c r="AO571" s="18" t="s">
        <v>661</v>
      </c>
      <c r="AP571" s="18" t="s">
        <v>661</v>
      </c>
      <c r="AS571" s="63">
        <v>72.5</v>
      </c>
      <c r="AT571" s="23" t="s">
        <v>1253</v>
      </c>
      <c r="AU571" s="23" t="s">
        <v>1254</v>
      </c>
      <c r="AV571" s="23" t="s">
        <v>1253</v>
      </c>
      <c r="AW571" s="23" t="s">
        <v>1254</v>
      </c>
    </row>
    <row r="572" spans="1:49" ht="15.75" customHeight="1">
      <c r="A572" s="57">
        <v>566</v>
      </c>
      <c r="B572" s="18" t="s">
        <v>579</v>
      </c>
      <c r="C572" s="59">
        <v>6680</v>
      </c>
      <c r="D572" s="18">
        <v>6680</v>
      </c>
      <c r="E572" s="59" t="s">
        <v>629</v>
      </c>
      <c r="F572" s="59">
        <v>75</v>
      </c>
      <c r="G572" s="59">
        <v>75</v>
      </c>
      <c r="H572" s="59">
        <v>75</v>
      </c>
      <c r="I572" s="59"/>
      <c r="J572" s="59"/>
      <c r="K572" s="59"/>
      <c r="L572" s="59"/>
      <c r="M572" s="59"/>
      <c r="N572" s="18"/>
      <c r="O572" s="60">
        <v>69</v>
      </c>
      <c r="P572" s="175">
        <v>80</v>
      </c>
      <c r="Q572" s="18"/>
      <c r="R572" s="18"/>
      <c r="S572" s="18"/>
      <c r="T572" s="18"/>
      <c r="U572" s="61">
        <v>76</v>
      </c>
      <c r="V572" s="18" t="s">
        <v>661</v>
      </c>
      <c r="W572" s="18" t="s">
        <v>661</v>
      </c>
      <c r="X572" s="62" t="s">
        <v>661</v>
      </c>
      <c r="Y572" s="18" t="s">
        <v>661</v>
      </c>
      <c r="Z572" s="18" t="s">
        <v>661</v>
      </c>
      <c r="AA572" s="18" t="s">
        <v>661</v>
      </c>
      <c r="AB572" s="18" t="s">
        <v>661</v>
      </c>
      <c r="AC572" s="18" t="s">
        <v>661</v>
      </c>
      <c r="AD572" s="18"/>
      <c r="AE572" s="18"/>
      <c r="AF572" s="18"/>
      <c r="AG572" s="18"/>
      <c r="AH572" s="30" t="s">
        <v>661</v>
      </c>
      <c r="AI572" s="18" t="s">
        <v>1238</v>
      </c>
      <c r="AJ572" s="18" t="s">
        <v>1239</v>
      </c>
      <c r="AK572" s="18" t="s">
        <v>1240</v>
      </c>
      <c r="AL572" s="18" t="s">
        <v>661</v>
      </c>
      <c r="AM572" s="18" t="s">
        <v>661</v>
      </c>
      <c r="AN572" s="18" t="s">
        <v>661</v>
      </c>
      <c r="AO572" s="18" t="s">
        <v>661</v>
      </c>
      <c r="AP572" s="18" t="s">
        <v>661</v>
      </c>
      <c r="AS572" s="63">
        <v>73.5</v>
      </c>
      <c r="AT572" s="23" t="s">
        <v>1242</v>
      </c>
      <c r="AU572" s="23" t="s">
        <v>1257</v>
      </c>
      <c r="AV572" s="23" t="s">
        <v>661</v>
      </c>
      <c r="AW572" s="23" t="s">
        <v>1257</v>
      </c>
    </row>
    <row r="573" spans="1:49" ht="15.75" customHeight="1">
      <c r="A573" s="57">
        <v>567</v>
      </c>
      <c r="B573" s="18" t="s">
        <v>641</v>
      </c>
      <c r="C573" s="59">
        <v>6681</v>
      </c>
      <c r="D573" s="18">
        <v>6681</v>
      </c>
      <c r="E573" s="59" t="s">
        <v>629</v>
      </c>
      <c r="F573" s="59">
        <v>90</v>
      </c>
      <c r="G573" s="59">
        <v>90</v>
      </c>
      <c r="H573" s="59">
        <v>90</v>
      </c>
      <c r="I573" s="59"/>
      <c r="J573" s="59"/>
      <c r="K573" s="59"/>
      <c r="L573" s="59"/>
      <c r="M573" s="59"/>
      <c r="N573" s="18"/>
      <c r="O573" s="60">
        <v>66</v>
      </c>
      <c r="P573" s="175">
        <v>80</v>
      </c>
      <c r="Q573" s="18"/>
      <c r="R573" s="18"/>
      <c r="S573" s="18"/>
      <c r="T573" s="18"/>
      <c r="U573" s="61">
        <v>80</v>
      </c>
      <c r="V573" s="18" t="s">
        <v>1238</v>
      </c>
      <c r="W573" s="18" t="s">
        <v>1239</v>
      </c>
      <c r="X573" s="62" t="s">
        <v>1240</v>
      </c>
      <c r="Y573" s="18" t="s">
        <v>661</v>
      </c>
      <c r="Z573" s="18" t="s">
        <v>661</v>
      </c>
      <c r="AA573" s="18" t="s">
        <v>661</v>
      </c>
      <c r="AB573" s="18" t="s">
        <v>661</v>
      </c>
      <c r="AC573" s="18" t="s">
        <v>661</v>
      </c>
      <c r="AD573" s="18"/>
      <c r="AE573" s="18"/>
      <c r="AF573" s="18"/>
      <c r="AG573" s="18"/>
      <c r="AH573" s="30" t="s">
        <v>661</v>
      </c>
      <c r="AI573" s="18" t="s">
        <v>661</v>
      </c>
      <c r="AJ573" s="18" t="s">
        <v>661</v>
      </c>
      <c r="AK573" s="18" t="s">
        <v>661</v>
      </c>
      <c r="AL573" s="18" t="s">
        <v>661</v>
      </c>
      <c r="AM573" s="18" t="s">
        <v>661</v>
      </c>
      <c r="AN573" s="18" t="s">
        <v>661</v>
      </c>
      <c r="AO573" s="18" t="s">
        <v>661</v>
      </c>
      <c r="AP573" s="18" t="s">
        <v>661</v>
      </c>
      <c r="AS573" s="63">
        <v>84</v>
      </c>
      <c r="AT573" s="23" t="s">
        <v>1248</v>
      </c>
      <c r="AU573" s="23" t="s">
        <v>1243</v>
      </c>
      <c r="AV573" s="23" t="s">
        <v>1248</v>
      </c>
      <c r="AW573" s="23" t="s">
        <v>661</v>
      </c>
    </row>
    <row r="574" spans="1:49" ht="15.75" customHeight="1">
      <c r="A574" s="57">
        <v>568</v>
      </c>
      <c r="B574" s="18" t="s">
        <v>643</v>
      </c>
      <c r="C574" s="59">
        <v>6682</v>
      </c>
      <c r="D574" s="18">
        <v>6682</v>
      </c>
      <c r="E574" s="59" t="s">
        <v>629</v>
      </c>
      <c r="F574" s="59">
        <v>80</v>
      </c>
      <c r="G574" s="59">
        <v>80</v>
      </c>
      <c r="H574" s="59">
        <v>70</v>
      </c>
      <c r="I574" s="59"/>
      <c r="J574" s="59"/>
      <c r="K574" s="59"/>
      <c r="L574" s="59"/>
      <c r="M574" s="59"/>
      <c r="N574" s="18"/>
      <c r="O574" s="60">
        <v>74</v>
      </c>
      <c r="P574" s="175">
        <v>80</v>
      </c>
      <c r="Q574" s="18"/>
      <c r="R574" s="18"/>
      <c r="S574" s="18"/>
      <c r="T574" s="18"/>
      <c r="U574" s="61">
        <v>76</v>
      </c>
      <c r="V574" s="18" t="s">
        <v>1238</v>
      </c>
      <c r="W574" s="18" t="s">
        <v>1239</v>
      </c>
      <c r="X574" s="62" t="s">
        <v>661</v>
      </c>
      <c r="Y574" s="18" t="s">
        <v>661</v>
      </c>
      <c r="Z574" s="18" t="s">
        <v>661</v>
      </c>
      <c r="AA574" s="18" t="s">
        <v>661</v>
      </c>
      <c r="AB574" s="18" t="s">
        <v>661</v>
      </c>
      <c r="AC574" s="18" t="s">
        <v>661</v>
      </c>
      <c r="AD574" s="18"/>
      <c r="AE574" s="18"/>
      <c r="AF574" s="18"/>
      <c r="AG574" s="18"/>
      <c r="AH574" s="30" t="s">
        <v>661</v>
      </c>
      <c r="AI574" s="18" t="s">
        <v>661</v>
      </c>
      <c r="AJ574" s="18" t="s">
        <v>661</v>
      </c>
      <c r="AK574" s="18" t="s">
        <v>1240</v>
      </c>
      <c r="AL574" s="18" t="s">
        <v>661</v>
      </c>
      <c r="AM574" s="18" t="s">
        <v>661</v>
      </c>
      <c r="AN574" s="18" t="s">
        <v>661</v>
      </c>
      <c r="AO574" s="18" t="s">
        <v>661</v>
      </c>
      <c r="AP574" s="18" t="s">
        <v>661</v>
      </c>
      <c r="AS574" s="63">
        <v>76</v>
      </c>
      <c r="AT574" s="23" t="s">
        <v>1246</v>
      </c>
      <c r="AU574" s="23" t="s">
        <v>1247</v>
      </c>
      <c r="AV574" s="23" t="s">
        <v>1246</v>
      </c>
      <c r="AW574" s="23" t="s">
        <v>1247</v>
      </c>
    </row>
    <row r="575" spans="1:49" ht="15.75" customHeight="1">
      <c r="A575" s="57">
        <v>569</v>
      </c>
      <c r="B575" s="18" t="s">
        <v>644</v>
      </c>
      <c r="C575" s="59">
        <v>6683</v>
      </c>
      <c r="D575" s="18">
        <v>6683</v>
      </c>
      <c r="E575" s="59" t="s">
        <v>629</v>
      </c>
      <c r="F575" s="59">
        <v>90</v>
      </c>
      <c r="G575" s="59">
        <v>90</v>
      </c>
      <c r="H575" s="59">
        <v>90</v>
      </c>
      <c r="I575" s="59"/>
      <c r="J575" s="59"/>
      <c r="K575" s="59"/>
      <c r="L575" s="59"/>
      <c r="M575" s="59"/>
      <c r="N575" s="18"/>
      <c r="O575" s="60">
        <v>92</v>
      </c>
      <c r="P575" s="175">
        <v>80</v>
      </c>
      <c r="Q575" s="18"/>
      <c r="R575" s="18"/>
      <c r="S575" s="18"/>
      <c r="T575" s="18"/>
      <c r="U575" s="61">
        <v>90</v>
      </c>
      <c r="V575" s="18" t="s">
        <v>1238</v>
      </c>
      <c r="W575" s="18" t="s">
        <v>1239</v>
      </c>
      <c r="X575" s="62" t="s">
        <v>1240</v>
      </c>
      <c r="Y575" s="18" t="s">
        <v>661</v>
      </c>
      <c r="Z575" s="18" t="s">
        <v>661</v>
      </c>
      <c r="AA575" s="18" t="s">
        <v>661</v>
      </c>
      <c r="AB575" s="18" t="s">
        <v>661</v>
      </c>
      <c r="AC575" s="18" t="s">
        <v>661</v>
      </c>
      <c r="AD575" s="18"/>
      <c r="AE575" s="18"/>
      <c r="AF575" s="18"/>
      <c r="AG575" s="18"/>
      <c r="AH575" s="30" t="s">
        <v>661</v>
      </c>
      <c r="AI575" s="18" t="s">
        <v>661</v>
      </c>
      <c r="AJ575" s="18" t="s">
        <v>661</v>
      </c>
      <c r="AK575" s="18" t="s">
        <v>661</v>
      </c>
      <c r="AL575" s="18" t="s">
        <v>661</v>
      </c>
      <c r="AM575" s="18" t="s">
        <v>661</v>
      </c>
      <c r="AN575" s="18" t="s">
        <v>661</v>
      </c>
      <c r="AO575" s="18" t="s">
        <v>661</v>
      </c>
      <c r="AP575" s="18" t="s">
        <v>661</v>
      </c>
      <c r="AS575" s="63">
        <v>90.5</v>
      </c>
      <c r="AT575" s="23" t="s">
        <v>1248</v>
      </c>
      <c r="AU575" s="23" t="s">
        <v>1243</v>
      </c>
      <c r="AV575" s="23" t="s">
        <v>1248</v>
      </c>
      <c r="AW575" s="23" t="s">
        <v>661</v>
      </c>
    </row>
    <row r="576" spans="1:49" ht="15.75" customHeight="1">
      <c r="A576" s="57">
        <v>570</v>
      </c>
      <c r="B576" s="18" t="s">
        <v>645</v>
      </c>
      <c r="C576" s="59">
        <v>6684</v>
      </c>
      <c r="D576" s="18">
        <v>6684</v>
      </c>
      <c r="E576" s="59" t="s">
        <v>629</v>
      </c>
      <c r="F576" s="59">
        <v>80</v>
      </c>
      <c r="G576" s="59">
        <v>80</v>
      </c>
      <c r="H576" s="59">
        <v>80</v>
      </c>
      <c r="I576" s="59"/>
      <c r="J576" s="59"/>
      <c r="K576" s="59"/>
      <c r="L576" s="59"/>
      <c r="M576" s="59"/>
      <c r="N576" s="18"/>
      <c r="O576" s="60">
        <v>65</v>
      </c>
      <c r="P576" s="175">
        <v>80</v>
      </c>
      <c r="Q576" s="18"/>
      <c r="R576" s="18"/>
      <c r="S576" s="18"/>
      <c r="T576" s="18"/>
      <c r="U576" s="61">
        <v>76.25</v>
      </c>
      <c r="V576" s="18" t="s">
        <v>1238</v>
      </c>
      <c r="W576" s="18" t="s">
        <v>1239</v>
      </c>
      <c r="X576" s="62" t="s">
        <v>1240</v>
      </c>
      <c r="Y576" s="18" t="s">
        <v>661</v>
      </c>
      <c r="Z576" s="18" t="s">
        <v>661</v>
      </c>
      <c r="AA576" s="18" t="s">
        <v>661</v>
      </c>
      <c r="AB576" s="18" t="s">
        <v>661</v>
      </c>
      <c r="AC576" s="18" t="s">
        <v>661</v>
      </c>
      <c r="AD576" s="18"/>
      <c r="AE576" s="18"/>
      <c r="AF576" s="18"/>
      <c r="AG576" s="18"/>
      <c r="AH576" s="30" t="s">
        <v>661</v>
      </c>
      <c r="AI576" s="18" t="s">
        <v>661</v>
      </c>
      <c r="AJ576" s="18" t="s">
        <v>661</v>
      </c>
      <c r="AK576" s="18" t="s">
        <v>661</v>
      </c>
      <c r="AL576" s="18" t="s">
        <v>661</v>
      </c>
      <c r="AM576" s="18" t="s">
        <v>661</v>
      </c>
      <c r="AN576" s="18" t="s">
        <v>661</v>
      </c>
      <c r="AO576" s="18" t="s">
        <v>661</v>
      </c>
      <c r="AP576" s="18" t="s">
        <v>661</v>
      </c>
      <c r="AS576" s="63">
        <v>76.25</v>
      </c>
      <c r="AT576" s="23" t="s">
        <v>1248</v>
      </c>
      <c r="AU576" s="23" t="s">
        <v>1243</v>
      </c>
      <c r="AV576" s="23" t="s">
        <v>1248</v>
      </c>
      <c r="AW576" s="23" t="s">
        <v>661</v>
      </c>
    </row>
    <row r="577" spans="1:49" ht="15.75" customHeight="1">
      <c r="A577" s="57">
        <v>571</v>
      </c>
      <c r="B577" s="18" t="s">
        <v>646</v>
      </c>
      <c r="C577" s="59">
        <v>6685</v>
      </c>
      <c r="D577" s="18">
        <v>6685</v>
      </c>
      <c r="E577" s="59" t="s">
        <v>629</v>
      </c>
      <c r="F577" s="59">
        <v>80</v>
      </c>
      <c r="G577" s="59">
        <v>80</v>
      </c>
      <c r="H577" s="59">
        <v>80</v>
      </c>
      <c r="I577" s="59"/>
      <c r="J577" s="59"/>
      <c r="K577" s="59"/>
      <c r="L577" s="59"/>
      <c r="M577" s="59"/>
      <c r="N577" s="18"/>
      <c r="O577" s="60">
        <v>60</v>
      </c>
      <c r="P577" s="175">
        <v>80</v>
      </c>
      <c r="Q577" s="18"/>
      <c r="R577" s="18"/>
      <c r="S577" s="18"/>
      <c r="T577" s="18"/>
      <c r="U577" s="61">
        <v>76</v>
      </c>
      <c r="V577" s="18" t="s">
        <v>1238</v>
      </c>
      <c r="W577" s="18" t="s">
        <v>1239</v>
      </c>
      <c r="X577" s="62" t="s">
        <v>1240</v>
      </c>
      <c r="Y577" s="18" t="s">
        <v>661</v>
      </c>
      <c r="Z577" s="18" t="s">
        <v>661</v>
      </c>
      <c r="AA577" s="18" t="s">
        <v>661</v>
      </c>
      <c r="AB577" s="18" t="s">
        <v>661</v>
      </c>
      <c r="AC577" s="18" t="s">
        <v>661</v>
      </c>
      <c r="AD577" s="18"/>
      <c r="AE577" s="18"/>
      <c r="AF577" s="18"/>
      <c r="AG577" s="18"/>
      <c r="AH577" s="30" t="s">
        <v>661</v>
      </c>
      <c r="AI577" s="18" t="s">
        <v>661</v>
      </c>
      <c r="AJ577" s="18" t="s">
        <v>661</v>
      </c>
      <c r="AK577" s="18" t="s">
        <v>661</v>
      </c>
      <c r="AL577" s="18" t="s">
        <v>661</v>
      </c>
      <c r="AM577" s="18" t="s">
        <v>661</v>
      </c>
      <c r="AN577" s="18" t="s">
        <v>661</v>
      </c>
      <c r="AO577" s="18" t="s">
        <v>661</v>
      </c>
      <c r="AP577" s="18" t="s">
        <v>661</v>
      </c>
      <c r="AS577" s="63">
        <v>75</v>
      </c>
      <c r="AT577" s="23" t="s">
        <v>1248</v>
      </c>
      <c r="AU577" s="23" t="s">
        <v>1243</v>
      </c>
      <c r="AV577" s="23" t="s">
        <v>1248</v>
      </c>
      <c r="AW577" s="23" t="s">
        <v>661</v>
      </c>
    </row>
    <row r="578" spans="1:49" ht="15.75" customHeight="1">
      <c r="A578" s="57">
        <v>572</v>
      </c>
      <c r="B578" s="18" t="s">
        <v>647</v>
      </c>
      <c r="C578" s="59">
        <v>6686</v>
      </c>
      <c r="D578" s="18">
        <v>6686</v>
      </c>
      <c r="E578" s="59" t="s">
        <v>629</v>
      </c>
      <c r="F578" s="59">
        <v>90</v>
      </c>
      <c r="G578" s="59">
        <v>80</v>
      </c>
      <c r="H578" s="59">
        <v>80</v>
      </c>
      <c r="I578" s="59"/>
      <c r="J578" s="59"/>
      <c r="K578" s="59"/>
      <c r="L578" s="59"/>
      <c r="M578" s="59"/>
      <c r="N578" s="18"/>
      <c r="O578" s="60">
        <v>67</v>
      </c>
      <c r="P578" s="175">
        <v>80</v>
      </c>
      <c r="Q578" s="18"/>
      <c r="R578" s="18"/>
      <c r="S578" s="18"/>
      <c r="T578" s="18"/>
      <c r="U578" s="61">
        <v>78</v>
      </c>
      <c r="V578" s="18" t="s">
        <v>1238</v>
      </c>
      <c r="W578" s="18" t="s">
        <v>1239</v>
      </c>
      <c r="X578" s="62" t="s">
        <v>1240</v>
      </c>
      <c r="Y578" s="18" t="s">
        <v>661</v>
      </c>
      <c r="Z578" s="18" t="s">
        <v>661</v>
      </c>
      <c r="AA578" s="18" t="s">
        <v>661</v>
      </c>
      <c r="AB578" s="18" t="s">
        <v>661</v>
      </c>
      <c r="AC578" s="18" t="s">
        <v>661</v>
      </c>
      <c r="AD578" s="18"/>
      <c r="AE578" s="18"/>
      <c r="AF578" s="18"/>
      <c r="AG578" s="18"/>
      <c r="AH578" s="30" t="s">
        <v>661</v>
      </c>
      <c r="AI578" s="18" t="s">
        <v>661</v>
      </c>
      <c r="AJ578" s="18" t="s">
        <v>661</v>
      </c>
      <c r="AK578" s="18" t="s">
        <v>661</v>
      </c>
      <c r="AL578" s="18" t="s">
        <v>661</v>
      </c>
      <c r="AM578" s="18" t="s">
        <v>661</v>
      </c>
      <c r="AN578" s="18" t="s">
        <v>661</v>
      </c>
      <c r="AO578" s="18" t="s">
        <v>661</v>
      </c>
      <c r="AP578" s="18" t="s">
        <v>661</v>
      </c>
      <c r="AS578" s="63">
        <v>79.25</v>
      </c>
      <c r="AT578" s="23" t="s">
        <v>1248</v>
      </c>
      <c r="AU578" s="23" t="s">
        <v>1243</v>
      </c>
      <c r="AV578" s="23" t="s">
        <v>1248</v>
      </c>
      <c r="AW578" s="23" t="s">
        <v>661</v>
      </c>
    </row>
    <row r="579" spans="1:49" ht="15.75" customHeight="1">
      <c r="A579" s="57">
        <v>573</v>
      </c>
      <c r="B579" s="18" t="s">
        <v>648</v>
      </c>
      <c r="C579" s="59">
        <v>6687</v>
      </c>
      <c r="D579" s="18">
        <v>6687</v>
      </c>
      <c r="E579" s="59" t="s">
        <v>629</v>
      </c>
      <c r="F579" s="59">
        <v>90</v>
      </c>
      <c r="G579" s="59">
        <v>75</v>
      </c>
      <c r="H579" s="59">
        <v>75</v>
      </c>
      <c r="I579" s="59"/>
      <c r="J579" s="59"/>
      <c r="K579" s="59"/>
      <c r="L579" s="59"/>
      <c r="M579" s="59"/>
      <c r="N579" s="18"/>
      <c r="O579" s="60">
        <v>59</v>
      </c>
      <c r="P579" s="175">
        <v>80</v>
      </c>
      <c r="Q579" s="18"/>
      <c r="R579" s="18"/>
      <c r="S579" s="18"/>
      <c r="T579" s="18"/>
      <c r="U579" s="61">
        <v>76</v>
      </c>
      <c r="V579" s="18" t="s">
        <v>1238</v>
      </c>
      <c r="W579" s="18" t="s">
        <v>661</v>
      </c>
      <c r="X579" s="62" t="s">
        <v>661</v>
      </c>
      <c r="Y579" s="18" t="s">
        <v>661</v>
      </c>
      <c r="Z579" s="18" t="s">
        <v>661</v>
      </c>
      <c r="AA579" s="18" t="s">
        <v>661</v>
      </c>
      <c r="AB579" s="18" t="s">
        <v>661</v>
      </c>
      <c r="AC579" s="18" t="s">
        <v>661</v>
      </c>
      <c r="AD579" s="18"/>
      <c r="AE579" s="18"/>
      <c r="AF579" s="18"/>
      <c r="AG579" s="18"/>
      <c r="AH579" s="30" t="s">
        <v>661</v>
      </c>
      <c r="AI579" s="18" t="s">
        <v>661</v>
      </c>
      <c r="AJ579" s="18" t="s">
        <v>1239</v>
      </c>
      <c r="AK579" s="18" t="s">
        <v>1240</v>
      </c>
      <c r="AL579" s="18" t="s">
        <v>661</v>
      </c>
      <c r="AM579" s="18" t="s">
        <v>661</v>
      </c>
      <c r="AN579" s="18" t="s">
        <v>661</v>
      </c>
      <c r="AO579" s="18" t="s">
        <v>661</v>
      </c>
      <c r="AP579" s="18" t="s">
        <v>661</v>
      </c>
      <c r="AS579" s="63">
        <v>74.75</v>
      </c>
      <c r="AT579" s="23" t="s">
        <v>1251</v>
      </c>
      <c r="AU579" s="23" t="s">
        <v>1252</v>
      </c>
      <c r="AV579" s="23" t="s">
        <v>1251</v>
      </c>
      <c r="AW579" s="23" t="s">
        <v>1252</v>
      </c>
    </row>
    <row r="580" spans="1:49" ht="15.75" customHeight="1">
      <c r="A580" s="57">
        <v>574</v>
      </c>
      <c r="B580" s="18" t="s">
        <v>587</v>
      </c>
      <c r="C580" s="59">
        <v>6688</v>
      </c>
      <c r="D580" s="18">
        <v>6688</v>
      </c>
      <c r="E580" s="59" t="s">
        <v>629</v>
      </c>
      <c r="F580" s="59">
        <v>75</v>
      </c>
      <c r="G580" s="59">
        <v>80</v>
      </c>
      <c r="H580" s="59">
        <v>80</v>
      </c>
      <c r="I580" s="59"/>
      <c r="J580" s="59"/>
      <c r="K580" s="59"/>
      <c r="L580" s="59"/>
      <c r="M580" s="59"/>
      <c r="N580" s="18"/>
      <c r="O580" s="60">
        <v>47</v>
      </c>
      <c r="P580" s="175">
        <v>80</v>
      </c>
      <c r="Q580" s="18"/>
      <c r="R580" s="18"/>
      <c r="S580" s="18"/>
      <c r="T580" s="18"/>
      <c r="U580" s="61">
        <v>76</v>
      </c>
      <c r="V580" s="18" t="s">
        <v>661</v>
      </c>
      <c r="W580" s="18" t="s">
        <v>1239</v>
      </c>
      <c r="X580" s="62" t="s">
        <v>1240</v>
      </c>
      <c r="Y580" s="18" t="s">
        <v>661</v>
      </c>
      <c r="Z580" s="18" t="s">
        <v>661</v>
      </c>
      <c r="AA580" s="18" t="s">
        <v>661</v>
      </c>
      <c r="AB580" s="18" t="s">
        <v>661</v>
      </c>
      <c r="AC580" s="18" t="s">
        <v>661</v>
      </c>
      <c r="AD580" s="18"/>
      <c r="AE580" s="18"/>
      <c r="AF580" s="18"/>
      <c r="AG580" s="18"/>
      <c r="AH580" s="30" t="s">
        <v>661</v>
      </c>
      <c r="AI580" s="18" t="s">
        <v>1238</v>
      </c>
      <c r="AJ580" s="18" t="s">
        <v>661</v>
      </c>
      <c r="AK580" s="18" t="s">
        <v>661</v>
      </c>
      <c r="AL580" s="18" t="s">
        <v>661</v>
      </c>
      <c r="AM580" s="18" t="s">
        <v>661</v>
      </c>
      <c r="AN580" s="18" t="s">
        <v>661</v>
      </c>
      <c r="AO580" s="18" t="s">
        <v>661</v>
      </c>
      <c r="AP580" s="18" t="s">
        <v>661</v>
      </c>
      <c r="AS580" s="63">
        <v>70.5</v>
      </c>
      <c r="AT580" s="23" t="s">
        <v>1255</v>
      </c>
      <c r="AU580" s="23" t="s">
        <v>1256</v>
      </c>
      <c r="AV580" s="23" t="s">
        <v>1255</v>
      </c>
      <c r="AW580" s="23" t="s">
        <v>1256</v>
      </c>
    </row>
    <row r="581" spans="1:49" ht="15.75" customHeight="1">
      <c r="A581" s="57">
        <v>575</v>
      </c>
      <c r="B581" s="18" t="s">
        <v>649</v>
      </c>
      <c r="C581" s="59">
        <v>6689</v>
      </c>
      <c r="D581" s="18">
        <v>6689</v>
      </c>
      <c r="E581" s="59" t="s">
        <v>629</v>
      </c>
      <c r="F581" s="59">
        <v>70</v>
      </c>
      <c r="G581" s="59">
        <v>75</v>
      </c>
      <c r="H581" s="59">
        <v>75</v>
      </c>
      <c r="I581" s="59"/>
      <c r="J581" s="59"/>
      <c r="K581" s="59"/>
      <c r="L581" s="59"/>
      <c r="M581" s="59"/>
      <c r="N581" s="18"/>
      <c r="O581" s="60">
        <v>35</v>
      </c>
      <c r="P581" s="175">
        <v>80</v>
      </c>
      <c r="Q581" s="18"/>
      <c r="R581" s="18"/>
      <c r="S581" s="18"/>
      <c r="T581" s="18"/>
      <c r="U581" s="61">
        <v>75</v>
      </c>
      <c r="V581" s="18" t="s">
        <v>661</v>
      </c>
      <c r="W581" s="18" t="s">
        <v>661</v>
      </c>
      <c r="X581" s="62" t="s">
        <v>661</v>
      </c>
      <c r="Y581" s="18" t="s">
        <v>661</v>
      </c>
      <c r="Z581" s="18" t="s">
        <v>661</v>
      </c>
      <c r="AA581" s="18" t="s">
        <v>661</v>
      </c>
      <c r="AB581" s="18" t="s">
        <v>661</v>
      </c>
      <c r="AC581" s="18" t="s">
        <v>661</v>
      </c>
      <c r="AD581" s="18"/>
      <c r="AE581" s="18"/>
      <c r="AF581" s="18"/>
      <c r="AG581" s="18"/>
      <c r="AH581" s="30" t="s">
        <v>661</v>
      </c>
      <c r="AI581" s="18" t="s">
        <v>1238</v>
      </c>
      <c r="AJ581" s="18" t="s">
        <v>1239</v>
      </c>
      <c r="AK581" s="18" t="s">
        <v>1240</v>
      </c>
      <c r="AL581" s="18" t="s">
        <v>661</v>
      </c>
      <c r="AM581" s="18" t="s">
        <v>661</v>
      </c>
      <c r="AN581" s="18" t="s">
        <v>661</v>
      </c>
      <c r="AO581" s="18" t="s">
        <v>661</v>
      </c>
      <c r="AP581" s="18" t="s">
        <v>661</v>
      </c>
      <c r="AS581" s="63">
        <v>63.75</v>
      </c>
      <c r="AT581" s="23" t="s">
        <v>1242</v>
      </c>
      <c r="AU581" s="23" t="s">
        <v>1257</v>
      </c>
      <c r="AV581" s="23" t="s">
        <v>661</v>
      </c>
      <c r="AW581" s="23" t="s">
        <v>1257</v>
      </c>
    </row>
    <row r="582" spans="1:49" ht="15.75" customHeight="1">
      <c r="A582" s="57">
        <v>576</v>
      </c>
      <c r="B582" s="18" t="s">
        <v>650</v>
      </c>
      <c r="C582" s="59">
        <v>6690</v>
      </c>
      <c r="D582" s="18">
        <v>6690</v>
      </c>
      <c r="E582" s="59" t="s">
        <v>629</v>
      </c>
      <c r="F582" s="59">
        <v>80</v>
      </c>
      <c r="G582" s="59">
        <v>80</v>
      </c>
      <c r="H582" s="59">
        <v>80</v>
      </c>
      <c r="I582" s="59"/>
      <c r="J582" s="59"/>
      <c r="K582" s="59"/>
      <c r="L582" s="59"/>
      <c r="M582" s="59"/>
      <c r="N582" s="18"/>
      <c r="O582" s="60">
        <v>75</v>
      </c>
      <c r="P582" s="175">
        <v>80</v>
      </c>
      <c r="Q582" s="18"/>
      <c r="R582" s="18"/>
      <c r="S582" s="18"/>
      <c r="T582" s="18"/>
      <c r="U582" s="61">
        <v>78</v>
      </c>
      <c r="V582" s="18" t="s">
        <v>1238</v>
      </c>
      <c r="W582" s="18" t="s">
        <v>1239</v>
      </c>
      <c r="X582" s="62" t="s">
        <v>1240</v>
      </c>
      <c r="Y582" s="18" t="s">
        <v>661</v>
      </c>
      <c r="Z582" s="18" t="s">
        <v>661</v>
      </c>
      <c r="AA582" s="18" t="s">
        <v>661</v>
      </c>
      <c r="AB582" s="18" t="s">
        <v>661</v>
      </c>
      <c r="AC582" s="18" t="s">
        <v>661</v>
      </c>
      <c r="AD582" s="18"/>
      <c r="AE582" s="18"/>
      <c r="AF582" s="18"/>
      <c r="AG582" s="18"/>
      <c r="AH582" s="30" t="s">
        <v>661</v>
      </c>
      <c r="AI582" s="18" t="s">
        <v>661</v>
      </c>
      <c r="AJ582" s="18" t="s">
        <v>661</v>
      </c>
      <c r="AK582" s="18" t="s">
        <v>661</v>
      </c>
      <c r="AL582" s="18" t="s">
        <v>661</v>
      </c>
      <c r="AM582" s="18" t="s">
        <v>661</v>
      </c>
      <c r="AN582" s="18" t="s">
        <v>661</v>
      </c>
      <c r="AO582" s="18" t="s">
        <v>661</v>
      </c>
      <c r="AP582" s="18" t="s">
        <v>661</v>
      </c>
      <c r="AS582" s="63">
        <v>78.75</v>
      </c>
      <c r="AT582" s="23" t="s">
        <v>1248</v>
      </c>
      <c r="AU582" s="23" t="s">
        <v>1243</v>
      </c>
      <c r="AV582" s="23" t="s">
        <v>1248</v>
      </c>
      <c r="AW582" s="23" t="s">
        <v>661</v>
      </c>
    </row>
    <row r="583" spans="1:49" ht="15.75" customHeight="1">
      <c r="A583" s="57">
        <v>577</v>
      </c>
      <c r="B583" s="18" t="s">
        <v>651</v>
      </c>
      <c r="C583" s="59">
        <v>6691</v>
      </c>
      <c r="D583" s="18">
        <v>6691</v>
      </c>
      <c r="E583" s="59" t="s">
        <v>629</v>
      </c>
      <c r="F583" s="59">
        <v>80</v>
      </c>
      <c r="G583" s="59">
        <v>80</v>
      </c>
      <c r="H583" s="59">
        <v>80</v>
      </c>
      <c r="I583" s="59"/>
      <c r="J583" s="59"/>
      <c r="K583" s="59"/>
      <c r="L583" s="59"/>
      <c r="M583" s="59"/>
      <c r="N583" s="18"/>
      <c r="O583" s="60">
        <v>72</v>
      </c>
      <c r="P583" s="175">
        <v>80</v>
      </c>
      <c r="Q583" s="18"/>
      <c r="R583" s="18"/>
      <c r="S583" s="18"/>
      <c r="T583" s="18"/>
      <c r="U583" s="61">
        <v>78</v>
      </c>
      <c r="V583" s="18" t="s">
        <v>1238</v>
      </c>
      <c r="W583" s="18" t="s">
        <v>1239</v>
      </c>
      <c r="X583" s="62" t="s">
        <v>1240</v>
      </c>
      <c r="Y583" s="18" t="s">
        <v>661</v>
      </c>
      <c r="Z583" s="18" t="s">
        <v>661</v>
      </c>
      <c r="AA583" s="18" t="s">
        <v>661</v>
      </c>
      <c r="AB583" s="18" t="s">
        <v>661</v>
      </c>
      <c r="AC583" s="18" t="s">
        <v>661</v>
      </c>
      <c r="AD583" s="18"/>
      <c r="AE583" s="18"/>
      <c r="AF583" s="18"/>
      <c r="AG583" s="18"/>
      <c r="AH583" s="30" t="s">
        <v>661</v>
      </c>
      <c r="AI583" s="18" t="s">
        <v>661</v>
      </c>
      <c r="AJ583" s="18" t="s">
        <v>661</v>
      </c>
      <c r="AK583" s="18" t="s">
        <v>661</v>
      </c>
      <c r="AL583" s="18" t="s">
        <v>661</v>
      </c>
      <c r="AM583" s="18" t="s">
        <v>661</v>
      </c>
      <c r="AN583" s="18" t="s">
        <v>661</v>
      </c>
      <c r="AO583" s="18" t="s">
        <v>661</v>
      </c>
      <c r="AP583" s="18" t="s">
        <v>661</v>
      </c>
      <c r="AS583" s="63">
        <v>78</v>
      </c>
      <c r="AT583" s="23" t="s">
        <v>1248</v>
      </c>
      <c r="AU583" s="23" t="s">
        <v>1243</v>
      </c>
      <c r="AV583" s="23" t="s">
        <v>1248</v>
      </c>
      <c r="AW583" s="23" t="s">
        <v>661</v>
      </c>
    </row>
    <row r="584" spans="1:49" ht="15.75" customHeight="1">
      <c r="A584" s="57">
        <v>578</v>
      </c>
      <c r="B584" s="18" t="s">
        <v>652</v>
      </c>
      <c r="C584" s="59">
        <v>6692</v>
      </c>
      <c r="D584" s="18">
        <v>6692</v>
      </c>
      <c r="E584" s="59" t="s">
        <v>629</v>
      </c>
      <c r="F584" s="59">
        <v>75</v>
      </c>
      <c r="G584" s="59">
        <v>80</v>
      </c>
      <c r="H584" s="59">
        <v>80</v>
      </c>
      <c r="I584" s="59"/>
      <c r="J584" s="59"/>
      <c r="K584" s="59"/>
      <c r="L584" s="59"/>
      <c r="M584" s="59"/>
      <c r="N584" s="18"/>
      <c r="O584" s="60">
        <v>69</v>
      </c>
      <c r="P584" s="175">
        <v>80</v>
      </c>
      <c r="Q584" s="18"/>
      <c r="R584" s="18"/>
      <c r="S584" s="18"/>
      <c r="T584" s="18"/>
      <c r="U584" s="61">
        <v>76</v>
      </c>
      <c r="V584" s="18" t="s">
        <v>661</v>
      </c>
      <c r="W584" s="18" t="s">
        <v>1239</v>
      </c>
      <c r="X584" s="62" t="s">
        <v>1240</v>
      </c>
      <c r="Y584" s="18" t="s">
        <v>661</v>
      </c>
      <c r="Z584" s="18" t="s">
        <v>661</v>
      </c>
      <c r="AA584" s="18" t="s">
        <v>661</v>
      </c>
      <c r="AB584" s="18" t="s">
        <v>661</v>
      </c>
      <c r="AC584" s="18" t="s">
        <v>661</v>
      </c>
      <c r="AD584" s="18"/>
      <c r="AE584" s="18"/>
      <c r="AF584" s="18"/>
      <c r="AG584" s="18"/>
      <c r="AH584" s="30" t="s">
        <v>661</v>
      </c>
      <c r="AI584" s="18" t="s">
        <v>1238</v>
      </c>
      <c r="AJ584" s="18" t="s">
        <v>661</v>
      </c>
      <c r="AK584" s="18" t="s">
        <v>661</v>
      </c>
      <c r="AL584" s="18" t="s">
        <v>661</v>
      </c>
      <c r="AM584" s="18" t="s">
        <v>661</v>
      </c>
      <c r="AN584" s="18" t="s">
        <v>661</v>
      </c>
      <c r="AO584" s="18" t="s">
        <v>661</v>
      </c>
      <c r="AP584" s="18" t="s">
        <v>661</v>
      </c>
      <c r="AS584" s="63">
        <v>76</v>
      </c>
      <c r="AT584" s="23" t="s">
        <v>1255</v>
      </c>
      <c r="AU584" s="23" t="s">
        <v>1256</v>
      </c>
      <c r="AV584" s="23" t="s">
        <v>1255</v>
      </c>
      <c r="AW584" s="23" t="s">
        <v>1256</v>
      </c>
    </row>
    <row r="585" spans="1:49" ht="15.75" customHeight="1">
      <c r="A585" s="57">
        <v>579</v>
      </c>
      <c r="B585" s="18" t="s">
        <v>653</v>
      </c>
      <c r="C585" s="59">
        <v>6693</v>
      </c>
      <c r="D585" s="18">
        <v>6693</v>
      </c>
      <c r="E585" s="59" t="s">
        <v>629</v>
      </c>
      <c r="F585" s="59">
        <v>75</v>
      </c>
      <c r="G585" s="59">
        <v>80</v>
      </c>
      <c r="H585" s="59">
        <v>80</v>
      </c>
      <c r="I585" s="59"/>
      <c r="J585" s="59"/>
      <c r="K585" s="59"/>
      <c r="L585" s="59"/>
      <c r="M585" s="59"/>
      <c r="N585" s="18"/>
      <c r="O585" s="60">
        <v>61</v>
      </c>
      <c r="P585" s="175">
        <v>80</v>
      </c>
      <c r="Q585" s="18"/>
      <c r="R585" s="18"/>
      <c r="S585" s="18"/>
      <c r="T585" s="18"/>
      <c r="U585" s="61">
        <v>76</v>
      </c>
      <c r="V585" s="18" t="s">
        <v>661</v>
      </c>
      <c r="W585" s="18" t="s">
        <v>1239</v>
      </c>
      <c r="X585" s="62" t="s">
        <v>1240</v>
      </c>
      <c r="Y585" s="18" t="s">
        <v>661</v>
      </c>
      <c r="Z585" s="18" t="s">
        <v>661</v>
      </c>
      <c r="AA585" s="18" t="s">
        <v>661</v>
      </c>
      <c r="AB585" s="18" t="s">
        <v>661</v>
      </c>
      <c r="AC585" s="18" t="s">
        <v>661</v>
      </c>
      <c r="AD585" s="18"/>
      <c r="AE585" s="18"/>
      <c r="AF585" s="18"/>
      <c r="AG585" s="18"/>
      <c r="AH585" s="30" t="s">
        <v>661</v>
      </c>
      <c r="AI585" s="18" t="s">
        <v>1238</v>
      </c>
      <c r="AJ585" s="18" t="s">
        <v>661</v>
      </c>
      <c r="AK585" s="18" t="s">
        <v>661</v>
      </c>
      <c r="AL585" s="18" t="s">
        <v>661</v>
      </c>
      <c r="AM585" s="18" t="s">
        <v>661</v>
      </c>
      <c r="AN585" s="18" t="s">
        <v>661</v>
      </c>
      <c r="AO585" s="18" t="s">
        <v>661</v>
      </c>
      <c r="AP585" s="18" t="s">
        <v>661</v>
      </c>
      <c r="AS585" s="63">
        <v>74</v>
      </c>
      <c r="AT585" s="23" t="s">
        <v>1255</v>
      </c>
      <c r="AU585" s="23" t="s">
        <v>1256</v>
      </c>
      <c r="AV585" s="23" t="s">
        <v>1255</v>
      </c>
      <c r="AW585" s="23" t="s">
        <v>1256</v>
      </c>
    </row>
    <row r="586" spans="1:49" ht="15.75" customHeight="1">
      <c r="A586" s="57">
        <v>580</v>
      </c>
      <c r="B586" s="18" t="s">
        <v>654</v>
      </c>
      <c r="C586" s="59">
        <v>6694</v>
      </c>
      <c r="D586" s="18">
        <v>6694</v>
      </c>
      <c r="E586" s="59" t="s">
        <v>629</v>
      </c>
      <c r="F586" s="59">
        <v>90</v>
      </c>
      <c r="G586" s="59">
        <v>80</v>
      </c>
      <c r="H586" s="59">
        <v>75</v>
      </c>
      <c r="I586" s="59"/>
      <c r="J586" s="59"/>
      <c r="K586" s="59"/>
      <c r="L586" s="59"/>
      <c r="M586" s="59"/>
      <c r="N586" s="18"/>
      <c r="O586" s="60">
        <v>63</v>
      </c>
      <c r="P586" s="175">
        <v>80</v>
      </c>
      <c r="Q586" s="18"/>
      <c r="R586" s="18"/>
      <c r="S586" s="18"/>
      <c r="T586" s="18"/>
      <c r="U586" s="61">
        <v>76</v>
      </c>
      <c r="V586" s="18" t="s">
        <v>1238</v>
      </c>
      <c r="W586" s="18" t="s">
        <v>1239</v>
      </c>
      <c r="X586" s="62" t="s">
        <v>661</v>
      </c>
      <c r="Y586" s="18" t="s">
        <v>661</v>
      </c>
      <c r="Z586" s="18" t="s">
        <v>661</v>
      </c>
      <c r="AA586" s="18" t="s">
        <v>661</v>
      </c>
      <c r="AB586" s="18" t="s">
        <v>661</v>
      </c>
      <c r="AC586" s="18" t="s">
        <v>661</v>
      </c>
      <c r="AD586" s="18"/>
      <c r="AE586" s="18"/>
      <c r="AF586" s="18"/>
      <c r="AG586" s="18"/>
      <c r="AH586" s="30" t="s">
        <v>661</v>
      </c>
      <c r="AI586" s="18" t="s">
        <v>661</v>
      </c>
      <c r="AJ586" s="18" t="s">
        <v>661</v>
      </c>
      <c r="AK586" s="18" t="s">
        <v>1240</v>
      </c>
      <c r="AL586" s="18" t="s">
        <v>661</v>
      </c>
      <c r="AM586" s="18" t="s">
        <v>661</v>
      </c>
      <c r="AN586" s="18" t="s">
        <v>661</v>
      </c>
      <c r="AO586" s="18" t="s">
        <v>661</v>
      </c>
      <c r="AP586" s="18" t="s">
        <v>661</v>
      </c>
      <c r="AS586" s="63">
        <v>77</v>
      </c>
      <c r="AT586" s="23" t="s">
        <v>1246</v>
      </c>
      <c r="AU586" s="23" t="s">
        <v>1247</v>
      </c>
      <c r="AV586" s="23" t="s">
        <v>1246</v>
      </c>
      <c r="AW586" s="23" t="s">
        <v>1247</v>
      </c>
    </row>
    <row r="587" spans="1:49" ht="15.75" customHeight="1">
      <c r="A587" s="57">
        <v>581</v>
      </c>
      <c r="B587" s="18" t="s">
        <v>655</v>
      </c>
      <c r="C587" s="59">
        <v>6695</v>
      </c>
      <c r="D587" s="18">
        <v>6695</v>
      </c>
      <c r="E587" s="59" t="s">
        <v>629</v>
      </c>
      <c r="F587" s="59">
        <v>80</v>
      </c>
      <c r="G587" s="59">
        <v>75</v>
      </c>
      <c r="H587" s="59">
        <v>75</v>
      </c>
      <c r="I587" s="59"/>
      <c r="J587" s="59"/>
      <c r="K587" s="59"/>
      <c r="L587" s="59"/>
      <c r="M587" s="59"/>
      <c r="N587" s="18"/>
      <c r="O587" s="60">
        <v>66</v>
      </c>
      <c r="P587" s="175">
        <v>80</v>
      </c>
      <c r="Q587" s="18"/>
      <c r="R587" s="18"/>
      <c r="S587" s="18"/>
      <c r="T587" s="18"/>
      <c r="U587" s="61">
        <v>77</v>
      </c>
      <c r="V587" s="18" t="s">
        <v>1238</v>
      </c>
      <c r="W587" s="18" t="s">
        <v>661</v>
      </c>
      <c r="X587" s="62" t="s">
        <v>661</v>
      </c>
      <c r="Y587" s="18" t="s">
        <v>661</v>
      </c>
      <c r="Z587" s="18" t="s">
        <v>661</v>
      </c>
      <c r="AA587" s="18" t="s">
        <v>661</v>
      </c>
      <c r="AB587" s="18" t="s">
        <v>661</v>
      </c>
      <c r="AC587" s="18" t="s">
        <v>661</v>
      </c>
      <c r="AD587" s="18"/>
      <c r="AE587" s="18"/>
      <c r="AF587" s="18"/>
      <c r="AG587" s="18"/>
      <c r="AH587" s="30" t="s">
        <v>661</v>
      </c>
      <c r="AI587" s="18" t="s">
        <v>661</v>
      </c>
      <c r="AJ587" s="18" t="s">
        <v>1239</v>
      </c>
      <c r="AK587" s="18" t="s">
        <v>1240</v>
      </c>
      <c r="AL587" s="18" t="s">
        <v>661</v>
      </c>
      <c r="AM587" s="18" t="s">
        <v>661</v>
      </c>
      <c r="AN587" s="18" t="s">
        <v>661</v>
      </c>
      <c r="AO587" s="18" t="s">
        <v>661</v>
      </c>
      <c r="AP587" s="18" t="s">
        <v>661</v>
      </c>
      <c r="AS587" s="63">
        <v>74</v>
      </c>
      <c r="AT587" s="23" t="s">
        <v>1251</v>
      </c>
      <c r="AU587" s="23" t="s">
        <v>1252</v>
      </c>
      <c r="AV587" s="23" t="s">
        <v>1251</v>
      </c>
      <c r="AW587" s="23" t="s">
        <v>1252</v>
      </c>
    </row>
    <row r="588" spans="1:49" ht="15.75" customHeight="1">
      <c r="A588" s="57">
        <v>582</v>
      </c>
      <c r="B588" s="18" t="s">
        <v>656</v>
      </c>
      <c r="C588" s="59">
        <v>6696</v>
      </c>
      <c r="D588" s="18">
        <v>6696</v>
      </c>
      <c r="E588" s="59" t="s">
        <v>629</v>
      </c>
      <c r="F588" s="59">
        <v>80</v>
      </c>
      <c r="G588" s="59">
        <v>75</v>
      </c>
      <c r="H588" s="59">
        <v>75</v>
      </c>
      <c r="I588" s="59"/>
      <c r="J588" s="59"/>
      <c r="K588" s="59"/>
      <c r="L588" s="59"/>
      <c r="M588" s="59"/>
      <c r="N588" s="18"/>
      <c r="O588" s="60">
        <v>63</v>
      </c>
      <c r="P588" s="175">
        <v>80</v>
      </c>
      <c r="Q588" s="18"/>
      <c r="R588" s="18"/>
      <c r="S588" s="18"/>
      <c r="T588" s="18"/>
      <c r="U588" s="61">
        <v>77</v>
      </c>
      <c r="V588" s="18" t="s">
        <v>1238</v>
      </c>
      <c r="W588" s="18" t="s">
        <v>661</v>
      </c>
      <c r="X588" s="62" t="s">
        <v>661</v>
      </c>
      <c r="Y588" s="18" t="s">
        <v>661</v>
      </c>
      <c r="Z588" s="18" t="s">
        <v>661</v>
      </c>
      <c r="AA588" s="18" t="s">
        <v>661</v>
      </c>
      <c r="AB588" s="18" t="s">
        <v>661</v>
      </c>
      <c r="AC588" s="18" t="s">
        <v>661</v>
      </c>
      <c r="AD588" s="18"/>
      <c r="AE588" s="18"/>
      <c r="AF588" s="18"/>
      <c r="AG588" s="18"/>
      <c r="AH588" s="30" t="s">
        <v>661</v>
      </c>
      <c r="AI588" s="18" t="s">
        <v>661</v>
      </c>
      <c r="AJ588" s="18" t="s">
        <v>1239</v>
      </c>
      <c r="AK588" s="18" t="s">
        <v>1240</v>
      </c>
      <c r="AL588" s="18" t="s">
        <v>661</v>
      </c>
      <c r="AM588" s="18" t="s">
        <v>661</v>
      </c>
      <c r="AN588" s="18" t="s">
        <v>661</v>
      </c>
      <c r="AO588" s="18" t="s">
        <v>661</v>
      </c>
      <c r="AP588" s="18" t="s">
        <v>661</v>
      </c>
      <c r="AS588" s="63">
        <v>73.25</v>
      </c>
      <c r="AT588" s="23" t="s">
        <v>1251</v>
      </c>
      <c r="AU588" s="23" t="s">
        <v>1252</v>
      </c>
      <c r="AV588" s="23" t="s">
        <v>1251</v>
      </c>
      <c r="AW588" s="23" t="s">
        <v>1252</v>
      </c>
    </row>
    <row r="589" spans="1:49" ht="15.75" customHeight="1">
      <c r="A589" s="57">
        <v>583</v>
      </c>
      <c r="B589" s="18" t="s">
        <v>658</v>
      </c>
      <c r="C589" s="59">
        <v>6698</v>
      </c>
      <c r="D589" s="18">
        <v>6698</v>
      </c>
      <c r="E589" s="59" t="s">
        <v>629</v>
      </c>
      <c r="F589" s="59">
        <v>75</v>
      </c>
      <c r="G589" s="59">
        <v>75</v>
      </c>
      <c r="H589" s="59">
        <v>75</v>
      </c>
      <c r="I589" s="59"/>
      <c r="J589" s="59"/>
      <c r="K589" s="59"/>
      <c r="L589" s="59"/>
      <c r="M589" s="59"/>
      <c r="N589" s="18"/>
      <c r="O589" s="60">
        <v>46</v>
      </c>
      <c r="P589" s="175">
        <v>80</v>
      </c>
      <c r="Q589" s="18"/>
      <c r="R589" s="18"/>
      <c r="S589" s="18"/>
      <c r="T589" s="18"/>
      <c r="U589" s="61">
        <v>76</v>
      </c>
      <c r="V589" s="18" t="s">
        <v>661</v>
      </c>
      <c r="W589" s="18" t="s">
        <v>661</v>
      </c>
      <c r="X589" s="62" t="s">
        <v>661</v>
      </c>
      <c r="Y589" s="18" t="s">
        <v>661</v>
      </c>
      <c r="Z589" s="18" t="s">
        <v>661</v>
      </c>
      <c r="AA589" s="18" t="s">
        <v>661</v>
      </c>
      <c r="AB589" s="18" t="s">
        <v>661</v>
      </c>
      <c r="AC589" s="18" t="s">
        <v>661</v>
      </c>
      <c r="AD589" s="18"/>
      <c r="AE589" s="18"/>
      <c r="AF589" s="18"/>
      <c r="AG589" s="18"/>
      <c r="AH589" s="30" t="s">
        <v>661</v>
      </c>
      <c r="AI589" s="18" t="s">
        <v>1238</v>
      </c>
      <c r="AJ589" s="18" t="s">
        <v>1239</v>
      </c>
      <c r="AK589" s="18" t="s">
        <v>1240</v>
      </c>
      <c r="AL589" s="18" t="s">
        <v>661</v>
      </c>
      <c r="AM589" s="18" t="s">
        <v>661</v>
      </c>
      <c r="AN589" s="18" t="s">
        <v>661</v>
      </c>
      <c r="AO589" s="18" t="s">
        <v>661</v>
      </c>
      <c r="AP589" s="18" t="s">
        <v>661</v>
      </c>
      <c r="AS589" s="63">
        <v>67.75</v>
      </c>
      <c r="AT589" s="23" t="s">
        <v>1242</v>
      </c>
      <c r="AU589" s="23" t="s">
        <v>1257</v>
      </c>
      <c r="AV589" s="23" t="s">
        <v>661</v>
      </c>
      <c r="AW589" s="23" t="s">
        <v>1257</v>
      </c>
    </row>
    <row r="590" spans="1:49" ht="15.75" customHeight="1">
      <c r="A590" s="57">
        <v>584</v>
      </c>
      <c r="B590" s="18" t="s">
        <v>659</v>
      </c>
      <c r="C590" s="59">
        <v>6699</v>
      </c>
      <c r="D590" s="18">
        <v>6699</v>
      </c>
      <c r="E590" s="59" t="s">
        <v>629</v>
      </c>
      <c r="F590" s="59">
        <v>90</v>
      </c>
      <c r="G590" s="59">
        <v>80</v>
      </c>
      <c r="H590" s="59">
        <v>80</v>
      </c>
      <c r="I590" s="59"/>
      <c r="J590" s="59"/>
      <c r="K590" s="59"/>
      <c r="L590" s="59"/>
      <c r="M590" s="59"/>
      <c r="N590" s="18"/>
      <c r="O590" s="60">
        <v>74</v>
      </c>
      <c r="P590" s="175">
        <v>80</v>
      </c>
      <c r="Q590" s="18"/>
      <c r="R590" s="18"/>
      <c r="S590" s="18"/>
      <c r="T590" s="18"/>
      <c r="U590" s="61">
        <v>77</v>
      </c>
      <c r="V590" s="18" t="s">
        <v>1238</v>
      </c>
      <c r="W590" s="18" t="s">
        <v>1239</v>
      </c>
      <c r="X590" s="62" t="s">
        <v>1240</v>
      </c>
      <c r="Y590" s="18" t="s">
        <v>661</v>
      </c>
      <c r="Z590" s="18" t="s">
        <v>661</v>
      </c>
      <c r="AA590" s="18" t="s">
        <v>661</v>
      </c>
      <c r="AB590" s="18" t="s">
        <v>661</v>
      </c>
      <c r="AC590" s="18" t="s">
        <v>661</v>
      </c>
      <c r="AD590" s="18"/>
      <c r="AE590" s="18"/>
      <c r="AF590" s="18"/>
      <c r="AG590" s="18"/>
      <c r="AH590" s="30" t="s">
        <v>661</v>
      </c>
      <c r="AI590" s="18" t="s">
        <v>661</v>
      </c>
      <c r="AJ590" s="18" t="s">
        <v>661</v>
      </c>
      <c r="AK590" s="18" t="s">
        <v>661</v>
      </c>
      <c r="AL590" s="18" t="s">
        <v>661</v>
      </c>
      <c r="AM590" s="18" t="s">
        <v>661</v>
      </c>
      <c r="AN590" s="18" t="s">
        <v>661</v>
      </c>
      <c r="AO590" s="18" t="s">
        <v>661</v>
      </c>
      <c r="AP590" s="18" t="s">
        <v>661</v>
      </c>
      <c r="AS590" s="63">
        <v>81</v>
      </c>
      <c r="AT590" s="23" t="s">
        <v>1248</v>
      </c>
      <c r="AU590" s="23" t="s">
        <v>1243</v>
      </c>
      <c r="AV590" s="23" t="s">
        <v>1248</v>
      </c>
      <c r="AW590" s="23" t="s">
        <v>661</v>
      </c>
    </row>
    <row r="591" spans="1:49" ht="15.75" customHeight="1">
      <c r="A591" s="57">
        <v>585</v>
      </c>
      <c r="B591" s="18" t="s">
        <v>660</v>
      </c>
      <c r="C591" s="59">
        <v>6700</v>
      </c>
      <c r="D591" s="18">
        <v>6700</v>
      </c>
      <c r="E591" s="59" t="s">
        <v>629</v>
      </c>
      <c r="F591" s="59">
        <v>90</v>
      </c>
      <c r="G591" s="59">
        <v>80</v>
      </c>
      <c r="H591" s="59">
        <v>80</v>
      </c>
      <c r="I591" s="59"/>
      <c r="J591" s="59"/>
      <c r="K591" s="59"/>
      <c r="L591" s="59"/>
      <c r="M591" s="59"/>
      <c r="N591" s="18"/>
      <c r="O591" s="60">
        <v>62</v>
      </c>
      <c r="P591" s="175">
        <v>80</v>
      </c>
      <c r="Q591" s="18"/>
      <c r="R591" s="18"/>
      <c r="S591" s="18"/>
      <c r="T591" s="18"/>
      <c r="U591" s="61">
        <v>77</v>
      </c>
      <c r="V591" s="18" t="s">
        <v>1238</v>
      </c>
      <c r="W591" s="18" t="s">
        <v>1239</v>
      </c>
      <c r="X591" s="62" t="s">
        <v>1240</v>
      </c>
      <c r="Y591" s="18" t="s">
        <v>661</v>
      </c>
      <c r="Z591" s="18" t="s">
        <v>661</v>
      </c>
      <c r="AA591" s="18" t="s">
        <v>661</v>
      </c>
      <c r="AB591" s="18" t="s">
        <v>661</v>
      </c>
      <c r="AC591" s="18" t="s">
        <v>661</v>
      </c>
      <c r="AD591" s="18"/>
      <c r="AE591" s="18"/>
      <c r="AF591" s="18"/>
      <c r="AG591" s="18"/>
      <c r="AH591" s="30" t="s">
        <v>661</v>
      </c>
      <c r="AI591" s="18" t="s">
        <v>661</v>
      </c>
      <c r="AJ591" s="18" t="s">
        <v>661</v>
      </c>
      <c r="AK591" s="18" t="s">
        <v>661</v>
      </c>
      <c r="AL591" s="18" t="s">
        <v>661</v>
      </c>
      <c r="AM591" s="18" t="s">
        <v>661</v>
      </c>
      <c r="AN591" s="18" t="s">
        <v>661</v>
      </c>
      <c r="AO591" s="18" t="s">
        <v>661</v>
      </c>
      <c r="AP591" s="18" t="s">
        <v>661</v>
      </c>
      <c r="AS591" s="63">
        <v>78</v>
      </c>
      <c r="AT591" s="23" t="s">
        <v>1248</v>
      </c>
      <c r="AU591" s="23" t="s">
        <v>1243</v>
      </c>
      <c r="AV591" s="23" t="s">
        <v>1248</v>
      </c>
      <c r="AW591" s="23" t="s">
        <v>661</v>
      </c>
    </row>
    <row r="592" spans="1:49" ht="15.75" customHeight="1">
      <c r="A592" s="57">
        <v>586</v>
      </c>
      <c r="B592" s="18"/>
      <c r="C592" s="59"/>
      <c r="D592" s="18">
        <v>0</v>
      </c>
      <c r="E592" s="59"/>
      <c r="F592" s="59"/>
      <c r="G592" s="59"/>
      <c r="H592" s="59"/>
      <c r="I592" s="59"/>
      <c r="J592" s="59"/>
      <c r="K592" s="59"/>
      <c r="L592" s="59"/>
      <c r="M592" s="59"/>
      <c r="N592" s="18"/>
      <c r="O592" s="60"/>
      <c r="P592" s="175">
        <v>80</v>
      </c>
      <c r="Q592" s="18"/>
      <c r="R592" s="18"/>
      <c r="S592" s="18"/>
      <c r="T592" s="18"/>
      <c r="U592" s="61" t="s">
        <v>661</v>
      </c>
      <c r="V592" s="18" t="s">
        <v>661</v>
      </c>
      <c r="W592" s="18" t="s">
        <v>661</v>
      </c>
      <c r="X592" s="62" t="s">
        <v>661</v>
      </c>
      <c r="Y592" s="18" t="s">
        <v>661</v>
      </c>
      <c r="Z592" s="18" t="s">
        <v>661</v>
      </c>
      <c r="AA592" s="18" t="s">
        <v>661</v>
      </c>
      <c r="AB592" s="18" t="s">
        <v>661</v>
      </c>
      <c r="AC592" s="18" t="s">
        <v>661</v>
      </c>
      <c r="AD592" s="18"/>
      <c r="AE592" s="18"/>
      <c r="AF592" s="18"/>
      <c r="AG592" s="18"/>
      <c r="AH592" s="30" t="s">
        <v>661</v>
      </c>
      <c r="AI592" s="18" t="s">
        <v>661</v>
      </c>
      <c r="AJ592" s="18" t="s">
        <v>661</v>
      </c>
      <c r="AK592" s="18" t="s">
        <v>661</v>
      </c>
      <c r="AL592" s="18" t="s">
        <v>661</v>
      </c>
      <c r="AM592" s="18" t="s">
        <v>661</v>
      </c>
      <c r="AN592" s="18" t="s">
        <v>661</v>
      </c>
      <c r="AO592" s="18" t="s">
        <v>661</v>
      </c>
      <c r="AP592" s="18" t="s">
        <v>661</v>
      </c>
      <c r="AS592" s="63" t="s">
        <v>661</v>
      </c>
      <c r="AT592" s="23" t="s">
        <v>1242</v>
      </c>
      <c r="AU592" s="23" t="s">
        <v>1243</v>
      </c>
      <c r="AV592" s="23" t="s">
        <v>661</v>
      </c>
      <c r="AW592" s="23" t="s">
        <v>661</v>
      </c>
    </row>
    <row r="593" spans="1:49" ht="15.75" customHeight="1">
      <c r="A593" s="57">
        <v>587</v>
      </c>
      <c r="B593" s="18"/>
      <c r="C593" s="59"/>
      <c r="D593" s="18">
        <v>0</v>
      </c>
      <c r="E593" s="59"/>
      <c r="F593" s="59"/>
      <c r="G593" s="59"/>
      <c r="H593" s="59"/>
      <c r="I593" s="59"/>
      <c r="J593" s="59"/>
      <c r="K593" s="59"/>
      <c r="L593" s="59"/>
      <c r="M593" s="59"/>
      <c r="N593" s="18"/>
      <c r="O593" s="60"/>
      <c r="P593" s="175">
        <v>80</v>
      </c>
      <c r="Q593" s="18"/>
      <c r="R593" s="18"/>
      <c r="S593" s="18"/>
      <c r="T593" s="18"/>
      <c r="U593" s="61" t="s">
        <v>661</v>
      </c>
      <c r="V593" s="18" t="s">
        <v>661</v>
      </c>
      <c r="W593" s="18" t="s">
        <v>661</v>
      </c>
      <c r="X593" s="62" t="s">
        <v>661</v>
      </c>
      <c r="Y593" s="18" t="s">
        <v>661</v>
      </c>
      <c r="Z593" s="18" t="s">
        <v>661</v>
      </c>
      <c r="AA593" s="18" t="s">
        <v>661</v>
      </c>
      <c r="AB593" s="18" t="s">
        <v>661</v>
      </c>
      <c r="AC593" s="18" t="s">
        <v>661</v>
      </c>
      <c r="AD593" s="18"/>
      <c r="AE593" s="18"/>
      <c r="AF593" s="18"/>
      <c r="AG593" s="18"/>
      <c r="AH593" s="30" t="s">
        <v>661</v>
      </c>
      <c r="AI593" s="18" t="s">
        <v>661</v>
      </c>
      <c r="AJ593" s="18" t="s">
        <v>661</v>
      </c>
      <c r="AK593" s="18" t="s">
        <v>661</v>
      </c>
      <c r="AL593" s="18" t="s">
        <v>661</v>
      </c>
      <c r="AM593" s="18" t="s">
        <v>661</v>
      </c>
      <c r="AN593" s="18" t="s">
        <v>661</v>
      </c>
      <c r="AO593" s="18" t="s">
        <v>661</v>
      </c>
      <c r="AP593" s="18" t="s">
        <v>661</v>
      </c>
      <c r="AS593" s="63" t="s">
        <v>661</v>
      </c>
      <c r="AT593" s="23" t="s">
        <v>1242</v>
      </c>
      <c r="AU593" s="23" t="s">
        <v>1243</v>
      </c>
      <c r="AV593" s="23" t="s">
        <v>661</v>
      </c>
      <c r="AW593" s="23" t="s">
        <v>661</v>
      </c>
    </row>
    <row r="594" spans="1:49" ht="15.75" customHeight="1">
      <c r="A594" s="57">
        <v>588</v>
      </c>
      <c r="B594" s="18"/>
      <c r="C594" s="59"/>
      <c r="D594" s="18">
        <v>0</v>
      </c>
      <c r="E594" s="59"/>
      <c r="F594" s="59"/>
      <c r="G594" s="59"/>
      <c r="H594" s="59"/>
      <c r="I594" s="59"/>
      <c r="J594" s="59"/>
      <c r="K594" s="59"/>
      <c r="L594" s="59"/>
      <c r="M594" s="59"/>
      <c r="N594" s="18"/>
      <c r="O594" s="60"/>
      <c r="P594" s="175">
        <v>80</v>
      </c>
      <c r="Q594" s="18"/>
      <c r="R594" s="18"/>
      <c r="S594" s="18"/>
      <c r="T594" s="18"/>
      <c r="U594" s="61" t="s">
        <v>661</v>
      </c>
      <c r="V594" s="18" t="s">
        <v>661</v>
      </c>
      <c r="W594" s="18" t="s">
        <v>661</v>
      </c>
      <c r="X594" s="62" t="s">
        <v>661</v>
      </c>
      <c r="Y594" s="18" t="s">
        <v>661</v>
      </c>
      <c r="Z594" s="18" t="s">
        <v>661</v>
      </c>
      <c r="AA594" s="18" t="s">
        <v>661</v>
      </c>
      <c r="AB594" s="18" t="s">
        <v>661</v>
      </c>
      <c r="AC594" s="18" t="s">
        <v>661</v>
      </c>
      <c r="AD594" s="18"/>
      <c r="AE594" s="18"/>
      <c r="AF594" s="18"/>
      <c r="AG594" s="18"/>
      <c r="AH594" s="30" t="s">
        <v>661</v>
      </c>
      <c r="AI594" s="18" t="s">
        <v>661</v>
      </c>
      <c r="AJ594" s="18" t="s">
        <v>661</v>
      </c>
      <c r="AK594" s="18" t="s">
        <v>661</v>
      </c>
      <c r="AL594" s="18" t="s">
        <v>661</v>
      </c>
      <c r="AM594" s="18" t="s">
        <v>661</v>
      </c>
      <c r="AN594" s="18" t="s">
        <v>661</v>
      </c>
      <c r="AO594" s="18" t="s">
        <v>661</v>
      </c>
      <c r="AP594" s="18" t="s">
        <v>661</v>
      </c>
      <c r="AS594" s="63" t="s">
        <v>661</v>
      </c>
      <c r="AT594" s="23" t="s">
        <v>1242</v>
      </c>
      <c r="AU594" s="23" t="s">
        <v>1243</v>
      </c>
      <c r="AV594" s="23" t="s">
        <v>661</v>
      </c>
      <c r="AW594" s="23" t="s">
        <v>661</v>
      </c>
    </row>
    <row r="595" spans="1:49" ht="15.75" customHeight="1">
      <c r="A595" s="57">
        <v>589</v>
      </c>
      <c r="B595" s="18"/>
      <c r="C595" s="59"/>
      <c r="D595" s="18">
        <v>0</v>
      </c>
      <c r="E595" s="59"/>
      <c r="F595" s="59"/>
      <c r="G595" s="59"/>
      <c r="H595" s="59"/>
      <c r="I595" s="59"/>
      <c r="J595" s="59"/>
      <c r="K595" s="59"/>
      <c r="L595" s="59"/>
      <c r="M595" s="59"/>
      <c r="N595" s="18"/>
      <c r="O595" s="60"/>
      <c r="P595" s="175">
        <v>80</v>
      </c>
      <c r="Q595" s="18"/>
      <c r="R595" s="18"/>
      <c r="S595" s="18"/>
      <c r="T595" s="18"/>
      <c r="U595" s="61" t="s">
        <v>661</v>
      </c>
      <c r="V595" s="18" t="s">
        <v>661</v>
      </c>
      <c r="W595" s="18" t="s">
        <v>661</v>
      </c>
      <c r="X595" s="62" t="s">
        <v>661</v>
      </c>
      <c r="Y595" s="18" t="s">
        <v>661</v>
      </c>
      <c r="Z595" s="18" t="s">
        <v>661</v>
      </c>
      <c r="AA595" s="18" t="s">
        <v>661</v>
      </c>
      <c r="AB595" s="18" t="s">
        <v>661</v>
      </c>
      <c r="AC595" s="18" t="s">
        <v>661</v>
      </c>
      <c r="AD595" s="18"/>
      <c r="AE595" s="18"/>
      <c r="AF595" s="18"/>
      <c r="AG595" s="18"/>
      <c r="AH595" s="30" t="s">
        <v>661</v>
      </c>
      <c r="AI595" s="18" t="s">
        <v>661</v>
      </c>
      <c r="AJ595" s="18" t="s">
        <v>661</v>
      </c>
      <c r="AK595" s="18" t="s">
        <v>661</v>
      </c>
      <c r="AL595" s="18" t="s">
        <v>661</v>
      </c>
      <c r="AM595" s="18" t="s">
        <v>661</v>
      </c>
      <c r="AN595" s="18" t="s">
        <v>661</v>
      </c>
      <c r="AO595" s="18" t="s">
        <v>661</v>
      </c>
      <c r="AP595" s="18" t="s">
        <v>661</v>
      </c>
      <c r="AS595" s="63" t="s">
        <v>661</v>
      </c>
      <c r="AT595" s="23" t="s">
        <v>1242</v>
      </c>
      <c r="AU595" s="23" t="s">
        <v>1243</v>
      </c>
      <c r="AV595" s="23" t="s">
        <v>661</v>
      </c>
      <c r="AW595" s="23" t="s">
        <v>661</v>
      </c>
    </row>
    <row r="596" spans="1:49" ht="15.75" customHeight="1">
      <c r="A596" s="57">
        <v>590</v>
      </c>
      <c r="B596" s="18"/>
      <c r="C596" s="59"/>
      <c r="D596" s="18">
        <v>0</v>
      </c>
      <c r="E596" s="59"/>
      <c r="F596" s="59"/>
      <c r="G596" s="59"/>
      <c r="H596" s="59"/>
      <c r="I596" s="59"/>
      <c r="J596" s="59"/>
      <c r="K596" s="59"/>
      <c r="L596" s="59"/>
      <c r="M596" s="59"/>
      <c r="N596" s="18"/>
      <c r="O596" s="60"/>
      <c r="P596" s="175">
        <v>80</v>
      </c>
      <c r="Q596" s="18"/>
      <c r="R596" s="18"/>
      <c r="S596" s="18"/>
      <c r="T596" s="18"/>
      <c r="U596" s="61" t="s">
        <v>661</v>
      </c>
      <c r="V596" s="18" t="s">
        <v>661</v>
      </c>
      <c r="W596" s="18" t="s">
        <v>661</v>
      </c>
      <c r="X596" s="62" t="s">
        <v>661</v>
      </c>
      <c r="Y596" s="18" t="s">
        <v>661</v>
      </c>
      <c r="Z596" s="18" t="s">
        <v>661</v>
      </c>
      <c r="AA596" s="18" t="s">
        <v>661</v>
      </c>
      <c r="AB596" s="18" t="s">
        <v>661</v>
      </c>
      <c r="AC596" s="18" t="s">
        <v>661</v>
      </c>
      <c r="AD596" s="18"/>
      <c r="AE596" s="18"/>
      <c r="AF596" s="18"/>
      <c r="AG596" s="18"/>
      <c r="AH596" s="30" t="s">
        <v>661</v>
      </c>
      <c r="AI596" s="18" t="s">
        <v>661</v>
      </c>
      <c r="AJ596" s="18" t="s">
        <v>661</v>
      </c>
      <c r="AK596" s="18" t="s">
        <v>661</v>
      </c>
      <c r="AL596" s="18" t="s">
        <v>661</v>
      </c>
      <c r="AM596" s="18" t="s">
        <v>661</v>
      </c>
      <c r="AN596" s="18" t="s">
        <v>661</v>
      </c>
      <c r="AO596" s="18" t="s">
        <v>661</v>
      </c>
      <c r="AP596" s="18" t="s">
        <v>661</v>
      </c>
      <c r="AS596" s="63" t="s">
        <v>661</v>
      </c>
      <c r="AT596" s="23" t="s">
        <v>1242</v>
      </c>
      <c r="AU596" s="23" t="s">
        <v>1243</v>
      </c>
      <c r="AV596" s="23" t="s">
        <v>661</v>
      </c>
      <c r="AW596" s="23" t="s">
        <v>661</v>
      </c>
    </row>
    <row r="597" spans="1:49" ht="15.75" customHeight="1">
      <c r="A597" s="57">
        <v>591</v>
      </c>
      <c r="B597" s="18"/>
      <c r="C597" s="59"/>
      <c r="D597" s="18">
        <v>0</v>
      </c>
      <c r="E597" s="59"/>
      <c r="F597" s="59"/>
      <c r="G597" s="59"/>
      <c r="H597" s="59"/>
      <c r="I597" s="59"/>
      <c r="J597" s="59"/>
      <c r="K597" s="59"/>
      <c r="L597" s="59"/>
      <c r="M597" s="59"/>
      <c r="N597" s="18"/>
      <c r="O597" s="60"/>
      <c r="P597" s="175">
        <v>80</v>
      </c>
      <c r="Q597" s="18"/>
      <c r="R597" s="18"/>
      <c r="S597" s="18"/>
      <c r="T597" s="18"/>
      <c r="U597" s="61" t="s">
        <v>661</v>
      </c>
      <c r="V597" s="18" t="s">
        <v>661</v>
      </c>
      <c r="W597" s="18" t="s">
        <v>661</v>
      </c>
      <c r="X597" s="62" t="s">
        <v>661</v>
      </c>
      <c r="Y597" s="18" t="s">
        <v>661</v>
      </c>
      <c r="Z597" s="18" t="s">
        <v>661</v>
      </c>
      <c r="AA597" s="18" t="s">
        <v>661</v>
      </c>
      <c r="AB597" s="18" t="s">
        <v>661</v>
      </c>
      <c r="AC597" s="18" t="s">
        <v>661</v>
      </c>
      <c r="AD597" s="18"/>
      <c r="AE597" s="18"/>
      <c r="AF597" s="18"/>
      <c r="AG597" s="18"/>
      <c r="AH597" s="30" t="s">
        <v>661</v>
      </c>
      <c r="AI597" s="18" t="s">
        <v>661</v>
      </c>
      <c r="AJ597" s="18" t="s">
        <v>661</v>
      </c>
      <c r="AK597" s="18" t="s">
        <v>661</v>
      </c>
      <c r="AL597" s="18" t="s">
        <v>661</v>
      </c>
      <c r="AM597" s="18" t="s">
        <v>661</v>
      </c>
      <c r="AN597" s="18" t="s">
        <v>661</v>
      </c>
      <c r="AO597" s="18" t="s">
        <v>661</v>
      </c>
      <c r="AP597" s="18" t="s">
        <v>661</v>
      </c>
      <c r="AS597" s="63" t="s">
        <v>661</v>
      </c>
      <c r="AT597" s="23" t="s">
        <v>1242</v>
      </c>
      <c r="AU597" s="23" t="s">
        <v>1243</v>
      </c>
      <c r="AV597" s="23" t="s">
        <v>661</v>
      </c>
      <c r="AW597" s="23" t="s">
        <v>661</v>
      </c>
    </row>
    <row r="598" spans="1:49" ht="15.75" customHeight="1">
      <c r="A598" s="57">
        <v>592</v>
      </c>
      <c r="B598" s="18"/>
      <c r="C598" s="59"/>
      <c r="D598" s="18">
        <v>0</v>
      </c>
      <c r="E598" s="59"/>
      <c r="F598" s="59"/>
      <c r="G598" s="59"/>
      <c r="H598" s="59"/>
      <c r="I598" s="59"/>
      <c r="J598" s="59"/>
      <c r="K598" s="59"/>
      <c r="L598" s="59"/>
      <c r="M598" s="59"/>
      <c r="N598" s="18"/>
      <c r="O598" s="60"/>
      <c r="P598" s="175">
        <v>80</v>
      </c>
      <c r="Q598" s="18"/>
      <c r="R598" s="18"/>
      <c r="S598" s="18"/>
      <c r="T598" s="18"/>
      <c r="U598" s="61" t="s">
        <v>661</v>
      </c>
      <c r="V598" s="18" t="s">
        <v>661</v>
      </c>
      <c r="W598" s="18" t="s">
        <v>661</v>
      </c>
      <c r="X598" s="62" t="s">
        <v>661</v>
      </c>
      <c r="Y598" s="18" t="s">
        <v>661</v>
      </c>
      <c r="Z598" s="18" t="s">
        <v>661</v>
      </c>
      <c r="AA598" s="18" t="s">
        <v>661</v>
      </c>
      <c r="AB598" s="18" t="s">
        <v>661</v>
      </c>
      <c r="AC598" s="18" t="s">
        <v>661</v>
      </c>
      <c r="AD598" s="18"/>
      <c r="AE598" s="18"/>
      <c r="AF598" s="18"/>
      <c r="AG598" s="18"/>
      <c r="AH598" s="30" t="s">
        <v>661</v>
      </c>
      <c r="AI598" s="18" t="s">
        <v>661</v>
      </c>
      <c r="AJ598" s="18" t="s">
        <v>661</v>
      </c>
      <c r="AK598" s="18" t="s">
        <v>661</v>
      </c>
      <c r="AL598" s="18" t="s">
        <v>661</v>
      </c>
      <c r="AM598" s="18" t="s">
        <v>661</v>
      </c>
      <c r="AN598" s="18" t="s">
        <v>661</v>
      </c>
      <c r="AO598" s="18" t="s">
        <v>661</v>
      </c>
      <c r="AP598" s="18" t="s">
        <v>661</v>
      </c>
      <c r="AS598" s="63" t="s">
        <v>661</v>
      </c>
      <c r="AT598" s="23" t="s">
        <v>1242</v>
      </c>
      <c r="AU598" s="23" t="s">
        <v>1243</v>
      </c>
      <c r="AV598" s="23" t="s">
        <v>661</v>
      </c>
      <c r="AW598" s="23" t="s">
        <v>661</v>
      </c>
    </row>
    <row r="599" spans="1:49" ht="15.75" customHeight="1">
      <c r="A599" s="57">
        <v>593</v>
      </c>
      <c r="B599" s="18"/>
      <c r="C599" s="59"/>
      <c r="D599" s="18">
        <v>0</v>
      </c>
      <c r="E599" s="59"/>
      <c r="F599" s="59"/>
      <c r="G599" s="59"/>
      <c r="H599" s="59"/>
      <c r="I599" s="59"/>
      <c r="J599" s="59"/>
      <c r="K599" s="59"/>
      <c r="L599" s="59"/>
      <c r="M599" s="59"/>
      <c r="N599" s="18"/>
      <c r="O599" s="60"/>
      <c r="P599" s="175">
        <v>80</v>
      </c>
      <c r="Q599" s="18"/>
      <c r="R599" s="18"/>
      <c r="S599" s="18"/>
      <c r="T599" s="18"/>
      <c r="U599" s="61" t="s">
        <v>661</v>
      </c>
      <c r="V599" s="18" t="s">
        <v>661</v>
      </c>
      <c r="W599" s="18" t="s">
        <v>661</v>
      </c>
      <c r="X599" s="62" t="s">
        <v>661</v>
      </c>
      <c r="Y599" s="18" t="s">
        <v>661</v>
      </c>
      <c r="Z599" s="18" t="s">
        <v>661</v>
      </c>
      <c r="AA599" s="18" t="s">
        <v>661</v>
      </c>
      <c r="AB599" s="18" t="s">
        <v>661</v>
      </c>
      <c r="AC599" s="18" t="s">
        <v>661</v>
      </c>
      <c r="AD599" s="18"/>
      <c r="AE599" s="18"/>
      <c r="AF599" s="18"/>
      <c r="AG599" s="18"/>
      <c r="AH599" s="30" t="s">
        <v>661</v>
      </c>
      <c r="AI599" s="18" t="s">
        <v>661</v>
      </c>
      <c r="AJ599" s="18" t="s">
        <v>661</v>
      </c>
      <c r="AK599" s="18" t="s">
        <v>661</v>
      </c>
      <c r="AL599" s="18" t="s">
        <v>661</v>
      </c>
      <c r="AM599" s="18" t="s">
        <v>661</v>
      </c>
      <c r="AN599" s="18" t="s">
        <v>661</v>
      </c>
      <c r="AO599" s="18" t="s">
        <v>661</v>
      </c>
      <c r="AP599" s="18" t="s">
        <v>661</v>
      </c>
      <c r="AS599" s="63" t="s">
        <v>661</v>
      </c>
      <c r="AT599" s="23" t="s">
        <v>1242</v>
      </c>
      <c r="AU599" s="23" t="s">
        <v>1243</v>
      </c>
      <c r="AV599" s="23" t="s">
        <v>661</v>
      </c>
      <c r="AW599" s="23" t="s">
        <v>661</v>
      </c>
    </row>
    <row r="600" spans="1:49" ht="15.75" customHeight="1">
      <c r="B600" s="23" t="s">
        <v>661</v>
      </c>
      <c r="E600" s="164" t="s">
        <v>661</v>
      </c>
      <c r="F600" s="66"/>
      <c r="G600" s="66"/>
      <c r="H600" s="66"/>
      <c r="I600" s="66"/>
      <c r="J600" s="66"/>
      <c r="K600" s="66"/>
      <c r="L600" s="66"/>
      <c r="M600" s="66"/>
      <c r="N600" s="4"/>
      <c r="O600" s="4"/>
      <c r="U600" s="67"/>
      <c r="AH600" s="30"/>
    </row>
    <row r="601" spans="1:49" ht="15.75" customHeight="1">
      <c r="B601" s="23" t="s">
        <v>661</v>
      </c>
      <c r="E601" s="164" t="s">
        <v>661</v>
      </c>
      <c r="F601" s="66"/>
      <c r="G601" s="66"/>
      <c r="H601" s="66"/>
      <c r="I601" s="66"/>
      <c r="J601" s="66"/>
      <c r="K601" s="66"/>
      <c r="L601" s="66"/>
      <c r="M601" s="66"/>
      <c r="N601" s="4"/>
      <c r="O601" s="4"/>
      <c r="U601" s="67"/>
      <c r="AH601" s="30"/>
    </row>
    <row r="602" spans="1:49" ht="15.75" customHeight="1">
      <c r="B602" s="23" t="s">
        <v>661</v>
      </c>
      <c r="E602" s="164" t="s">
        <v>661</v>
      </c>
      <c r="F602" s="66"/>
      <c r="G602" s="66"/>
      <c r="H602" s="66"/>
      <c r="I602" s="66"/>
      <c r="J602" s="66"/>
      <c r="K602" s="66"/>
      <c r="L602" s="66"/>
      <c r="M602" s="66"/>
      <c r="N602" s="4"/>
      <c r="O602" s="4"/>
      <c r="U602" s="67"/>
      <c r="AH602" s="30"/>
    </row>
    <row r="603" spans="1:49" ht="15.75" customHeight="1">
      <c r="B603" s="23" t="s">
        <v>661</v>
      </c>
      <c r="E603" s="164" t="s">
        <v>661</v>
      </c>
      <c r="F603" s="66"/>
      <c r="G603" s="66"/>
      <c r="H603" s="66"/>
      <c r="I603" s="66"/>
      <c r="J603" s="66"/>
      <c r="K603" s="66"/>
      <c r="L603" s="66"/>
      <c r="M603" s="66"/>
      <c r="N603" s="4"/>
      <c r="O603" s="4"/>
      <c r="U603" s="67"/>
      <c r="AH603" s="30"/>
    </row>
  </sheetData>
  <mergeCells count="12">
    <mergeCell ref="W1:W2"/>
    <mergeCell ref="A1:A2"/>
    <mergeCell ref="B1:B2"/>
    <mergeCell ref="C1:C2"/>
    <mergeCell ref="D1:D2"/>
    <mergeCell ref="E1:E2"/>
    <mergeCell ref="N1:N2"/>
    <mergeCell ref="O1:O2"/>
    <mergeCell ref="Q1:Q2"/>
    <mergeCell ref="R1:T1"/>
    <mergeCell ref="U1:U2"/>
    <mergeCell ref="V1:V2"/>
  </mergeCells>
  <conditionalFormatting sqref="P7:P599">
    <cfRule type="cellIs" dxfId="8" priority="1" operator="lessThan">
      <formula>82</formula>
    </cfRule>
  </conditionalFormatting>
  <conditionalFormatting sqref="U1:U603">
    <cfRule type="cellIs" dxfId="7" priority="2" operator="lessThan">
      <formula>70</formula>
    </cfRule>
  </conditionalFormatting>
  <pageMargins left="0.7" right="0.7" top="0.75" bottom="0.75" header="0" footer="0"/>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00974-0261-481A-8C54-6E60E6855880}">
  <sheetPr>
    <tabColor rgb="FF92D050"/>
  </sheetPr>
  <dimension ref="A1"/>
  <sheetViews>
    <sheetView workbookViewId="0"/>
  </sheetViews>
  <sheetFormatPr defaultRowHeight="1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N1000"/>
  <sheetViews>
    <sheetView workbookViewId="0"/>
  </sheetViews>
  <sheetFormatPr defaultColWidth="14.42578125" defaultRowHeight="15" customHeight="1"/>
  <cols>
    <col min="1" max="1" width="10.42578125" customWidth="1"/>
    <col min="2" max="4" width="8.7109375" customWidth="1"/>
    <col min="5" max="5" width="4.28515625" customWidth="1"/>
    <col min="6" max="26" width="8.7109375" customWidth="1"/>
  </cols>
  <sheetData>
    <row r="1" spans="1:10" ht="14.25" customHeight="1">
      <c r="A1" s="1"/>
      <c r="B1" s="2"/>
      <c r="C1" s="2"/>
      <c r="D1" s="2"/>
      <c r="E1" s="2"/>
      <c r="F1" s="2"/>
      <c r="G1" s="2"/>
      <c r="H1" s="2"/>
      <c r="I1" s="2"/>
      <c r="J1" s="3"/>
    </row>
    <row r="2" spans="1:10" ht="14.25" customHeight="1">
      <c r="A2" s="5"/>
      <c r="J2" s="6"/>
    </row>
    <row r="3" spans="1:10" ht="14.25" customHeight="1">
      <c r="A3" s="5"/>
      <c r="J3" s="6"/>
    </row>
    <row r="4" spans="1:10" ht="14.25" customHeight="1">
      <c r="A4" s="5"/>
      <c r="J4" s="6"/>
    </row>
    <row r="5" spans="1:10" ht="14.25" customHeight="1">
      <c r="A5" s="5"/>
      <c r="J5" s="6"/>
    </row>
    <row r="6" spans="1:10" ht="14.25" customHeight="1">
      <c r="A6" s="5"/>
      <c r="J6" s="6"/>
    </row>
    <row r="7" spans="1:10" ht="14.25" customHeight="1">
      <c r="A7" s="5"/>
      <c r="J7" s="6"/>
    </row>
    <row r="8" spans="1:10" ht="14.25" customHeight="1">
      <c r="A8" s="5"/>
      <c r="J8" s="6"/>
    </row>
    <row r="9" spans="1:10" ht="14.25" customHeight="1">
      <c r="A9" s="5"/>
      <c r="J9" s="6"/>
    </row>
    <row r="10" spans="1:10" ht="14.25" customHeight="1">
      <c r="A10" s="5"/>
      <c r="J10" s="6"/>
    </row>
    <row r="11" spans="1:10" ht="14.25" customHeight="1">
      <c r="A11" s="5"/>
      <c r="J11" s="6"/>
    </row>
    <row r="12" spans="1:10" ht="14.25" customHeight="1">
      <c r="A12" s="5"/>
      <c r="J12" s="6"/>
    </row>
    <row r="13" spans="1:10" ht="14.25" customHeight="1">
      <c r="A13" s="5"/>
      <c r="J13" s="6"/>
    </row>
    <row r="14" spans="1:10" ht="14.25" customHeight="1">
      <c r="A14" s="5"/>
      <c r="J14" s="6"/>
    </row>
    <row r="15" spans="1:10" ht="14.25" customHeight="1">
      <c r="A15" s="5"/>
      <c r="J15" s="6"/>
    </row>
    <row r="16" spans="1:10" ht="14.25" customHeight="1">
      <c r="A16" s="5"/>
      <c r="J16" s="6"/>
    </row>
    <row r="17" spans="1:14" ht="14.25" customHeight="1">
      <c r="A17" s="246" t="s">
        <v>0</v>
      </c>
      <c r="B17" s="204"/>
      <c r="C17" s="204"/>
      <c r="D17" s="204"/>
      <c r="E17" s="204"/>
      <c r="F17" s="204"/>
      <c r="G17" s="204"/>
      <c r="H17" s="204"/>
      <c r="I17" s="204"/>
      <c r="J17" s="205"/>
      <c r="K17" s="92"/>
      <c r="L17" s="92"/>
      <c r="M17" s="92"/>
      <c r="N17" s="92"/>
    </row>
    <row r="18" spans="1:14" ht="14.25" customHeight="1">
      <c r="A18" s="246" t="s">
        <v>1</v>
      </c>
      <c r="B18" s="204"/>
      <c r="C18" s="204"/>
      <c r="D18" s="204"/>
      <c r="E18" s="204"/>
      <c r="F18" s="204"/>
      <c r="G18" s="204"/>
      <c r="H18" s="204"/>
      <c r="I18" s="204"/>
      <c r="J18" s="205"/>
      <c r="K18" s="92"/>
      <c r="L18" s="92"/>
      <c r="M18" s="92"/>
      <c r="N18" s="92"/>
    </row>
    <row r="19" spans="1:14" ht="14.25" customHeight="1">
      <c r="A19" s="209" t="s">
        <v>2</v>
      </c>
      <c r="B19" s="204"/>
      <c r="C19" s="204"/>
      <c r="D19" s="204"/>
      <c r="E19" s="204"/>
      <c r="F19" s="204"/>
      <c r="G19" s="204"/>
      <c r="H19" s="204"/>
      <c r="I19" s="204"/>
      <c r="J19" s="205"/>
      <c r="K19" s="93"/>
      <c r="L19" s="93"/>
      <c r="M19" s="93"/>
      <c r="N19" s="93"/>
    </row>
    <row r="20" spans="1:14" ht="14.25" customHeight="1">
      <c r="A20" s="247" t="s">
        <v>3</v>
      </c>
      <c r="B20" s="204"/>
      <c r="C20" s="204"/>
      <c r="D20" s="204"/>
      <c r="E20" s="204"/>
      <c r="F20" s="204"/>
      <c r="G20" s="204"/>
      <c r="H20" s="204"/>
      <c r="I20" s="204"/>
      <c r="J20" s="205"/>
      <c r="K20" s="94"/>
      <c r="L20" s="94"/>
      <c r="M20" s="94"/>
      <c r="N20" s="94"/>
    </row>
    <row r="21" spans="1:14" ht="14.25" customHeight="1">
      <c r="A21" s="247" t="s">
        <v>4</v>
      </c>
      <c r="B21" s="204"/>
      <c r="C21" s="204"/>
      <c r="D21" s="204"/>
      <c r="E21" s="204"/>
      <c r="F21" s="204"/>
      <c r="G21" s="204"/>
      <c r="H21" s="204"/>
      <c r="I21" s="204"/>
      <c r="J21" s="205"/>
      <c r="K21" s="94"/>
      <c r="L21" s="94"/>
      <c r="M21" s="94"/>
      <c r="N21" s="94"/>
    </row>
    <row r="22" spans="1:14" ht="14.25" customHeight="1">
      <c r="A22" s="10"/>
      <c r="B22" s="11"/>
      <c r="C22" s="11"/>
      <c r="D22" s="11"/>
      <c r="E22" s="11"/>
      <c r="F22" s="11"/>
      <c r="G22" s="11"/>
      <c r="H22" s="11"/>
      <c r="I22" s="11"/>
      <c r="J22" s="12"/>
      <c r="K22" s="11"/>
      <c r="L22" s="11"/>
      <c r="M22" s="11"/>
      <c r="N22" s="11"/>
    </row>
    <row r="23" spans="1:14" ht="14.25" customHeight="1">
      <c r="A23" s="213" t="s">
        <v>5</v>
      </c>
      <c r="B23" s="214"/>
      <c r="C23" s="214"/>
      <c r="D23" s="214"/>
      <c r="E23" s="214"/>
      <c r="F23" s="214"/>
      <c r="G23" s="214"/>
      <c r="H23" s="214"/>
      <c r="I23" s="214"/>
      <c r="J23" s="215"/>
      <c r="K23" s="95"/>
      <c r="L23" s="95"/>
      <c r="M23" s="95"/>
      <c r="N23" s="95"/>
    </row>
    <row r="24" spans="1:14" ht="14.25" customHeight="1">
      <c r="A24" s="14"/>
      <c r="B24" s="11"/>
      <c r="C24" s="11"/>
      <c r="D24" s="11"/>
      <c r="E24" s="11"/>
      <c r="F24" s="11"/>
      <c r="G24" s="11"/>
      <c r="H24" s="11"/>
      <c r="I24" s="11"/>
      <c r="J24" s="12"/>
      <c r="K24" s="11"/>
      <c r="L24" s="11"/>
      <c r="M24" s="96"/>
      <c r="N24" s="97"/>
    </row>
    <row r="25" spans="1:14" ht="14.25" customHeight="1">
      <c r="A25" s="14"/>
      <c r="B25" s="15" t="s">
        <v>6</v>
      </c>
      <c r="C25" s="11"/>
      <c r="E25" s="11" t="s">
        <v>7</v>
      </c>
      <c r="F25" s="15" t="str">
        <f>A19</f>
        <v>SMP NEGERI 1 TLOGOMULYO</v>
      </c>
      <c r="G25" s="11"/>
      <c r="H25" s="11"/>
      <c r="I25" s="11"/>
      <c r="J25" s="12"/>
      <c r="K25" s="11"/>
      <c r="L25" s="11"/>
      <c r="M25" s="96"/>
      <c r="N25" s="97"/>
    </row>
    <row r="26" spans="1:14" ht="14.25" customHeight="1">
      <c r="A26" s="14"/>
      <c r="B26" s="15" t="s">
        <v>10</v>
      </c>
      <c r="C26" s="11"/>
      <c r="E26" s="11" t="s">
        <v>7</v>
      </c>
      <c r="F26" s="15" t="s">
        <v>11</v>
      </c>
      <c r="G26" s="11"/>
      <c r="H26" s="11"/>
      <c r="I26" s="11"/>
      <c r="J26" s="12"/>
      <c r="K26" s="11"/>
      <c r="L26" s="11"/>
      <c r="M26" s="96"/>
      <c r="N26" s="97"/>
    </row>
    <row r="27" spans="1:14" ht="14.25" customHeight="1">
      <c r="A27" s="14"/>
      <c r="B27" s="15" t="s">
        <v>13</v>
      </c>
      <c r="C27" s="11"/>
      <c r="E27" s="11" t="s">
        <v>7</v>
      </c>
      <c r="F27" s="15" t="s">
        <v>14</v>
      </c>
      <c r="G27" s="11"/>
      <c r="H27" s="11"/>
      <c r="I27" s="11"/>
      <c r="J27" s="12"/>
      <c r="K27" s="11"/>
      <c r="L27" s="11"/>
      <c r="M27" s="96"/>
      <c r="N27" s="97"/>
    </row>
    <row r="28" spans="1:14" ht="14.25" customHeight="1">
      <c r="A28" s="14"/>
      <c r="B28" s="15" t="s">
        <v>16</v>
      </c>
      <c r="C28" s="11"/>
      <c r="E28" s="11" t="s">
        <v>7</v>
      </c>
      <c r="F28" s="245" t="s">
        <v>727</v>
      </c>
      <c r="G28" s="214"/>
      <c r="H28" s="214"/>
      <c r="I28" s="214"/>
      <c r="J28" s="215"/>
      <c r="K28" s="11"/>
      <c r="L28" s="11"/>
      <c r="M28" s="96"/>
      <c r="N28" s="97"/>
    </row>
    <row r="29" spans="1:14" ht="14.25" customHeight="1">
      <c r="A29" s="14"/>
      <c r="B29" s="15" t="s">
        <v>13</v>
      </c>
      <c r="C29" s="11"/>
      <c r="E29" s="11" t="s">
        <v>7</v>
      </c>
      <c r="F29" s="19" t="str">
        <f>VLOOKUP(F28,'PRINT ERAPOR'!$X$2:$AC$36,2)</f>
        <v>19880811 202321 2 017</v>
      </c>
      <c r="G29" s="15"/>
      <c r="H29" s="15"/>
      <c r="I29" s="15"/>
      <c r="J29" s="12"/>
      <c r="K29" s="11"/>
      <c r="L29" s="11"/>
      <c r="M29" s="96"/>
      <c r="N29" s="97"/>
    </row>
    <row r="30" spans="1:14" ht="14.25" customHeight="1">
      <c r="A30" s="14"/>
      <c r="B30" s="15" t="s">
        <v>20</v>
      </c>
      <c r="C30" s="11"/>
      <c r="E30" s="11" t="s">
        <v>7</v>
      </c>
      <c r="F30" s="19">
        <f>VLOOKUP(F28,'PRINT ERAPOR'!$X$2:$AC$36,3)</f>
        <v>0</v>
      </c>
      <c r="G30" s="15"/>
      <c r="H30" s="15"/>
      <c r="I30" s="15"/>
      <c r="J30" s="12"/>
      <c r="K30" s="11"/>
      <c r="L30" s="11"/>
      <c r="M30" s="96"/>
      <c r="N30" s="97"/>
    </row>
    <row r="31" spans="1:14" ht="14.25" customHeight="1">
      <c r="A31" s="14"/>
      <c r="B31" s="15" t="s">
        <v>23</v>
      </c>
      <c r="C31" s="11"/>
      <c r="E31" s="11" t="s">
        <v>7</v>
      </c>
      <c r="F31" s="19" t="s">
        <v>24</v>
      </c>
      <c r="G31" s="15"/>
      <c r="H31" s="15"/>
      <c r="I31" s="15"/>
      <c r="J31" s="12"/>
      <c r="K31" s="11"/>
      <c r="L31" s="11"/>
      <c r="M31" s="96"/>
      <c r="N31" s="97"/>
    </row>
    <row r="32" spans="1:14" ht="14.25" customHeight="1">
      <c r="A32" s="14"/>
      <c r="B32" s="15" t="s">
        <v>26</v>
      </c>
      <c r="C32" s="11"/>
      <c r="E32" s="11" t="s">
        <v>7</v>
      </c>
      <c r="F32" s="15" t="s">
        <v>746</v>
      </c>
      <c r="G32" s="98">
        <v>1</v>
      </c>
      <c r="H32" s="15"/>
      <c r="I32" s="20" t="str">
        <f>LEFT(F32,1)</f>
        <v>8</v>
      </c>
      <c r="J32" s="12"/>
      <c r="K32" s="11"/>
      <c r="L32" s="11"/>
      <c r="M32" s="96"/>
      <c r="N32" s="97"/>
    </row>
    <row r="33" spans="1:14" ht="14.25" customHeight="1">
      <c r="A33" s="14"/>
      <c r="B33" s="15" t="s">
        <v>30</v>
      </c>
      <c r="C33" s="11"/>
      <c r="E33" s="11" t="s">
        <v>7</v>
      </c>
      <c r="F33" s="19" t="s">
        <v>31</v>
      </c>
      <c r="G33" s="19"/>
      <c r="H33" s="11"/>
      <c r="I33" s="21">
        <f>IF(I32="7",70,IF(I32="8",70,75))</f>
        <v>70</v>
      </c>
      <c r="J33" s="12"/>
      <c r="K33" s="11"/>
      <c r="L33" s="11"/>
      <c r="M33" s="96"/>
      <c r="N33" s="97"/>
    </row>
    <row r="34" spans="1:14" ht="14.25" customHeight="1">
      <c r="A34" s="14"/>
      <c r="B34" s="15"/>
      <c r="C34" s="11"/>
      <c r="E34" s="15"/>
      <c r="F34" s="19"/>
      <c r="G34" s="11"/>
      <c r="H34" s="11"/>
      <c r="I34" s="11"/>
      <c r="J34" s="12"/>
      <c r="K34" s="11"/>
      <c r="L34" s="11"/>
      <c r="M34" s="96"/>
      <c r="N34" s="97"/>
    </row>
    <row r="35" spans="1:14" ht="14.25" customHeight="1">
      <c r="A35" s="14"/>
      <c r="B35" s="11"/>
      <c r="C35" s="11"/>
      <c r="E35" s="11"/>
      <c r="F35" s="11"/>
      <c r="G35" s="11"/>
      <c r="H35" s="11"/>
      <c r="I35" s="11"/>
      <c r="J35" s="12"/>
      <c r="K35" s="11"/>
      <c r="L35" s="11"/>
      <c r="M35" s="96"/>
      <c r="N35" s="97"/>
    </row>
    <row r="36" spans="1:14" ht="14.25" customHeight="1">
      <c r="A36" s="14"/>
      <c r="B36" s="11"/>
      <c r="C36" s="11"/>
      <c r="D36" s="11"/>
      <c r="E36" s="11"/>
      <c r="F36" s="11"/>
      <c r="G36" s="11"/>
      <c r="H36" s="11"/>
      <c r="I36" s="11"/>
      <c r="J36" s="12"/>
      <c r="K36" s="11"/>
      <c r="L36" s="11"/>
      <c r="M36" s="96"/>
      <c r="N36" s="97"/>
    </row>
    <row r="37" spans="1:14" ht="14.25" customHeight="1">
      <c r="A37" s="5"/>
      <c r="J37" s="6"/>
    </row>
    <row r="38" spans="1:14" ht="14.25" customHeight="1">
      <c r="A38" s="203" t="s">
        <v>747</v>
      </c>
      <c r="B38" s="204"/>
      <c r="C38" s="204"/>
      <c r="D38" s="204"/>
      <c r="E38" s="204"/>
      <c r="F38" s="204"/>
      <c r="G38" s="204"/>
      <c r="H38" s="204"/>
      <c r="I38" s="204"/>
      <c r="J38" s="205"/>
    </row>
    <row r="39" spans="1:14" ht="14.25" customHeight="1">
      <c r="A39" s="5"/>
      <c r="J39" s="6"/>
    </row>
    <row r="40" spans="1:14" ht="14.25" customHeight="1">
      <c r="A40" s="25"/>
      <c r="B40" s="26"/>
      <c r="C40" s="26"/>
      <c r="D40" s="26"/>
      <c r="E40" s="26"/>
      <c r="F40" s="26"/>
      <c r="G40" s="26"/>
      <c r="H40" s="26"/>
      <c r="I40" s="26"/>
      <c r="J40" s="27"/>
    </row>
    <row r="41" spans="1:14" ht="14.25" customHeight="1"/>
    <row r="42" spans="1:14" ht="14.25" customHeight="1"/>
    <row r="43" spans="1:14" ht="14.25" customHeight="1"/>
    <row r="44" spans="1:14" ht="14.25" customHeight="1"/>
    <row r="45" spans="1:14" ht="14.25" customHeight="1"/>
    <row r="46" spans="1:14" ht="14.25" customHeight="1"/>
    <row r="47" spans="1:14" ht="14.25" customHeight="1"/>
    <row r="48" spans="1:14"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8">
    <mergeCell ref="A23:J23"/>
    <mergeCell ref="F28:J28"/>
    <mergeCell ref="A38:J38"/>
    <mergeCell ref="A17:J17"/>
    <mergeCell ref="A18:J18"/>
    <mergeCell ref="A19:J19"/>
    <mergeCell ref="A20:J20"/>
    <mergeCell ref="A21:J21"/>
  </mergeCells>
  <pageMargins left="1.1399999999999999" right="0.33" top="0.75" bottom="0.75" header="0" footer="0"/>
  <pageSetup orientation="portrait"/>
  <drawing r:id="rId1"/>
  <extLst>
    <ext xmlns:x14="http://schemas.microsoft.com/office/spreadsheetml/2009/9/main" uri="{CCE6A557-97BC-4b89-ADB6-D9C93CAAB3DF}">
      <x14:dataValidations xmlns:xm="http://schemas.microsoft.com/office/excel/2006/main" count="2">
        <x14:dataValidation type="list" allowBlank="1" showErrorMessage="1" xr:uid="{00000000-0002-0000-0400-000000000000}">
          <x14:formula1>
            <xm:f>'PRINT ERAPOR'!$X$2:$X$43</xm:f>
          </x14:formula1>
          <xm:sqref>F28</xm:sqref>
        </x14:dataValidation>
        <x14:dataValidation type="list" allowBlank="1" showErrorMessage="1" xr:uid="{00000000-0002-0000-0400-000001000000}">
          <x14:formula1>
            <xm:f>'PRINT ERAPOR'!$S$2:$S$26</xm:f>
          </x14:formula1>
          <xm:sqref>F32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AX1000"/>
  <sheetViews>
    <sheetView workbookViewId="0">
      <pane xSplit="2" ySplit="6" topLeftCell="C7" activePane="bottomRight" state="frozen"/>
      <selection pane="topRight" activeCell="C1" sqref="C1"/>
      <selection pane="bottomLeft" activeCell="A7" sqref="A7"/>
      <selection pane="bottomRight" activeCell="C7" sqref="C7"/>
    </sheetView>
  </sheetViews>
  <sheetFormatPr defaultColWidth="14.42578125" defaultRowHeight="15" customHeight="1"/>
  <cols>
    <col min="1" max="1" width="4.5703125" customWidth="1"/>
    <col min="2" max="2" width="19.85546875" customWidth="1"/>
    <col min="3" max="3" width="3.140625" customWidth="1"/>
    <col min="4" max="4" width="7" customWidth="1"/>
    <col min="5" max="5" width="6.42578125" customWidth="1"/>
    <col min="6" max="11" width="7.5703125" customWidth="1"/>
    <col min="12" max="14" width="6.85546875" customWidth="1"/>
    <col min="15" max="15" width="7.42578125" customWidth="1"/>
    <col min="16" max="17" width="8.7109375" customWidth="1"/>
    <col min="18" max="20" width="8.7109375" hidden="1" customWidth="1"/>
    <col min="21" max="21" width="9.5703125" customWidth="1"/>
    <col min="22" max="22" width="12" hidden="1" customWidth="1"/>
    <col min="23" max="23" width="16.42578125" hidden="1" customWidth="1"/>
    <col min="24" max="25" width="9.140625" hidden="1" customWidth="1"/>
    <col min="26" max="33" width="6.5703125" hidden="1" customWidth="1"/>
    <col min="34" max="45" width="9.140625" hidden="1" customWidth="1"/>
    <col min="46" max="46" width="8.28515625" hidden="1" customWidth="1"/>
    <col min="47" max="50" width="9.140625" hidden="1" customWidth="1"/>
  </cols>
  <sheetData>
    <row r="1" spans="1:50" ht="20.25" customHeight="1">
      <c r="A1" s="249" t="s">
        <v>34</v>
      </c>
      <c r="B1" s="249" t="s">
        <v>35</v>
      </c>
      <c r="C1" s="251" t="s">
        <v>36</v>
      </c>
      <c r="D1" s="253" t="s">
        <v>37</v>
      </c>
      <c r="E1" s="253" t="s">
        <v>38</v>
      </c>
      <c r="F1" s="99" t="s">
        <v>39</v>
      </c>
      <c r="G1" s="100" t="s">
        <v>40</v>
      </c>
      <c r="H1" s="100" t="s">
        <v>41</v>
      </c>
      <c r="I1" s="100" t="s">
        <v>42</v>
      </c>
      <c r="J1" s="100" t="s">
        <v>43</v>
      </c>
      <c r="K1" s="100" t="s">
        <v>44</v>
      </c>
      <c r="L1" s="100" t="s">
        <v>45</v>
      </c>
      <c r="M1" s="100" t="s">
        <v>46</v>
      </c>
      <c r="N1" s="254" t="s">
        <v>47</v>
      </c>
      <c r="O1" s="254" t="s">
        <v>685</v>
      </c>
      <c r="P1" s="254" t="s">
        <v>748</v>
      </c>
      <c r="Q1" s="254" t="s">
        <v>749</v>
      </c>
      <c r="R1" s="255" t="s">
        <v>49</v>
      </c>
      <c r="S1" s="256"/>
      <c r="T1" s="257"/>
      <c r="U1" s="223" t="s">
        <v>50</v>
      </c>
      <c r="V1" s="258" t="s">
        <v>750</v>
      </c>
      <c r="W1" s="248" t="s">
        <v>751</v>
      </c>
      <c r="AH1" s="30"/>
    </row>
    <row r="2" spans="1:50" ht="110.25" customHeight="1">
      <c r="A2" s="250"/>
      <c r="B2" s="250"/>
      <c r="C2" s="252"/>
      <c r="D2" s="217"/>
      <c r="E2" s="217"/>
      <c r="F2" s="101" t="s">
        <v>752</v>
      </c>
      <c r="G2" s="102" t="s">
        <v>753</v>
      </c>
      <c r="H2" s="102" t="s">
        <v>754</v>
      </c>
      <c r="I2" s="102" t="s">
        <v>755</v>
      </c>
      <c r="J2" s="102" t="s">
        <v>756</v>
      </c>
      <c r="K2" s="102" t="s">
        <v>757</v>
      </c>
      <c r="L2" s="102"/>
      <c r="M2" s="102"/>
      <c r="N2" s="217"/>
      <c r="O2" s="217"/>
      <c r="P2" s="217"/>
      <c r="Q2" s="217"/>
      <c r="R2" s="103"/>
      <c r="S2" s="103"/>
      <c r="T2" s="103"/>
      <c r="U2" s="217"/>
      <c r="V2" s="217"/>
      <c r="W2" s="217"/>
      <c r="Z2" s="33">
        <v>1</v>
      </c>
      <c r="AA2" s="33">
        <v>2</v>
      </c>
      <c r="AB2" s="33">
        <v>3</v>
      </c>
      <c r="AC2" s="33">
        <v>4</v>
      </c>
      <c r="AD2" s="33">
        <v>5</v>
      </c>
      <c r="AE2" s="33">
        <v>6</v>
      </c>
      <c r="AF2" s="33">
        <v>7</v>
      </c>
      <c r="AG2" s="33">
        <v>8</v>
      </c>
      <c r="AH2" s="30"/>
      <c r="AI2" s="33">
        <v>1</v>
      </c>
      <c r="AJ2" s="33">
        <v>2</v>
      </c>
      <c r="AK2" s="33">
        <v>3</v>
      </c>
      <c r="AL2" s="33">
        <v>4</v>
      </c>
      <c r="AM2" s="33">
        <v>5</v>
      </c>
      <c r="AN2" s="33">
        <v>6</v>
      </c>
      <c r="AO2" s="33">
        <v>7</v>
      </c>
      <c r="AP2" s="33">
        <v>8</v>
      </c>
    </row>
    <row r="3" spans="1:50" ht="24" hidden="1" customHeight="1">
      <c r="A3" s="104"/>
      <c r="B3" s="105"/>
      <c r="C3" s="105"/>
      <c r="D3" s="106"/>
      <c r="E3" s="106"/>
      <c r="F3" s="107"/>
      <c r="G3" s="107"/>
      <c r="H3" s="107"/>
      <c r="I3" s="107"/>
      <c r="J3" s="107"/>
      <c r="K3" s="107"/>
      <c r="L3" s="107"/>
      <c r="M3" s="107"/>
      <c r="N3" s="108"/>
      <c r="O3" s="108"/>
      <c r="P3" s="109"/>
      <c r="Q3" s="109"/>
      <c r="R3" s="109"/>
      <c r="S3" s="109"/>
      <c r="T3" s="109"/>
      <c r="U3" s="110"/>
      <c r="V3" s="111"/>
      <c r="W3" s="112"/>
      <c r="Z3" s="35">
        <v>26</v>
      </c>
      <c r="AA3" s="34">
        <v>27</v>
      </c>
      <c r="AB3" s="35">
        <v>28</v>
      </c>
      <c r="AC3" s="34">
        <v>29</v>
      </c>
      <c r="AD3" s="35">
        <v>30</v>
      </c>
      <c r="AE3" s="34">
        <v>31</v>
      </c>
      <c r="AF3" s="35">
        <v>32</v>
      </c>
      <c r="AG3" s="34">
        <v>33</v>
      </c>
      <c r="AH3" s="36">
        <v>34</v>
      </c>
      <c r="AI3" s="34">
        <v>35</v>
      </c>
      <c r="AJ3" s="35">
        <v>36</v>
      </c>
      <c r="AK3" s="34">
        <v>37</v>
      </c>
      <c r="AL3" s="35">
        <v>38</v>
      </c>
      <c r="AM3" s="34">
        <v>39</v>
      </c>
      <c r="AN3" s="35">
        <v>40</v>
      </c>
      <c r="AO3" s="34">
        <v>41</v>
      </c>
      <c r="AP3" s="35">
        <v>42</v>
      </c>
      <c r="AQ3" s="34">
        <v>43</v>
      </c>
      <c r="AR3" s="35">
        <v>44</v>
      </c>
      <c r="AS3" s="34">
        <v>45</v>
      </c>
      <c r="AT3" s="35">
        <v>46</v>
      </c>
      <c r="AU3" s="34">
        <v>47</v>
      </c>
    </row>
    <row r="4" spans="1:50" ht="24" hidden="1" customHeight="1">
      <c r="A4" s="104"/>
      <c r="B4" s="105"/>
      <c r="C4" s="105"/>
      <c r="D4" s="106"/>
      <c r="E4" s="106"/>
      <c r="F4" s="107"/>
      <c r="G4" s="107"/>
      <c r="H4" s="107"/>
      <c r="I4" s="107"/>
      <c r="J4" s="107"/>
      <c r="K4" s="107"/>
      <c r="L4" s="107"/>
      <c r="M4" s="107"/>
      <c r="N4" s="108"/>
      <c r="O4" s="108"/>
      <c r="P4" s="109"/>
      <c r="Q4" s="109"/>
      <c r="R4" s="109"/>
      <c r="S4" s="109"/>
      <c r="T4" s="109"/>
      <c r="U4" s="110"/>
      <c r="V4" s="111"/>
      <c r="W4" s="112"/>
      <c r="Z4" s="30"/>
      <c r="AA4" s="30"/>
      <c r="AB4" s="30"/>
      <c r="AC4" s="30"/>
      <c r="AD4" s="30"/>
      <c r="AE4" s="30"/>
      <c r="AF4" s="30"/>
      <c r="AG4" s="30"/>
      <c r="AH4" s="30"/>
    </row>
    <row r="5" spans="1:50" ht="24" hidden="1" customHeight="1">
      <c r="A5" s="104"/>
      <c r="B5" s="104"/>
      <c r="C5" s="104"/>
      <c r="D5" s="106"/>
      <c r="E5" s="113"/>
      <c r="F5" s="107"/>
      <c r="G5" s="107"/>
      <c r="H5" s="107"/>
      <c r="I5" s="107"/>
      <c r="J5" s="107"/>
      <c r="K5" s="107"/>
      <c r="L5" s="107"/>
      <c r="M5" s="107"/>
      <c r="N5" s="108"/>
      <c r="O5" s="108"/>
      <c r="P5" s="109"/>
      <c r="Q5" s="114"/>
      <c r="R5" s="109"/>
      <c r="S5" s="114"/>
      <c r="T5" s="109"/>
      <c r="U5" s="115"/>
      <c r="V5" s="111"/>
      <c r="W5" s="116"/>
      <c r="AH5" s="30"/>
    </row>
    <row r="6" spans="1:50" ht="18.75" customHeight="1">
      <c r="A6" s="117">
        <v>1</v>
      </c>
      <c r="B6" s="117">
        <v>2</v>
      </c>
      <c r="C6" s="118">
        <v>3</v>
      </c>
      <c r="D6" s="117">
        <v>4</v>
      </c>
      <c r="E6" s="118">
        <v>5</v>
      </c>
      <c r="F6" s="117">
        <v>6</v>
      </c>
      <c r="G6" s="118">
        <v>7</v>
      </c>
      <c r="H6" s="117">
        <v>8</v>
      </c>
      <c r="I6" s="118">
        <v>9</v>
      </c>
      <c r="J6" s="117">
        <v>10</v>
      </c>
      <c r="K6" s="118">
        <v>11</v>
      </c>
      <c r="L6" s="117">
        <v>12</v>
      </c>
      <c r="M6" s="118">
        <v>13</v>
      </c>
      <c r="N6" s="117">
        <v>14</v>
      </c>
      <c r="O6" s="118">
        <v>15</v>
      </c>
      <c r="P6" s="117">
        <v>16</v>
      </c>
      <c r="Q6" s="118">
        <v>17</v>
      </c>
      <c r="R6" s="117">
        <v>18</v>
      </c>
      <c r="S6" s="118">
        <v>19</v>
      </c>
      <c r="T6" s="117">
        <v>20</v>
      </c>
      <c r="U6" s="118">
        <v>21</v>
      </c>
      <c r="V6" s="117">
        <v>22</v>
      </c>
      <c r="W6" s="118">
        <v>23</v>
      </c>
      <c r="X6" s="117">
        <v>24</v>
      </c>
      <c r="Y6" s="118">
        <v>25</v>
      </c>
      <c r="Z6" s="117">
        <v>26</v>
      </c>
      <c r="AA6" s="118">
        <v>27</v>
      </c>
      <c r="AB6" s="117">
        <v>28</v>
      </c>
      <c r="AC6" s="118">
        <v>29</v>
      </c>
      <c r="AD6" s="117">
        <v>30</v>
      </c>
      <c r="AE6" s="118">
        <v>31</v>
      </c>
      <c r="AF6" s="117">
        <v>32</v>
      </c>
      <c r="AG6" s="118">
        <v>33</v>
      </c>
      <c r="AH6" s="117">
        <v>34</v>
      </c>
      <c r="AI6" s="118">
        <v>35</v>
      </c>
      <c r="AJ6" s="117">
        <v>36</v>
      </c>
      <c r="AK6" s="118">
        <v>37</v>
      </c>
      <c r="AL6" s="117">
        <v>38</v>
      </c>
      <c r="AM6" s="118">
        <v>39</v>
      </c>
      <c r="AN6" s="117">
        <v>40</v>
      </c>
      <c r="AO6" s="118">
        <v>41</v>
      </c>
      <c r="AP6" s="117">
        <v>42</v>
      </c>
      <c r="AQ6" s="118">
        <v>43</v>
      </c>
      <c r="AR6" s="117">
        <v>44</v>
      </c>
      <c r="AS6" s="118">
        <v>45</v>
      </c>
      <c r="AT6" s="117">
        <v>46</v>
      </c>
      <c r="AU6" s="118">
        <v>47</v>
      </c>
      <c r="AV6" s="117">
        <v>48</v>
      </c>
      <c r="AW6" s="117">
        <v>49</v>
      </c>
      <c r="AX6" s="118">
        <v>50</v>
      </c>
    </row>
    <row r="7" spans="1:50" ht="20.25" customHeight="1">
      <c r="A7" s="119">
        <v>1</v>
      </c>
      <c r="B7" s="120" t="s">
        <v>469</v>
      </c>
      <c r="C7" s="121" t="s">
        <v>758</v>
      </c>
      <c r="D7" s="122" t="s">
        <v>759</v>
      </c>
      <c r="E7" s="122" t="s">
        <v>760</v>
      </c>
      <c r="F7" s="123">
        <v>50</v>
      </c>
      <c r="G7" s="59">
        <v>72</v>
      </c>
      <c r="H7" s="59">
        <v>80</v>
      </c>
      <c r="I7" s="59">
        <v>78</v>
      </c>
      <c r="J7" s="59">
        <f t="shared" ref="J7:J38" si="0">IF(H7&lt;=60,70,IF(H7&lt;=70,75,80))</f>
        <v>80</v>
      </c>
      <c r="K7" s="59"/>
      <c r="L7" s="59"/>
      <c r="M7" s="59"/>
      <c r="N7" s="59"/>
      <c r="O7" s="124"/>
      <c r="P7" s="18">
        <v>80</v>
      </c>
      <c r="Q7" s="18">
        <v>79</v>
      </c>
      <c r="R7" s="18"/>
      <c r="S7" s="18"/>
      <c r="T7" s="18"/>
      <c r="U7" s="61">
        <f t="shared" ref="U7:U38" si="1">AVERAGE(F7:O7)</f>
        <v>72</v>
      </c>
      <c r="V7" s="18" t="str">
        <f t="shared" ref="V7:V38" si="2">IF(F7=P7,$F$2,IF(G7=P7,$G$2,IF(H7=P7,$H$2,IF(I7=P7,$I$2,IF(J7=P7,$J$2,IF(K7=P7,$K$2,IF(L7=P7,$L$2,IF(M7=P7,$M$2,""))))))))</f>
        <v xml:space="preserve">Membuat custom block sebagai prosedur pada Scratch. </v>
      </c>
      <c r="W7" s="18" t="str">
        <f t="shared" ref="W7:W38" si="3">IF(F7=Q7,$F$2,IF(G7=Q7,$G$2,IF(H7=Q7,$H$2,IF(I7=Q7,$I$2,IF(J7=Q7,$J$2,IF(K7=Q7,$K$2,IF(L7=Q7,$L$2,IF(M7=Q7,$M$2,""))))))))</f>
        <v/>
      </c>
      <c r="Z7" s="18" t="str">
        <f t="shared" ref="Z7:Z54" si="4">IF(F7&gt;80,$F$2,"")</f>
        <v/>
      </c>
      <c r="AA7" s="18" t="str">
        <f t="shared" ref="AA7:AA54" si="5">IF(G7&gt;80,$G$2,"")</f>
        <v/>
      </c>
      <c r="AB7" s="18" t="str">
        <f t="shared" ref="AB7:AB54" si="6">IF(H7&gt;80,$H$2,"")</f>
        <v/>
      </c>
      <c r="AC7" s="18" t="str">
        <f t="shared" ref="AC7:AC54" si="7">IF(I7&gt;80,$I$2,"")</f>
        <v/>
      </c>
      <c r="AD7" s="18" t="str">
        <f t="shared" ref="AD7:AD54" si="8">IF(J7&gt;80,$J$2,"")</f>
        <v/>
      </c>
      <c r="AE7" s="18" t="str">
        <f t="shared" ref="AE7:AE54" si="9">IF(K7&gt;80,$K$2,"")</f>
        <v/>
      </c>
      <c r="AF7" s="18" t="str">
        <f t="shared" ref="AF7:AF54" si="10">IF(L7&gt;80,$L$2,"")</f>
        <v/>
      </c>
      <c r="AG7" s="18" t="str">
        <f t="shared" ref="AG7:AG54" si="11">IF(M7&gt;80,$M$2,"")</f>
        <v/>
      </c>
      <c r="AH7" s="30" t="str">
        <f t="shared" ref="AH7:AH203" si="12">IF(N7&gt;85,$F$2,"")</f>
        <v/>
      </c>
      <c r="AI7" s="18" t="str">
        <f t="shared" ref="AI7:AI203" si="13">IF(F7&lt;1,"",IF(F7&lt;80,$F$2,""))</f>
        <v xml:space="preserve">Memahami cara pencarian data dalam pengolah lembar kerja. </v>
      </c>
      <c r="AJ7" s="18" t="str">
        <f t="shared" ref="AJ7:AJ203" si="14">IF(G7&lt;1,"",IF(G7&lt;80,$G$2,""))</f>
        <v xml:space="preserve"> Memakai tools pengolah lembar kerja. </v>
      </c>
      <c r="AK7" s="18" t="str">
        <f t="shared" ref="AK7:AK203" si="15">IF(H7&lt;1,"",IF(H7&lt;80,$H$2,""))</f>
        <v/>
      </c>
      <c r="AL7" s="18" t="str">
        <f t="shared" ref="AL7:AL203" si="16">IF(I7&lt;1,"",IF(I7&lt;80,$I$2,""))</f>
        <v>Memahami makna blok penyusun program dalam bahasa  Blockly.</v>
      </c>
      <c r="AM7" s="18" t="str">
        <f t="shared" ref="AM7:AM203" si="17">IF(J7&lt;1,"",IF(J7&lt;80,$J$2,""))</f>
        <v/>
      </c>
      <c r="AN7" s="18" t="str">
        <f t="shared" ref="AN7:AN203" si="18">IF(K7&lt;1,"",IF(K7&lt;80,$K$2,""))</f>
        <v/>
      </c>
      <c r="AO7" s="18" t="str">
        <f t="shared" ref="AO7:AO203" si="19">IF(L7&lt;1,"",IF(L7&lt;80,$L$2,""))</f>
        <v/>
      </c>
      <c r="AP7" s="18" t="str">
        <f t="shared" ref="AP7:AP203" si="20">IF(M7&lt;1,"",IF(M7&lt;80,$M$2,""))</f>
        <v/>
      </c>
      <c r="AS7" s="63">
        <f t="shared" ref="AS7:AS203" si="21">U7</f>
        <v>72</v>
      </c>
      <c r="AT7" s="23" t="str">
        <f t="shared" ref="AT7:AT203" si="22">"Mencapai kompetensi dengan sangat baik dalam "&amp;V7&amp;W7&amp;X7&amp;Y7&amp;Z7&amp;AA7&amp;AB7&amp;AC7&amp;AD7&amp;AE7&amp;AF7&amp;AG7</f>
        <v xml:space="preserve">Mencapai kompetensi dengan sangat baik dalam Membuat custom block sebagai prosedur pada Scratch. </v>
      </c>
      <c r="AU7" s="23" t="str">
        <f t="shared" ref="AU7:AU203" si="23">"Perlu peningkatan dalam hal "&amp;AI7&amp;AJ7&amp;AK7&amp;AL7&amp;AM7&amp;AN7&amp;AO7&amp;AP7</f>
        <v>Perlu peningkatan dalam hal Memahami cara pencarian data dalam pengolah lembar kerja.  Memakai tools pengolah lembar kerja. Memahami makna blok penyusun program dalam bahasa  Blockly.</v>
      </c>
      <c r="AV7" s="23" t="str">
        <f t="shared" ref="AV7:AV203" si="24">IF(AT7="Mencapai kompetensi dengan sangat baik dalam ","",AT7)</f>
        <v xml:space="preserve">Mencapai kompetensi dengan sangat baik dalam Membuat custom block sebagai prosedur pada Scratch. </v>
      </c>
      <c r="AW7" s="23" t="str">
        <f t="shared" ref="AW7:AW203" si="25">IF(AU7="Perlu peningkatan dalam hal ","",AU7)</f>
        <v>Perlu peningkatan dalam hal Memahami cara pencarian data dalam pengolah lembar kerja.  Memakai tools pengolah lembar kerja. Memahami makna blok penyusun program dalam bahasa  Blockly.</v>
      </c>
    </row>
    <row r="8" spans="1:50" ht="20.25" customHeight="1">
      <c r="A8" s="125">
        <v>2</v>
      </c>
      <c r="B8" s="126" t="s">
        <v>471</v>
      </c>
      <c r="C8" s="121" t="s">
        <v>761</v>
      </c>
      <c r="D8" s="122" t="s">
        <v>762</v>
      </c>
      <c r="E8" s="122" t="s">
        <v>760</v>
      </c>
      <c r="F8" s="123">
        <v>95</v>
      </c>
      <c r="G8" s="59">
        <v>92</v>
      </c>
      <c r="H8" s="59">
        <v>50</v>
      </c>
      <c r="I8" s="59">
        <v>84</v>
      </c>
      <c r="J8" s="59">
        <f t="shared" si="0"/>
        <v>70</v>
      </c>
      <c r="K8" s="59"/>
      <c r="L8" s="59"/>
      <c r="M8" s="59"/>
      <c r="N8" s="59"/>
      <c r="O8" s="124"/>
      <c r="P8" s="18">
        <v>80</v>
      </c>
      <c r="Q8" s="18">
        <v>79</v>
      </c>
      <c r="R8" s="18"/>
      <c r="S8" s="18"/>
      <c r="T8" s="18"/>
      <c r="U8" s="61">
        <f t="shared" si="1"/>
        <v>78.2</v>
      </c>
      <c r="V8" s="18" t="str">
        <f t="shared" si="2"/>
        <v/>
      </c>
      <c r="W8" s="18" t="str">
        <f t="shared" si="3"/>
        <v/>
      </c>
      <c r="Z8" s="18" t="str">
        <f t="shared" si="4"/>
        <v xml:space="preserve">Memahami cara pencarian data dalam pengolah lembar kerja. </v>
      </c>
      <c r="AA8" s="18" t="str">
        <f t="shared" si="5"/>
        <v xml:space="preserve"> Memakai tools pengolah lembar kerja. </v>
      </c>
      <c r="AB8" s="18" t="str">
        <f t="shared" si="6"/>
        <v/>
      </c>
      <c r="AC8" s="18" t="str">
        <f t="shared" si="7"/>
        <v>Memahami makna blok penyusun program dalam bahasa  Blockly.</v>
      </c>
      <c r="AD8" s="18" t="str">
        <f t="shared" si="8"/>
        <v/>
      </c>
      <c r="AE8" s="18" t="str">
        <f t="shared" si="9"/>
        <v/>
      </c>
      <c r="AF8" s="18" t="str">
        <f t="shared" si="10"/>
        <v/>
      </c>
      <c r="AG8" s="18" t="str">
        <f t="shared" si="11"/>
        <v/>
      </c>
      <c r="AH8" s="30" t="str">
        <f t="shared" si="12"/>
        <v/>
      </c>
      <c r="AI8" s="18" t="str">
        <f t="shared" si="13"/>
        <v/>
      </c>
      <c r="AJ8" s="18" t="str">
        <f t="shared" si="14"/>
        <v/>
      </c>
      <c r="AK8" s="18" t="str">
        <f t="shared" si="15"/>
        <v xml:space="preserve">Membuat custom block sebagai prosedur pada Scratch. </v>
      </c>
      <c r="AL8" s="18" t="str">
        <f t="shared" si="16"/>
        <v/>
      </c>
      <c r="AM8" s="18" t="str">
        <f t="shared" si="17"/>
        <v xml:space="preserve">Memahami dampak media sosial bagi penggunya. </v>
      </c>
      <c r="AN8" s="18" t="str">
        <f t="shared" si="18"/>
        <v/>
      </c>
      <c r="AO8" s="18" t="str">
        <f t="shared" si="19"/>
        <v/>
      </c>
      <c r="AP8" s="18" t="str">
        <f t="shared" si="20"/>
        <v/>
      </c>
      <c r="AS8" s="63">
        <f t="shared" si="21"/>
        <v>78.2</v>
      </c>
      <c r="AT8" s="23" t="str">
        <f t="shared" si="22"/>
        <v>Mencapai kompetensi dengan sangat baik dalam Memahami cara pencarian data dalam pengolah lembar kerja.  Memakai tools pengolah lembar kerja. Memahami makna blok penyusun program dalam bahasa  Blockly.</v>
      </c>
      <c r="AU8" s="23" t="str">
        <f t="shared" si="23"/>
        <v xml:space="preserve">Perlu peningkatan dalam hal Membuat custom block sebagai prosedur pada Scratch. Memahami dampak media sosial bagi penggunya. </v>
      </c>
      <c r="AV8" s="23" t="str">
        <f t="shared" si="24"/>
        <v>Mencapai kompetensi dengan sangat baik dalam Memahami cara pencarian data dalam pengolah lembar kerja.  Memakai tools pengolah lembar kerja. Memahami makna blok penyusun program dalam bahasa  Blockly.</v>
      </c>
      <c r="AW8" s="23" t="str">
        <f t="shared" si="25"/>
        <v xml:space="preserve">Perlu peningkatan dalam hal Membuat custom block sebagai prosedur pada Scratch. Memahami dampak media sosial bagi penggunya. </v>
      </c>
    </row>
    <row r="9" spans="1:50" ht="20.25" customHeight="1">
      <c r="A9" s="119">
        <v>3</v>
      </c>
      <c r="B9" s="126" t="s">
        <v>472</v>
      </c>
      <c r="C9" s="121" t="s">
        <v>763</v>
      </c>
      <c r="D9" s="122" t="s">
        <v>764</v>
      </c>
      <c r="E9" s="122" t="s">
        <v>760</v>
      </c>
      <c r="F9" s="123">
        <v>95</v>
      </c>
      <c r="G9" s="59">
        <v>80</v>
      </c>
      <c r="H9" s="59">
        <v>95</v>
      </c>
      <c r="I9" s="59">
        <v>92</v>
      </c>
      <c r="J9" s="59">
        <f t="shared" si="0"/>
        <v>80</v>
      </c>
      <c r="K9" s="59"/>
      <c r="L9" s="59"/>
      <c r="M9" s="59"/>
      <c r="N9" s="59"/>
      <c r="O9" s="124"/>
      <c r="P9" s="18">
        <v>80</v>
      </c>
      <c r="Q9" s="18">
        <v>79</v>
      </c>
      <c r="R9" s="18"/>
      <c r="S9" s="18"/>
      <c r="T9" s="18"/>
      <c r="U9" s="61">
        <f t="shared" si="1"/>
        <v>88.4</v>
      </c>
      <c r="V9" s="18" t="str">
        <f t="shared" si="2"/>
        <v xml:space="preserve"> Memakai tools pengolah lembar kerja. </v>
      </c>
      <c r="W9" s="18" t="str">
        <f t="shared" si="3"/>
        <v/>
      </c>
      <c r="Z9" s="18" t="str">
        <f t="shared" si="4"/>
        <v xml:space="preserve">Memahami cara pencarian data dalam pengolah lembar kerja. </v>
      </c>
      <c r="AA9" s="18" t="str">
        <f t="shared" si="5"/>
        <v/>
      </c>
      <c r="AB9" s="18" t="str">
        <f t="shared" si="6"/>
        <v xml:space="preserve">Membuat custom block sebagai prosedur pada Scratch. </v>
      </c>
      <c r="AC9" s="18" t="str">
        <f t="shared" si="7"/>
        <v>Memahami makna blok penyusun program dalam bahasa  Blockly.</v>
      </c>
      <c r="AD9" s="18" t="str">
        <f t="shared" si="8"/>
        <v/>
      </c>
      <c r="AE9" s="18" t="str">
        <f t="shared" si="9"/>
        <v/>
      </c>
      <c r="AF9" s="18" t="str">
        <f t="shared" si="10"/>
        <v/>
      </c>
      <c r="AG9" s="18" t="str">
        <f t="shared" si="11"/>
        <v/>
      </c>
      <c r="AH9" s="30" t="str">
        <f t="shared" si="12"/>
        <v/>
      </c>
      <c r="AI9" s="18" t="str">
        <f t="shared" si="13"/>
        <v/>
      </c>
      <c r="AJ9" s="18" t="str">
        <f t="shared" si="14"/>
        <v/>
      </c>
      <c r="AK9" s="18" t="str">
        <f t="shared" si="15"/>
        <v/>
      </c>
      <c r="AL9" s="18" t="str">
        <f t="shared" si="16"/>
        <v/>
      </c>
      <c r="AM9" s="18" t="str">
        <f t="shared" si="17"/>
        <v/>
      </c>
      <c r="AN9" s="18" t="str">
        <f t="shared" si="18"/>
        <v/>
      </c>
      <c r="AO9" s="18" t="str">
        <f t="shared" si="19"/>
        <v/>
      </c>
      <c r="AP9" s="18" t="str">
        <f t="shared" si="20"/>
        <v/>
      </c>
      <c r="AS9" s="63">
        <f t="shared" si="21"/>
        <v>88.4</v>
      </c>
      <c r="AT9" s="23" t="str">
        <f t="shared" si="22"/>
        <v>Mencapai kompetensi dengan sangat baik dalam  Memakai tools pengolah lembar kerja. Memahami cara pencarian data dalam pengolah lembar kerja. Membuat custom block sebagai prosedur pada Scratch. Memahami makna blok penyusun program dalam bahasa  Blockly.</v>
      </c>
      <c r="AU9" s="23" t="str">
        <f t="shared" si="23"/>
        <v xml:space="preserve">Perlu peningkatan dalam hal </v>
      </c>
      <c r="AV9" s="23" t="str">
        <f t="shared" si="24"/>
        <v>Mencapai kompetensi dengan sangat baik dalam  Memakai tools pengolah lembar kerja. Memahami cara pencarian data dalam pengolah lembar kerja. Membuat custom block sebagai prosedur pada Scratch. Memahami makna blok penyusun program dalam bahasa  Blockly.</v>
      </c>
      <c r="AW9" s="23" t="str">
        <f t="shared" si="25"/>
        <v/>
      </c>
    </row>
    <row r="10" spans="1:50" ht="20.25" customHeight="1">
      <c r="A10" s="125">
        <v>4</v>
      </c>
      <c r="B10" s="126" t="s">
        <v>473</v>
      </c>
      <c r="C10" s="121" t="s">
        <v>765</v>
      </c>
      <c r="D10" s="122" t="s">
        <v>766</v>
      </c>
      <c r="E10" s="122" t="s">
        <v>760</v>
      </c>
      <c r="F10" s="123">
        <v>95</v>
      </c>
      <c r="G10" s="59">
        <v>80</v>
      </c>
      <c r="H10" s="59">
        <v>55</v>
      </c>
      <c r="I10" s="59">
        <v>55</v>
      </c>
      <c r="J10" s="59">
        <f t="shared" si="0"/>
        <v>70</v>
      </c>
      <c r="K10" s="59"/>
      <c r="L10" s="59"/>
      <c r="M10" s="59"/>
      <c r="N10" s="59"/>
      <c r="O10" s="124"/>
      <c r="P10" s="18">
        <v>80</v>
      </c>
      <c r="Q10" s="18">
        <v>79</v>
      </c>
      <c r="R10" s="18"/>
      <c r="S10" s="18"/>
      <c r="T10" s="18"/>
      <c r="U10" s="61">
        <f t="shared" si="1"/>
        <v>71</v>
      </c>
      <c r="V10" s="18" t="str">
        <f t="shared" si="2"/>
        <v xml:space="preserve"> Memakai tools pengolah lembar kerja. </v>
      </c>
      <c r="W10" s="18" t="str">
        <f t="shared" si="3"/>
        <v/>
      </c>
      <c r="Z10" s="18" t="str">
        <f t="shared" si="4"/>
        <v xml:space="preserve">Memahami cara pencarian data dalam pengolah lembar kerja. </v>
      </c>
      <c r="AA10" s="18" t="str">
        <f t="shared" si="5"/>
        <v/>
      </c>
      <c r="AB10" s="18" t="str">
        <f t="shared" si="6"/>
        <v/>
      </c>
      <c r="AC10" s="18" t="str">
        <f t="shared" si="7"/>
        <v/>
      </c>
      <c r="AD10" s="18" t="str">
        <f t="shared" si="8"/>
        <v/>
      </c>
      <c r="AE10" s="18" t="str">
        <f t="shared" si="9"/>
        <v/>
      </c>
      <c r="AF10" s="18" t="str">
        <f t="shared" si="10"/>
        <v/>
      </c>
      <c r="AG10" s="18" t="str">
        <f t="shared" si="11"/>
        <v/>
      </c>
      <c r="AH10" s="30" t="str">
        <f t="shared" si="12"/>
        <v/>
      </c>
      <c r="AI10" s="18" t="str">
        <f t="shared" si="13"/>
        <v/>
      </c>
      <c r="AJ10" s="18" t="str">
        <f t="shared" si="14"/>
        <v/>
      </c>
      <c r="AK10" s="18" t="str">
        <f t="shared" si="15"/>
        <v xml:space="preserve">Membuat custom block sebagai prosedur pada Scratch. </v>
      </c>
      <c r="AL10" s="18" t="str">
        <f t="shared" si="16"/>
        <v>Memahami makna blok penyusun program dalam bahasa  Blockly.</v>
      </c>
      <c r="AM10" s="18" t="str">
        <f t="shared" si="17"/>
        <v xml:space="preserve">Memahami dampak media sosial bagi penggunya. </v>
      </c>
      <c r="AN10" s="18" t="str">
        <f t="shared" si="18"/>
        <v/>
      </c>
      <c r="AO10" s="18" t="str">
        <f t="shared" si="19"/>
        <v/>
      </c>
      <c r="AP10" s="18" t="str">
        <f t="shared" si="20"/>
        <v/>
      </c>
      <c r="AS10" s="63">
        <f t="shared" si="21"/>
        <v>71</v>
      </c>
      <c r="AT10" s="23" t="str">
        <f t="shared" si="22"/>
        <v xml:space="preserve">Mencapai kompetensi dengan sangat baik dalam  Memakai tools pengolah lembar kerja. Memahami cara pencarian data dalam pengolah lembar kerja. </v>
      </c>
      <c r="AU10" s="23" t="str">
        <f t="shared" si="23"/>
        <v xml:space="preserve">Perlu peningkatan dalam hal Membuat custom block sebagai prosedur pada Scratch. Memahami makna blok penyusun program dalam bahasa  Blockly.Memahami dampak media sosial bagi penggunya. </v>
      </c>
      <c r="AV10" s="23" t="str">
        <f t="shared" si="24"/>
        <v xml:space="preserve">Mencapai kompetensi dengan sangat baik dalam  Memakai tools pengolah lembar kerja. Memahami cara pencarian data dalam pengolah lembar kerja. </v>
      </c>
      <c r="AW10" s="23" t="str">
        <f t="shared" si="25"/>
        <v xml:space="preserve">Perlu peningkatan dalam hal Membuat custom block sebagai prosedur pada Scratch. Memahami makna blok penyusun program dalam bahasa  Blockly.Memahami dampak media sosial bagi penggunya. </v>
      </c>
    </row>
    <row r="11" spans="1:50" ht="20.25" customHeight="1">
      <c r="A11" s="119">
        <v>5</v>
      </c>
      <c r="B11" s="126" t="s">
        <v>474</v>
      </c>
      <c r="C11" s="121" t="s">
        <v>767</v>
      </c>
      <c r="D11" s="122" t="s">
        <v>768</v>
      </c>
      <c r="E11" s="122" t="s">
        <v>760</v>
      </c>
      <c r="F11" s="123">
        <v>95</v>
      </c>
      <c r="G11" s="59">
        <v>92</v>
      </c>
      <c r="H11" s="59">
        <v>70</v>
      </c>
      <c r="I11" s="59">
        <v>94</v>
      </c>
      <c r="J11" s="59">
        <f t="shared" si="0"/>
        <v>75</v>
      </c>
      <c r="K11" s="59"/>
      <c r="L11" s="59"/>
      <c r="M11" s="59"/>
      <c r="N11" s="59"/>
      <c r="O11" s="124"/>
      <c r="P11" s="18">
        <v>80</v>
      </c>
      <c r="Q11" s="18">
        <v>79</v>
      </c>
      <c r="R11" s="18"/>
      <c r="S11" s="18"/>
      <c r="T11" s="18"/>
      <c r="U11" s="61">
        <f t="shared" si="1"/>
        <v>85.2</v>
      </c>
      <c r="V11" s="18" t="str">
        <f t="shared" si="2"/>
        <v/>
      </c>
      <c r="W11" s="18" t="str">
        <f t="shared" si="3"/>
        <v/>
      </c>
      <c r="Z11" s="18" t="str">
        <f t="shared" si="4"/>
        <v xml:space="preserve">Memahami cara pencarian data dalam pengolah lembar kerja. </v>
      </c>
      <c r="AA11" s="18" t="str">
        <f t="shared" si="5"/>
        <v xml:space="preserve"> Memakai tools pengolah lembar kerja. </v>
      </c>
      <c r="AB11" s="18" t="str">
        <f t="shared" si="6"/>
        <v/>
      </c>
      <c r="AC11" s="18" t="str">
        <f t="shared" si="7"/>
        <v>Memahami makna blok penyusun program dalam bahasa  Blockly.</v>
      </c>
      <c r="AD11" s="18" t="str">
        <f t="shared" si="8"/>
        <v/>
      </c>
      <c r="AE11" s="18" t="str">
        <f t="shared" si="9"/>
        <v/>
      </c>
      <c r="AF11" s="18" t="str">
        <f t="shared" si="10"/>
        <v/>
      </c>
      <c r="AG11" s="18" t="str">
        <f t="shared" si="11"/>
        <v/>
      </c>
      <c r="AH11" s="30" t="str">
        <f t="shared" si="12"/>
        <v/>
      </c>
      <c r="AI11" s="18" t="str">
        <f t="shared" si="13"/>
        <v/>
      </c>
      <c r="AJ11" s="18" t="str">
        <f t="shared" si="14"/>
        <v/>
      </c>
      <c r="AK11" s="18" t="str">
        <f t="shared" si="15"/>
        <v xml:space="preserve">Membuat custom block sebagai prosedur pada Scratch. </v>
      </c>
      <c r="AL11" s="18" t="str">
        <f t="shared" si="16"/>
        <v/>
      </c>
      <c r="AM11" s="18" t="str">
        <f t="shared" si="17"/>
        <v xml:space="preserve">Memahami dampak media sosial bagi penggunya. </v>
      </c>
      <c r="AN11" s="18" t="str">
        <f t="shared" si="18"/>
        <v/>
      </c>
      <c r="AO11" s="18" t="str">
        <f t="shared" si="19"/>
        <v/>
      </c>
      <c r="AP11" s="18" t="str">
        <f t="shared" si="20"/>
        <v/>
      </c>
      <c r="AS11" s="63">
        <f t="shared" si="21"/>
        <v>85.2</v>
      </c>
      <c r="AT11" s="23" t="str">
        <f t="shared" si="22"/>
        <v>Mencapai kompetensi dengan sangat baik dalam Memahami cara pencarian data dalam pengolah lembar kerja.  Memakai tools pengolah lembar kerja. Memahami makna blok penyusun program dalam bahasa  Blockly.</v>
      </c>
      <c r="AU11" s="23" t="str">
        <f t="shared" si="23"/>
        <v xml:space="preserve">Perlu peningkatan dalam hal Membuat custom block sebagai prosedur pada Scratch. Memahami dampak media sosial bagi penggunya. </v>
      </c>
      <c r="AV11" s="23" t="str">
        <f t="shared" si="24"/>
        <v>Mencapai kompetensi dengan sangat baik dalam Memahami cara pencarian data dalam pengolah lembar kerja.  Memakai tools pengolah lembar kerja. Memahami makna blok penyusun program dalam bahasa  Blockly.</v>
      </c>
      <c r="AW11" s="23" t="str">
        <f t="shared" si="25"/>
        <v xml:space="preserve">Perlu peningkatan dalam hal Membuat custom block sebagai prosedur pada Scratch. Memahami dampak media sosial bagi penggunya. </v>
      </c>
    </row>
    <row r="12" spans="1:50" ht="20.25" customHeight="1">
      <c r="A12" s="125">
        <v>6</v>
      </c>
      <c r="B12" s="126" t="s">
        <v>475</v>
      </c>
      <c r="C12" s="121" t="s">
        <v>769</v>
      </c>
      <c r="D12" s="122" t="s">
        <v>770</v>
      </c>
      <c r="E12" s="122" t="s">
        <v>760</v>
      </c>
      <c r="F12" s="123">
        <v>80</v>
      </c>
      <c r="G12" s="59">
        <v>80</v>
      </c>
      <c r="H12" s="59">
        <v>100</v>
      </c>
      <c r="I12" s="59">
        <v>92</v>
      </c>
      <c r="J12" s="59">
        <f t="shared" si="0"/>
        <v>80</v>
      </c>
      <c r="K12" s="59"/>
      <c r="L12" s="59"/>
      <c r="M12" s="59"/>
      <c r="N12" s="59"/>
      <c r="O12" s="124"/>
      <c r="P12" s="18">
        <v>80</v>
      </c>
      <c r="Q12" s="18">
        <v>79</v>
      </c>
      <c r="R12" s="18"/>
      <c r="S12" s="18"/>
      <c r="T12" s="18"/>
      <c r="U12" s="61">
        <f t="shared" si="1"/>
        <v>86.4</v>
      </c>
      <c r="V12" s="18" t="str">
        <f t="shared" si="2"/>
        <v xml:space="preserve">Memahami cara pencarian data dalam pengolah lembar kerja. </v>
      </c>
      <c r="W12" s="18" t="str">
        <f t="shared" si="3"/>
        <v/>
      </c>
      <c r="Z12" s="18" t="str">
        <f t="shared" si="4"/>
        <v/>
      </c>
      <c r="AA12" s="18" t="str">
        <f t="shared" si="5"/>
        <v/>
      </c>
      <c r="AB12" s="18" t="str">
        <f t="shared" si="6"/>
        <v xml:space="preserve">Membuat custom block sebagai prosedur pada Scratch. </v>
      </c>
      <c r="AC12" s="18" t="str">
        <f t="shared" si="7"/>
        <v>Memahami makna blok penyusun program dalam bahasa  Blockly.</v>
      </c>
      <c r="AD12" s="18" t="str">
        <f t="shared" si="8"/>
        <v/>
      </c>
      <c r="AE12" s="18" t="str">
        <f t="shared" si="9"/>
        <v/>
      </c>
      <c r="AF12" s="18" t="str">
        <f t="shared" si="10"/>
        <v/>
      </c>
      <c r="AG12" s="18" t="str">
        <f t="shared" si="11"/>
        <v/>
      </c>
      <c r="AH12" s="30" t="str">
        <f t="shared" si="12"/>
        <v/>
      </c>
      <c r="AI12" s="18" t="str">
        <f t="shared" si="13"/>
        <v/>
      </c>
      <c r="AJ12" s="18" t="str">
        <f t="shared" si="14"/>
        <v/>
      </c>
      <c r="AK12" s="18" t="str">
        <f t="shared" si="15"/>
        <v/>
      </c>
      <c r="AL12" s="18" t="str">
        <f t="shared" si="16"/>
        <v/>
      </c>
      <c r="AM12" s="18" t="str">
        <f t="shared" si="17"/>
        <v/>
      </c>
      <c r="AN12" s="18" t="str">
        <f t="shared" si="18"/>
        <v/>
      </c>
      <c r="AO12" s="18" t="str">
        <f t="shared" si="19"/>
        <v/>
      </c>
      <c r="AP12" s="18" t="str">
        <f t="shared" si="20"/>
        <v/>
      </c>
      <c r="AS12" s="63">
        <f t="shared" si="21"/>
        <v>86.4</v>
      </c>
      <c r="AT12" s="23" t="str">
        <f t="shared" si="22"/>
        <v>Mencapai kompetensi dengan sangat baik dalam Memahami cara pencarian data dalam pengolah lembar kerja. Membuat custom block sebagai prosedur pada Scratch. Memahami makna blok penyusun program dalam bahasa  Blockly.</v>
      </c>
      <c r="AU12" s="23" t="str">
        <f t="shared" si="23"/>
        <v xml:space="preserve">Perlu peningkatan dalam hal </v>
      </c>
      <c r="AV12" s="23" t="str">
        <f t="shared" si="24"/>
        <v>Mencapai kompetensi dengan sangat baik dalam Memahami cara pencarian data dalam pengolah lembar kerja. Membuat custom block sebagai prosedur pada Scratch. Memahami makna blok penyusun program dalam bahasa  Blockly.</v>
      </c>
      <c r="AW12" s="23" t="str">
        <f t="shared" si="25"/>
        <v/>
      </c>
    </row>
    <row r="13" spans="1:50" ht="20.25" customHeight="1">
      <c r="A13" s="119">
        <v>7</v>
      </c>
      <c r="B13" s="126" t="s">
        <v>476</v>
      </c>
      <c r="C13" s="121" t="s">
        <v>771</v>
      </c>
      <c r="D13" s="122" t="s">
        <v>772</v>
      </c>
      <c r="E13" s="122" t="s">
        <v>760</v>
      </c>
      <c r="F13" s="123">
        <v>95</v>
      </c>
      <c r="G13" s="59">
        <v>92</v>
      </c>
      <c r="H13" s="59">
        <v>100</v>
      </c>
      <c r="I13" s="59">
        <v>93</v>
      </c>
      <c r="J13" s="59">
        <f t="shared" si="0"/>
        <v>80</v>
      </c>
      <c r="K13" s="59"/>
      <c r="L13" s="59"/>
      <c r="M13" s="59"/>
      <c r="N13" s="59"/>
      <c r="O13" s="124"/>
      <c r="P13" s="18">
        <v>80</v>
      </c>
      <c r="Q13" s="18">
        <v>79</v>
      </c>
      <c r="R13" s="18"/>
      <c r="S13" s="18"/>
      <c r="T13" s="18"/>
      <c r="U13" s="61">
        <f t="shared" si="1"/>
        <v>92</v>
      </c>
      <c r="V13" s="18" t="str">
        <f t="shared" si="2"/>
        <v xml:space="preserve">Memahami dampak media sosial bagi penggunya. </v>
      </c>
      <c r="W13" s="18" t="str">
        <f t="shared" si="3"/>
        <v/>
      </c>
      <c r="Z13" s="18" t="str">
        <f t="shared" si="4"/>
        <v xml:space="preserve">Memahami cara pencarian data dalam pengolah lembar kerja. </v>
      </c>
      <c r="AA13" s="18" t="str">
        <f t="shared" si="5"/>
        <v xml:space="preserve"> Memakai tools pengolah lembar kerja. </v>
      </c>
      <c r="AB13" s="18" t="str">
        <f t="shared" si="6"/>
        <v xml:space="preserve">Membuat custom block sebagai prosedur pada Scratch. </v>
      </c>
      <c r="AC13" s="18" t="str">
        <f t="shared" si="7"/>
        <v>Memahami makna blok penyusun program dalam bahasa  Blockly.</v>
      </c>
      <c r="AD13" s="18" t="str">
        <f t="shared" si="8"/>
        <v/>
      </c>
      <c r="AE13" s="18" t="str">
        <f t="shared" si="9"/>
        <v/>
      </c>
      <c r="AF13" s="18" t="str">
        <f t="shared" si="10"/>
        <v/>
      </c>
      <c r="AG13" s="18" t="str">
        <f t="shared" si="11"/>
        <v/>
      </c>
      <c r="AH13" s="30" t="str">
        <f t="shared" si="12"/>
        <v/>
      </c>
      <c r="AI13" s="18" t="str">
        <f t="shared" si="13"/>
        <v/>
      </c>
      <c r="AJ13" s="18" t="str">
        <f t="shared" si="14"/>
        <v/>
      </c>
      <c r="AK13" s="18" t="str">
        <f t="shared" si="15"/>
        <v/>
      </c>
      <c r="AL13" s="18" t="str">
        <f t="shared" si="16"/>
        <v/>
      </c>
      <c r="AM13" s="18" t="str">
        <f t="shared" si="17"/>
        <v/>
      </c>
      <c r="AN13" s="18" t="str">
        <f t="shared" si="18"/>
        <v/>
      </c>
      <c r="AO13" s="18" t="str">
        <f t="shared" si="19"/>
        <v/>
      </c>
      <c r="AP13" s="18" t="str">
        <f t="shared" si="20"/>
        <v/>
      </c>
      <c r="AS13" s="63">
        <f t="shared" si="21"/>
        <v>92</v>
      </c>
      <c r="AT13" s="23" t="str">
        <f t="shared" si="22"/>
        <v>Mencapai kompetensi dengan sangat baik dalam Memahami dampak media sosial bagi penggunya. Memahami cara pencarian data dalam pengolah lembar kerja.  Memakai tools pengolah lembar kerja. Membuat custom block sebagai prosedur pada Scratch. Memahami makna blok penyusun program dalam bahasa  Blockly.</v>
      </c>
      <c r="AU13" s="23" t="str">
        <f t="shared" si="23"/>
        <v xml:space="preserve">Perlu peningkatan dalam hal </v>
      </c>
      <c r="AV13" s="23" t="str">
        <f t="shared" si="24"/>
        <v>Mencapai kompetensi dengan sangat baik dalam Memahami dampak media sosial bagi penggunya. Memahami cara pencarian data dalam pengolah lembar kerja.  Memakai tools pengolah lembar kerja. Membuat custom block sebagai prosedur pada Scratch. Memahami makna blok penyusun program dalam bahasa  Blockly.</v>
      </c>
      <c r="AW13" s="23" t="str">
        <f t="shared" si="25"/>
        <v/>
      </c>
    </row>
    <row r="14" spans="1:50" ht="20.25" customHeight="1">
      <c r="A14" s="125">
        <v>8</v>
      </c>
      <c r="B14" s="126" t="s">
        <v>477</v>
      </c>
      <c r="C14" s="121" t="s">
        <v>773</v>
      </c>
      <c r="D14" s="122" t="s">
        <v>774</v>
      </c>
      <c r="E14" s="122" t="s">
        <v>760</v>
      </c>
      <c r="F14" s="123">
        <v>65</v>
      </c>
      <c r="G14" s="59">
        <v>78</v>
      </c>
      <c r="H14" s="59">
        <v>85</v>
      </c>
      <c r="I14" s="59">
        <v>78</v>
      </c>
      <c r="J14" s="59">
        <f t="shared" si="0"/>
        <v>80</v>
      </c>
      <c r="K14" s="59"/>
      <c r="L14" s="59"/>
      <c r="M14" s="59"/>
      <c r="N14" s="59"/>
      <c r="O14" s="124"/>
      <c r="P14" s="18">
        <v>80</v>
      </c>
      <c r="Q14" s="18">
        <v>79</v>
      </c>
      <c r="R14" s="18"/>
      <c r="S14" s="18"/>
      <c r="T14" s="18"/>
      <c r="U14" s="61">
        <f t="shared" si="1"/>
        <v>77.2</v>
      </c>
      <c r="V14" s="18" t="str">
        <f t="shared" si="2"/>
        <v xml:space="preserve">Memahami dampak media sosial bagi penggunya. </v>
      </c>
      <c r="W14" s="18" t="str">
        <f t="shared" si="3"/>
        <v/>
      </c>
      <c r="Z14" s="18" t="str">
        <f t="shared" si="4"/>
        <v/>
      </c>
      <c r="AA14" s="18" t="str">
        <f t="shared" si="5"/>
        <v/>
      </c>
      <c r="AB14" s="18" t="str">
        <f t="shared" si="6"/>
        <v xml:space="preserve">Membuat custom block sebagai prosedur pada Scratch. </v>
      </c>
      <c r="AC14" s="18" t="str">
        <f t="shared" si="7"/>
        <v/>
      </c>
      <c r="AD14" s="18" t="str">
        <f t="shared" si="8"/>
        <v/>
      </c>
      <c r="AE14" s="18" t="str">
        <f t="shared" si="9"/>
        <v/>
      </c>
      <c r="AF14" s="18" t="str">
        <f t="shared" si="10"/>
        <v/>
      </c>
      <c r="AG14" s="18" t="str">
        <f t="shared" si="11"/>
        <v/>
      </c>
      <c r="AH14" s="30" t="str">
        <f t="shared" si="12"/>
        <v/>
      </c>
      <c r="AI14" s="18" t="str">
        <f t="shared" si="13"/>
        <v xml:space="preserve">Memahami cara pencarian data dalam pengolah lembar kerja. </v>
      </c>
      <c r="AJ14" s="18" t="str">
        <f t="shared" si="14"/>
        <v xml:space="preserve"> Memakai tools pengolah lembar kerja. </v>
      </c>
      <c r="AK14" s="18" t="str">
        <f t="shared" si="15"/>
        <v/>
      </c>
      <c r="AL14" s="18" t="str">
        <f t="shared" si="16"/>
        <v>Memahami makna blok penyusun program dalam bahasa  Blockly.</v>
      </c>
      <c r="AM14" s="18" t="str">
        <f t="shared" si="17"/>
        <v/>
      </c>
      <c r="AN14" s="18" t="str">
        <f t="shared" si="18"/>
        <v/>
      </c>
      <c r="AO14" s="18" t="str">
        <f t="shared" si="19"/>
        <v/>
      </c>
      <c r="AP14" s="18" t="str">
        <f t="shared" si="20"/>
        <v/>
      </c>
      <c r="AS14" s="63">
        <f t="shared" si="21"/>
        <v>77.2</v>
      </c>
      <c r="AT14" s="23" t="str">
        <f t="shared" si="22"/>
        <v xml:space="preserve">Mencapai kompetensi dengan sangat baik dalam Memahami dampak media sosial bagi penggunya. Membuat custom block sebagai prosedur pada Scratch. </v>
      </c>
      <c r="AU14" s="23" t="str">
        <f t="shared" si="23"/>
        <v>Perlu peningkatan dalam hal Memahami cara pencarian data dalam pengolah lembar kerja.  Memakai tools pengolah lembar kerja. Memahami makna blok penyusun program dalam bahasa  Blockly.</v>
      </c>
      <c r="AV14" s="23" t="str">
        <f t="shared" si="24"/>
        <v xml:space="preserve">Mencapai kompetensi dengan sangat baik dalam Memahami dampak media sosial bagi penggunya. Membuat custom block sebagai prosedur pada Scratch. </v>
      </c>
      <c r="AW14" s="23" t="str">
        <f t="shared" si="25"/>
        <v>Perlu peningkatan dalam hal Memahami cara pencarian data dalam pengolah lembar kerja.  Memakai tools pengolah lembar kerja. Memahami makna blok penyusun program dalam bahasa  Blockly.</v>
      </c>
    </row>
    <row r="15" spans="1:50" ht="20.25" customHeight="1">
      <c r="A15" s="119">
        <v>9</v>
      </c>
      <c r="B15" s="126" t="s">
        <v>478</v>
      </c>
      <c r="C15" s="121" t="s">
        <v>775</v>
      </c>
      <c r="D15" s="122" t="s">
        <v>776</v>
      </c>
      <c r="E15" s="122" t="s">
        <v>760</v>
      </c>
      <c r="F15" s="123">
        <v>65</v>
      </c>
      <c r="G15" s="59">
        <v>92</v>
      </c>
      <c r="H15" s="59">
        <v>95</v>
      </c>
      <c r="I15" s="59">
        <v>94</v>
      </c>
      <c r="J15" s="59">
        <f t="shared" si="0"/>
        <v>80</v>
      </c>
      <c r="K15" s="59"/>
      <c r="L15" s="59"/>
      <c r="M15" s="59"/>
      <c r="N15" s="59"/>
      <c r="O15" s="124"/>
      <c r="P15" s="18">
        <v>80</v>
      </c>
      <c r="Q15" s="18">
        <v>79</v>
      </c>
      <c r="R15" s="18"/>
      <c r="S15" s="18"/>
      <c r="T15" s="18"/>
      <c r="U15" s="61">
        <f t="shared" si="1"/>
        <v>85.2</v>
      </c>
      <c r="V15" s="18" t="str">
        <f t="shared" si="2"/>
        <v xml:space="preserve">Memahami dampak media sosial bagi penggunya. </v>
      </c>
      <c r="W15" s="18" t="str">
        <f t="shared" si="3"/>
        <v/>
      </c>
      <c r="Z15" s="18" t="str">
        <f t="shared" si="4"/>
        <v/>
      </c>
      <c r="AA15" s="18" t="str">
        <f t="shared" si="5"/>
        <v xml:space="preserve"> Memakai tools pengolah lembar kerja. </v>
      </c>
      <c r="AB15" s="18" t="str">
        <f t="shared" si="6"/>
        <v xml:space="preserve">Membuat custom block sebagai prosedur pada Scratch. </v>
      </c>
      <c r="AC15" s="18" t="str">
        <f t="shared" si="7"/>
        <v>Memahami makna blok penyusun program dalam bahasa  Blockly.</v>
      </c>
      <c r="AD15" s="18" t="str">
        <f t="shared" si="8"/>
        <v/>
      </c>
      <c r="AE15" s="18" t="str">
        <f t="shared" si="9"/>
        <v/>
      </c>
      <c r="AF15" s="18" t="str">
        <f t="shared" si="10"/>
        <v/>
      </c>
      <c r="AG15" s="18" t="str">
        <f t="shared" si="11"/>
        <v/>
      </c>
      <c r="AH15" s="30" t="str">
        <f t="shared" si="12"/>
        <v/>
      </c>
      <c r="AI15" s="18" t="str">
        <f t="shared" si="13"/>
        <v xml:space="preserve">Memahami cara pencarian data dalam pengolah lembar kerja. </v>
      </c>
      <c r="AJ15" s="18" t="str">
        <f t="shared" si="14"/>
        <v/>
      </c>
      <c r="AK15" s="18" t="str">
        <f t="shared" si="15"/>
        <v/>
      </c>
      <c r="AL15" s="18" t="str">
        <f t="shared" si="16"/>
        <v/>
      </c>
      <c r="AM15" s="18" t="str">
        <f t="shared" si="17"/>
        <v/>
      </c>
      <c r="AN15" s="18" t="str">
        <f t="shared" si="18"/>
        <v/>
      </c>
      <c r="AO15" s="18" t="str">
        <f t="shared" si="19"/>
        <v/>
      </c>
      <c r="AP15" s="18" t="str">
        <f t="shared" si="20"/>
        <v/>
      </c>
      <c r="AS15" s="63">
        <f t="shared" si="21"/>
        <v>85.2</v>
      </c>
      <c r="AT15" s="23" t="str">
        <f t="shared" si="22"/>
        <v>Mencapai kompetensi dengan sangat baik dalam Memahami dampak media sosial bagi penggunya.  Memakai tools pengolah lembar kerja. Membuat custom block sebagai prosedur pada Scratch. Memahami makna blok penyusun program dalam bahasa  Blockly.</v>
      </c>
      <c r="AU15" s="23" t="str">
        <f t="shared" si="23"/>
        <v xml:space="preserve">Perlu peningkatan dalam hal Memahami cara pencarian data dalam pengolah lembar kerja. </v>
      </c>
      <c r="AV15" s="23" t="str">
        <f t="shared" si="24"/>
        <v>Mencapai kompetensi dengan sangat baik dalam Memahami dampak media sosial bagi penggunya.  Memakai tools pengolah lembar kerja. Membuat custom block sebagai prosedur pada Scratch. Memahami makna blok penyusun program dalam bahasa  Blockly.</v>
      </c>
      <c r="AW15" s="23" t="str">
        <f t="shared" si="25"/>
        <v xml:space="preserve">Perlu peningkatan dalam hal Memahami cara pencarian data dalam pengolah lembar kerja. </v>
      </c>
    </row>
    <row r="16" spans="1:50" ht="20.25" customHeight="1">
      <c r="A16" s="125">
        <v>10</v>
      </c>
      <c r="B16" s="126" t="s">
        <v>479</v>
      </c>
      <c r="C16" s="121" t="s">
        <v>777</v>
      </c>
      <c r="D16" s="122" t="s">
        <v>778</v>
      </c>
      <c r="E16" s="122" t="s">
        <v>760</v>
      </c>
      <c r="F16" s="123">
        <v>60</v>
      </c>
      <c r="G16" s="59">
        <v>90</v>
      </c>
      <c r="H16" s="59">
        <v>100</v>
      </c>
      <c r="I16" s="59">
        <v>90</v>
      </c>
      <c r="J16" s="59">
        <f t="shared" si="0"/>
        <v>80</v>
      </c>
      <c r="K16" s="59"/>
      <c r="L16" s="59"/>
      <c r="M16" s="59"/>
      <c r="N16" s="59"/>
      <c r="O16" s="124"/>
      <c r="P16" s="18">
        <v>80</v>
      </c>
      <c r="Q16" s="18">
        <v>79</v>
      </c>
      <c r="R16" s="18"/>
      <c r="S16" s="18"/>
      <c r="T16" s="18"/>
      <c r="U16" s="61">
        <f t="shared" si="1"/>
        <v>84</v>
      </c>
      <c r="V16" s="18" t="str">
        <f t="shared" si="2"/>
        <v xml:space="preserve">Memahami dampak media sosial bagi penggunya. </v>
      </c>
      <c r="W16" s="18" t="str">
        <f t="shared" si="3"/>
        <v/>
      </c>
      <c r="Z16" s="18" t="str">
        <f t="shared" si="4"/>
        <v/>
      </c>
      <c r="AA16" s="18" t="str">
        <f t="shared" si="5"/>
        <v xml:space="preserve"> Memakai tools pengolah lembar kerja. </v>
      </c>
      <c r="AB16" s="18" t="str">
        <f t="shared" si="6"/>
        <v xml:space="preserve">Membuat custom block sebagai prosedur pada Scratch. </v>
      </c>
      <c r="AC16" s="18" t="str">
        <f t="shared" si="7"/>
        <v>Memahami makna blok penyusun program dalam bahasa  Blockly.</v>
      </c>
      <c r="AD16" s="18" t="str">
        <f t="shared" si="8"/>
        <v/>
      </c>
      <c r="AE16" s="18" t="str">
        <f t="shared" si="9"/>
        <v/>
      </c>
      <c r="AF16" s="18" t="str">
        <f t="shared" si="10"/>
        <v/>
      </c>
      <c r="AG16" s="18" t="str">
        <f t="shared" si="11"/>
        <v/>
      </c>
      <c r="AH16" s="30" t="str">
        <f t="shared" si="12"/>
        <v/>
      </c>
      <c r="AI16" s="18" t="str">
        <f t="shared" si="13"/>
        <v xml:space="preserve">Memahami cara pencarian data dalam pengolah lembar kerja. </v>
      </c>
      <c r="AJ16" s="18" t="str">
        <f t="shared" si="14"/>
        <v/>
      </c>
      <c r="AK16" s="18" t="str">
        <f t="shared" si="15"/>
        <v/>
      </c>
      <c r="AL16" s="18" t="str">
        <f t="shared" si="16"/>
        <v/>
      </c>
      <c r="AM16" s="18" t="str">
        <f t="shared" si="17"/>
        <v/>
      </c>
      <c r="AN16" s="18" t="str">
        <f t="shared" si="18"/>
        <v/>
      </c>
      <c r="AO16" s="18" t="str">
        <f t="shared" si="19"/>
        <v/>
      </c>
      <c r="AP16" s="18" t="str">
        <f t="shared" si="20"/>
        <v/>
      </c>
      <c r="AS16" s="63">
        <f t="shared" si="21"/>
        <v>84</v>
      </c>
      <c r="AT16" s="23" t="str">
        <f t="shared" si="22"/>
        <v>Mencapai kompetensi dengan sangat baik dalam Memahami dampak media sosial bagi penggunya.  Memakai tools pengolah lembar kerja. Membuat custom block sebagai prosedur pada Scratch. Memahami makna blok penyusun program dalam bahasa  Blockly.</v>
      </c>
      <c r="AU16" s="23" t="str">
        <f t="shared" si="23"/>
        <v xml:space="preserve">Perlu peningkatan dalam hal Memahami cara pencarian data dalam pengolah lembar kerja. </v>
      </c>
      <c r="AV16" s="23" t="str">
        <f t="shared" si="24"/>
        <v>Mencapai kompetensi dengan sangat baik dalam Memahami dampak media sosial bagi penggunya.  Memakai tools pengolah lembar kerja. Membuat custom block sebagai prosedur pada Scratch. Memahami makna blok penyusun program dalam bahasa  Blockly.</v>
      </c>
      <c r="AW16" s="23" t="str">
        <f t="shared" si="25"/>
        <v xml:space="preserve">Perlu peningkatan dalam hal Memahami cara pencarian data dalam pengolah lembar kerja. </v>
      </c>
    </row>
    <row r="17" spans="1:49" ht="20.25" customHeight="1">
      <c r="A17" s="119">
        <v>11</v>
      </c>
      <c r="B17" s="126" t="s">
        <v>480</v>
      </c>
      <c r="C17" s="121" t="s">
        <v>779</v>
      </c>
      <c r="D17" s="122" t="s">
        <v>780</v>
      </c>
      <c r="E17" s="122" t="s">
        <v>760</v>
      </c>
      <c r="F17" s="123">
        <v>70</v>
      </c>
      <c r="G17" s="59">
        <v>90</v>
      </c>
      <c r="H17" s="59">
        <v>100</v>
      </c>
      <c r="I17" s="59">
        <v>86</v>
      </c>
      <c r="J17" s="59">
        <f t="shared" si="0"/>
        <v>80</v>
      </c>
      <c r="K17" s="59"/>
      <c r="L17" s="59"/>
      <c r="M17" s="59"/>
      <c r="N17" s="59"/>
      <c r="O17" s="124"/>
      <c r="P17" s="18">
        <v>80</v>
      </c>
      <c r="Q17" s="18">
        <v>79</v>
      </c>
      <c r="R17" s="18"/>
      <c r="S17" s="18"/>
      <c r="T17" s="18"/>
      <c r="U17" s="61">
        <f t="shared" si="1"/>
        <v>85.2</v>
      </c>
      <c r="V17" s="18" t="str">
        <f t="shared" si="2"/>
        <v xml:space="preserve">Memahami dampak media sosial bagi penggunya. </v>
      </c>
      <c r="W17" s="18" t="str">
        <f t="shared" si="3"/>
        <v/>
      </c>
      <c r="Z17" s="18" t="str">
        <f t="shared" si="4"/>
        <v/>
      </c>
      <c r="AA17" s="18" t="str">
        <f t="shared" si="5"/>
        <v xml:space="preserve"> Memakai tools pengolah lembar kerja. </v>
      </c>
      <c r="AB17" s="18" t="str">
        <f t="shared" si="6"/>
        <v xml:space="preserve">Membuat custom block sebagai prosedur pada Scratch. </v>
      </c>
      <c r="AC17" s="18" t="str">
        <f t="shared" si="7"/>
        <v>Memahami makna blok penyusun program dalam bahasa  Blockly.</v>
      </c>
      <c r="AD17" s="18" t="str">
        <f t="shared" si="8"/>
        <v/>
      </c>
      <c r="AE17" s="18" t="str">
        <f t="shared" si="9"/>
        <v/>
      </c>
      <c r="AF17" s="18" t="str">
        <f t="shared" si="10"/>
        <v/>
      </c>
      <c r="AG17" s="18" t="str">
        <f t="shared" si="11"/>
        <v/>
      </c>
      <c r="AH17" s="30" t="str">
        <f t="shared" si="12"/>
        <v/>
      </c>
      <c r="AI17" s="18" t="str">
        <f t="shared" si="13"/>
        <v xml:space="preserve">Memahami cara pencarian data dalam pengolah lembar kerja. </v>
      </c>
      <c r="AJ17" s="18" t="str">
        <f t="shared" si="14"/>
        <v/>
      </c>
      <c r="AK17" s="18" t="str">
        <f t="shared" si="15"/>
        <v/>
      </c>
      <c r="AL17" s="18" t="str">
        <f t="shared" si="16"/>
        <v/>
      </c>
      <c r="AM17" s="18" t="str">
        <f t="shared" si="17"/>
        <v/>
      </c>
      <c r="AN17" s="18" t="str">
        <f t="shared" si="18"/>
        <v/>
      </c>
      <c r="AO17" s="18" t="str">
        <f t="shared" si="19"/>
        <v/>
      </c>
      <c r="AP17" s="18" t="str">
        <f t="shared" si="20"/>
        <v/>
      </c>
      <c r="AS17" s="63">
        <f t="shared" si="21"/>
        <v>85.2</v>
      </c>
      <c r="AT17" s="23" t="str">
        <f t="shared" si="22"/>
        <v>Mencapai kompetensi dengan sangat baik dalam Memahami dampak media sosial bagi penggunya.  Memakai tools pengolah lembar kerja. Membuat custom block sebagai prosedur pada Scratch. Memahami makna blok penyusun program dalam bahasa  Blockly.</v>
      </c>
      <c r="AU17" s="23" t="str">
        <f t="shared" si="23"/>
        <v xml:space="preserve">Perlu peningkatan dalam hal Memahami cara pencarian data dalam pengolah lembar kerja. </v>
      </c>
      <c r="AV17" s="23" t="str">
        <f t="shared" si="24"/>
        <v>Mencapai kompetensi dengan sangat baik dalam Memahami dampak media sosial bagi penggunya.  Memakai tools pengolah lembar kerja. Membuat custom block sebagai prosedur pada Scratch. Memahami makna blok penyusun program dalam bahasa  Blockly.</v>
      </c>
      <c r="AW17" s="23" t="str">
        <f t="shared" si="25"/>
        <v xml:space="preserve">Perlu peningkatan dalam hal Memahami cara pencarian data dalam pengolah lembar kerja. </v>
      </c>
    </row>
    <row r="18" spans="1:49" ht="20.25" customHeight="1">
      <c r="A18" s="125">
        <v>12</v>
      </c>
      <c r="B18" s="126" t="s">
        <v>481</v>
      </c>
      <c r="C18" s="121" t="s">
        <v>781</v>
      </c>
      <c r="D18" s="122" t="s">
        <v>782</v>
      </c>
      <c r="E18" s="122" t="s">
        <v>760</v>
      </c>
      <c r="F18" s="123">
        <v>80</v>
      </c>
      <c r="G18" s="59">
        <v>88</v>
      </c>
      <c r="H18" s="59">
        <v>75</v>
      </c>
      <c r="I18" s="59">
        <v>82</v>
      </c>
      <c r="J18" s="59">
        <f t="shared" si="0"/>
        <v>80</v>
      </c>
      <c r="K18" s="59"/>
      <c r="L18" s="59"/>
      <c r="M18" s="59"/>
      <c r="N18" s="59"/>
      <c r="O18" s="124"/>
      <c r="P18" s="18">
        <v>80</v>
      </c>
      <c r="Q18" s="18">
        <v>79</v>
      </c>
      <c r="R18" s="18"/>
      <c r="S18" s="18"/>
      <c r="T18" s="18"/>
      <c r="U18" s="61">
        <f t="shared" si="1"/>
        <v>81</v>
      </c>
      <c r="V18" s="18" t="str">
        <f t="shared" si="2"/>
        <v xml:space="preserve">Memahami cara pencarian data dalam pengolah lembar kerja. </v>
      </c>
      <c r="W18" s="18" t="str">
        <f t="shared" si="3"/>
        <v/>
      </c>
      <c r="Z18" s="18" t="str">
        <f t="shared" si="4"/>
        <v/>
      </c>
      <c r="AA18" s="18" t="str">
        <f t="shared" si="5"/>
        <v xml:space="preserve"> Memakai tools pengolah lembar kerja. </v>
      </c>
      <c r="AB18" s="18" t="str">
        <f t="shared" si="6"/>
        <v/>
      </c>
      <c r="AC18" s="18" t="str">
        <f t="shared" si="7"/>
        <v>Memahami makna blok penyusun program dalam bahasa  Blockly.</v>
      </c>
      <c r="AD18" s="18" t="str">
        <f t="shared" si="8"/>
        <v/>
      </c>
      <c r="AE18" s="18" t="str">
        <f t="shared" si="9"/>
        <v/>
      </c>
      <c r="AF18" s="18" t="str">
        <f t="shared" si="10"/>
        <v/>
      </c>
      <c r="AG18" s="18" t="str">
        <f t="shared" si="11"/>
        <v/>
      </c>
      <c r="AH18" s="30" t="str">
        <f t="shared" si="12"/>
        <v/>
      </c>
      <c r="AI18" s="18" t="str">
        <f t="shared" si="13"/>
        <v/>
      </c>
      <c r="AJ18" s="18" t="str">
        <f t="shared" si="14"/>
        <v/>
      </c>
      <c r="AK18" s="18" t="str">
        <f t="shared" si="15"/>
        <v xml:space="preserve">Membuat custom block sebagai prosedur pada Scratch. </v>
      </c>
      <c r="AL18" s="18" t="str">
        <f t="shared" si="16"/>
        <v/>
      </c>
      <c r="AM18" s="18" t="str">
        <f t="shared" si="17"/>
        <v/>
      </c>
      <c r="AN18" s="18" t="str">
        <f t="shared" si="18"/>
        <v/>
      </c>
      <c r="AO18" s="18" t="str">
        <f t="shared" si="19"/>
        <v/>
      </c>
      <c r="AP18" s="18" t="str">
        <f t="shared" si="20"/>
        <v/>
      </c>
      <c r="AS18" s="63">
        <f t="shared" si="21"/>
        <v>81</v>
      </c>
      <c r="AT18" s="23" t="str">
        <f t="shared" si="22"/>
        <v>Mencapai kompetensi dengan sangat baik dalam Memahami cara pencarian data dalam pengolah lembar kerja.  Memakai tools pengolah lembar kerja. Memahami makna blok penyusun program dalam bahasa  Blockly.</v>
      </c>
      <c r="AU18" s="23" t="str">
        <f t="shared" si="23"/>
        <v xml:space="preserve">Perlu peningkatan dalam hal Membuat custom block sebagai prosedur pada Scratch. </v>
      </c>
      <c r="AV18" s="23" t="str">
        <f t="shared" si="24"/>
        <v>Mencapai kompetensi dengan sangat baik dalam Memahami cara pencarian data dalam pengolah lembar kerja.  Memakai tools pengolah lembar kerja. Memahami makna blok penyusun program dalam bahasa  Blockly.</v>
      </c>
      <c r="AW18" s="23" t="str">
        <f t="shared" si="25"/>
        <v xml:space="preserve">Perlu peningkatan dalam hal Membuat custom block sebagai prosedur pada Scratch. </v>
      </c>
    </row>
    <row r="19" spans="1:49" ht="20.25" customHeight="1">
      <c r="A19" s="119">
        <v>13</v>
      </c>
      <c r="B19" s="126" t="s">
        <v>482</v>
      </c>
      <c r="C19" s="121" t="s">
        <v>783</v>
      </c>
      <c r="D19" s="122" t="s">
        <v>784</v>
      </c>
      <c r="E19" s="122" t="s">
        <v>760</v>
      </c>
      <c r="F19" s="123">
        <v>85</v>
      </c>
      <c r="G19" s="59">
        <v>90</v>
      </c>
      <c r="H19" s="59">
        <v>100</v>
      </c>
      <c r="I19" s="59">
        <v>86</v>
      </c>
      <c r="J19" s="59">
        <f t="shared" si="0"/>
        <v>80</v>
      </c>
      <c r="K19" s="59"/>
      <c r="L19" s="59"/>
      <c r="M19" s="59"/>
      <c r="N19" s="59"/>
      <c r="O19" s="124"/>
      <c r="P19" s="18">
        <v>80</v>
      </c>
      <c r="Q19" s="18">
        <v>79</v>
      </c>
      <c r="R19" s="18"/>
      <c r="S19" s="18"/>
      <c r="T19" s="18"/>
      <c r="U19" s="61">
        <f t="shared" si="1"/>
        <v>88.2</v>
      </c>
      <c r="V19" s="18" t="str">
        <f t="shared" si="2"/>
        <v xml:space="preserve">Memahami dampak media sosial bagi penggunya. </v>
      </c>
      <c r="W19" s="18" t="str">
        <f t="shared" si="3"/>
        <v/>
      </c>
      <c r="Z19" s="18" t="str">
        <f t="shared" si="4"/>
        <v xml:space="preserve">Memahami cara pencarian data dalam pengolah lembar kerja. </v>
      </c>
      <c r="AA19" s="18" t="str">
        <f t="shared" si="5"/>
        <v xml:space="preserve"> Memakai tools pengolah lembar kerja. </v>
      </c>
      <c r="AB19" s="18" t="str">
        <f t="shared" si="6"/>
        <v xml:space="preserve">Membuat custom block sebagai prosedur pada Scratch. </v>
      </c>
      <c r="AC19" s="18" t="str">
        <f t="shared" si="7"/>
        <v>Memahami makna blok penyusun program dalam bahasa  Blockly.</v>
      </c>
      <c r="AD19" s="18" t="str">
        <f t="shared" si="8"/>
        <v/>
      </c>
      <c r="AE19" s="18" t="str">
        <f t="shared" si="9"/>
        <v/>
      </c>
      <c r="AF19" s="18" t="str">
        <f t="shared" si="10"/>
        <v/>
      </c>
      <c r="AG19" s="18" t="str">
        <f t="shared" si="11"/>
        <v/>
      </c>
      <c r="AH19" s="30" t="str">
        <f t="shared" si="12"/>
        <v/>
      </c>
      <c r="AI19" s="18" t="str">
        <f t="shared" si="13"/>
        <v/>
      </c>
      <c r="AJ19" s="18" t="str">
        <f t="shared" si="14"/>
        <v/>
      </c>
      <c r="AK19" s="18" t="str">
        <f t="shared" si="15"/>
        <v/>
      </c>
      <c r="AL19" s="18" t="str">
        <f t="shared" si="16"/>
        <v/>
      </c>
      <c r="AM19" s="18" t="str">
        <f t="shared" si="17"/>
        <v/>
      </c>
      <c r="AN19" s="18" t="str">
        <f t="shared" si="18"/>
        <v/>
      </c>
      <c r="AO19" s="18" t="str">
        <f t="shared" si="19"/>
        <v/>
      </c>
      <c r="AP19" s="18" t="str">
        <f t="shared" si="20"/>
        <v/>
      </c>
      <c r="AS19" s="63">
        <f t="shared" si="21"/>
        <v>88.2</v>
      </c>
      <c r="AT19" s="23" t="str">
        <f t="shared" si="22"/>
        <v>Mencapai kompetensi dengan sangat baik dalam Memahami dampak media sosial bagi penggunya. Memahami cara pencarian data dalam pengolah lembar kerja.  Memakai tools pengolah lembar kerja. Membuat custom block sebagai prosedur pada Scratch. Memahami makna blok penyusun program dalam bahasa  Blockly.</v>
      </c>
      <c r="AU19" s="23" t="str">
        <f t="shared" si="23"/>
        <v xml:space="preserve">Perlu peningkatan dalam hal </v>
      </c>
      <c r="AV19" s="23" t="str">
        <f t="shared" si="24"/>
        <v>Mencapai kompetensi dengan sangat baik dalam Memahami dampak media sosial bagi penggunya. Memahami cara pencarian data dalam pengolah lembar kerja.  Memakai tools pengolah lembar kerja. Membuat custom block sebagai prosedur pada Scratch. Memahami makna blok penyusun program dalam bahasa  Blockly.</v>
      </c>
      <c r="AW19" s="23" t="str">
        <f t="shared" si="25"/>
        <v/>
      </c>
    </row>
    <row r="20" spans="1:49" ht="20.25" customHeight="1">
      <c r="A20" s="125">
        <v>14</v>
      </c>
      <c r="B20" s="126" t="s">
        <v>483</v>
      </c>
      <c r="C20" s="121" t="s">
        <v>785</v>
      </c>
      <c r="D20" s="122" t="s">
        <v>786</v>
      </c>
      <c r="E20" s="122" t="s">
        <v>760</v>
      </c>
      <c r="F20" s="123">
        <v>80</v>
      </c>
      <c r="G20" s="59">
        <v>82</v>
      </c>
      <c r="H20" s="59">
        <v>100</v>
      </c>
      <c r="I20" s="59">
        <v>79</v>
      </c>
      <c r="J20" s="59">
        <f t="shared" si="0"/>
        <v>80</v>
      </c>
      <c r="K20" s="59"/>
      <c r="L20" s="59"/>
      <c r="M20" s="59"/>
      <c r="N20" s="59"/>
      <c r="O20" s="124"/>
      <c r="P20" s="18">
        <v>80</v>
      </c>
      <c r="Q20" s="18">
        <v>79</v>
      </c>
      <c r="R20" s="18"/>
      <c r="S20" s="18"/>
      <c r="T20" s="18"/>
      <c r="U20" s="61">
        <f t="shared" si="1"/>
        <v>84.2</v>
      </c>
      <c r="V20" s="18" t="str">
        <f t="shared" si="2"/>
        <v xml:space="preserve">Memahami cara pencarian data dalam pengolah lembar kerja. </v>
      </c>
      <c r="W20" s="18" t="str">
        <f t="shared" si="3"/>
        <v>Memahami makna blok penyusun program dalam bahasa  Blockly.</v>
      </c>
      <c r="Z20" s="18" t="str">
        <f t="shared" si="4"/>
        <v/>
      </c>
      <c r="AA20" s="18" t="str">
        <f t="shared" si="5"/>
        <v xml:space="preserve"> Memakai tools pengolah lembar kerja. </v>
      </c>
      <c r="AB20" s="18" t="str">
        <f t="shared" si="6"/>
        <v xml:space="preserve">Membuat custom block sebagai prosedur pada Scratch. </v>
      </c>
      <c r="AC20" s="18" t="str">
        <f t="shared" si="7"/>
        <v/>
      </c>
      <c r="AD20" s="18" t="str">
        <f t="shared" si="8"/>
        <v/>
      </c>
      <c r="AE20" s="18" t="str">
        <f t="shared" si="9"/>
        <v/>
      </c>
      <c r="AF20" s="18" t="str">
        <f t="shared" si="10"/>
        <v/>
      </c>
      <c r="AG20" s="18" t="str">
        <f t="shared" si="11"/>
        <v/>
      </c>
      <c r="AH20" s="30" t="str">
        <f t="shared" si="12"/>
        <v/>
      </c>
      <c r="AI20" s="18" t="str">
        <f t="shared" si="13"/>
        <v/>
      </c>
      <c r="AJ20" s="18" t="str">
        <f t="shared" si="14"/>
        <v/>
      </c>
      <c r="AK20" s="18" t="str">
        <f t="shared" si="15"/>
        <v/>
      </c>
      <c r="AL20" s="18" t="str">
        <f t="shared" si="16"/>
        <v>Memahami makna blok penyusun program dalam bahasa  Blockly.</v>
      </c>
      <c r="AM20" s="18" t="str">
        <f t="shared" si="17"/>
        <v/>
      </c>
      <c r="AN20" s="18" t="str">
        <f t="shared" si="18"/>
        <v/>
      </c>
      <c r="AO20" s="18" t="str">
        <f t="shared" si="19"/>
        <v/>
      </c>
      <c r="AP20" s="18" t="str">
        <f t="shared" si="20"/>
        <v/>
      </c>
      <c r="AS20" s="63">
        <f t="shared" si="21"/>
        <v>84.2</v>
      </c>
      <c r="AT20" s="23" t="str">
        <f t="shared" si="22"/>
        <v xml:space="preserve">Mencapai kompetensi dengan sangat baik dalam Memahami cara pencarian data dalam pengolah lembar kerja. Memahami makna blok penyusun program dalam bahasa  Blockly. Memakai tools pengolah lembar kerja. Membuat custom block sebagai prosedur pada Scratch. </v>
      </c>
      <c r="AU20" s="23" t="str">
        <f t="shared" si="23"/>
        <v>Perlu peningkatan dalam hal Memahami makna blok penyusun program dalam bahasa  Blockly.</v>
      </c>
      <c r="AV20" s="23" t="str">
        <f t="shared" si="24"/>
        <v xml:space="preserve">Mencapai kompetensi dengan sangat baik dalam Memahami cara pencarian data dalam pengolah lembar kerja. Memahami makna blok penyusun program dalam bahasa  Blockly. Memakai tools pengolah lembar kerja. Membuat custom block sebagai prosedur pada Scratch. </v>
      </c>
      <c r="AW20" s="23" t="str">
        <f t="shared" si="25"/>
        <v>Perlu peningkatan dalam hal Memahami makna blok penyusun program dalam bahasa  Blockly.</v>
      </c>
    </row>
    <row r="21" spans="1:49" ht="20.25" customHeight="1">
      <c r="A21" s="119">
        <v>15</v>
      </c>
      <c r="B21" s="126" t="s">
        <v>484</v>
      </c>
      <c r="C21" s="121" t="s">
        <v>787</v>
      </c>
      <c r="D21" s="122" t="s">
        <v>788</v>
      </c>
      <c r="E21" s="122" t="s">
        <v>760</v>
      </c>
      <c r="F21" s="123">
        <v>85</v>
      </c>
      <c r="G21" s="59">
        <v>80</v>
      </c>
      <c r="H21" s="59">
        <v>100</v>
      </c>
      <c r="I21" s="59">
        <v>92</v>
      </c>
      <c r="J21" s="59">
        <f t="shared" si="0"/>
        <v>80</v>
      </c>
      <c r="K21" s="59"/>
      <c r="L21" s="59"/>
      <c r="M21" s="59"/>
      <c r="N21" s="59"/>
      <c r="O21" s="124"/>
      <c r="P21" s="18">
        <v>80</v>
      </c>
      <c r="Q21" s="18">
        <v>79</v>
      </c>
      <c r="R21" s="18"/>
      <c r="S21" s="18"/>
      <c r="T21" s="18"/>
      <c r="U21" s="61">
        <f t="shared" si="1"/>
        <v>87.4</v>
      </c>
      <c r="V21" s="18" t="str">
        <f t="shared" si="2"/>
        <v xml:space="preserve"> Memakai tools pengolah lembar kerja. </v>
      </c>
      <c r="W21" s="18" t="str">
        <f t="shared" si="3"/>
        <v/>
      </c>
      <c r="Z21" s="18" t="str">
        <f t="shared" si="4"/>
        <v xml:space="preserve">Memahami cara pencarian data dalam pengolah lembar kerja. </v>
      </c>
      <c r="AA21" s="18" t="str">
        <f t="shared" si="5"/>
        <v/>
      </c>
      <c r="AB21" s="18" t="str">
        <f t="shared" si="6"/>
        <v xml:space="preserve">Membuat custom block sebagai prosedur pada Scratch. </v>
      </c>
      <c r="AC21" s="18" t="str">
        <f t="shared" si="7"/>
        <v>Memahami makna blok penyusun program dalam bahasa  Blockly.</v>
      </c>
      <c r="AD21" s="18" t="str">
        <f t="shared" si="8"/>
        <v/>
      </c>
      <c r="AE21" s="18" t="str">
        <f t="shared" si="9"/>
        <v/>
      </c>
      <c r="AF21" s="18" t="str">
        <f t="shared" si="10"/>
        <v/>
      </c>
      <c r="AG21" s="18" t="str">
        <f t="shared" si="11"/>
        <v/>
      </c>
      <c r="AH21" s="30" t="str">
        <f t="shared" si="12"/>
        <v/>
      </c>
      <c r="AI21" s="18" t="str">
        <f t="shared" si="13"/>
        <v/>
      </c>
      <c r="AJ21" s="18" t="str">
        <f t="shared" si="14"/>
        <v/>
      </c>
      <c r="AK21" s="18" t="str">
        <f t="shared" si="15"/>
        <v/>
      </c>
      <c r="AL21" s="18" t="str">
        <f t="shared" si="16"/>
        <v/>
      </c>
      <c r="AM21" s="18" t="str">
        <f t="shared" si="17"/>
        <v/>
      </c>
      <c r="AN21" s="18" t="str">
        <f t="shared" si="18"/>
        <v/>
      </c>
      <c r="AO21" s="18" t="str">
        <f t="shared" si="19"/>
        <v/>
      </c>
      <c r="AP21" s="18" t="str">
        <f t="shared" si="20"/>
        <v/>
      </c>
      <c r="AS21" s="63">
        <f t="shared" si="21"/>
        <v>87.4</v>
      </c>
      <c r="AT21" s="23" t="str">
        <f t="shared" si="22"/>
        <v>Mencapai kompetensi dengan sangat baik dalam  Memakai tools pengolah lembar kerja. Memahami cara pencarian data dalam pengolah lembar kerja. Membuat custom block sebagai prosedur pada Scratch. Memahami makna blok penyusun program dalam bahasa  Blockly.</v>
      </c>
      <c r="AU21" s="23" t="str">
        <f t="shared" si="23"/>
        <v xml:space="preserve">Perlu peningkatan dalam hal </v>
      </c>
      <c r="AV21" s="23" t="str">
        <f t="shared" si="24"/>
        <v>Mencapai kompetensi dengan sangat baik dalam  Memakai tools pengolah lembar kerja. Memahami cara pencarian data dalam pengolah lembar kerja. Membuat custom block sebagai prosedur pada Scratch. Memahami makna blok penyusun program dalam bahasa  Blockly.</v>
      </c>
      <c r="AW21" s="23" t="str">
        <f t="shared" si="25"/>
        <v/>
      </c>
    </row>
    <row r="22" spans="1:49" ht="20.25" customHeight="1">
      <c r="A22" s="125">
        <v>16</v>
      </c>
      <c r="B22" s="126" t="s">
        <v>485</v>
      </c>
      <c r="C22" s="121" t="s">
        <v>789</v>
      </c>
      <c r="D22" s="122" t="s">
        <v>790</v>
      </c>
      <c r="E22" s="122" t="s">
        <v>760</v>
      </c>
      <c r="F22" s="123">
        <v>85</v>
      </c>
      <c r="G22" s="59">
        <v>84</v>
      </c>
      <c r="H22" s="59">
        <v>75</v>
      </c>
      <c r="I22" s="59">
        <v>86</v>
      </c>
      <c r="J22" s="59">
        <f t="shared" si="0"/>
        <v>80</v>
      </c>
      <c r="K22" s="59"/>
      <c r="L22" s="59"/>
      <c r="M22" s="59"/>
      <c r="N22" s="59"/>
      <c r="O22" s="124"/>
      <c r="P22" s="18">
        <v>80</v>
      </c>
      <c r="Q22" s="18">
        <v>79</v>
      </c>
      <c r="R22" s="18"/>
      <c r="S22" s="18"/>
      <c r="T22" s="18"/>
      <c r="U22" s="61">
        <f t="shared" si="1"/>
        <v>82</v>
      </c>
      <c r="V22" s="18" t="str">
        <f t="shared" si="2"/>
        <v xml:space="preserve">Memahami dampak media sosial bagi penggunya. </v>
      </c>
      <c r="W22" s="18" t="str">
        <f t="shared" si="3"/>
        <v/>
      </c>
      <c r="Z22" s="18" t="str">
        <f t="shared" si="4"/>
        <v xml:space="preserve">Memahami cara pencarian data dalam pengolah lembar kerja. </v>
      </c>
      <c r="AA22" s="18" t="str">
        <f t="shared" si="5"/>
        <v xml:space="preserve"> Memakai tools pengolah lembar kerja. </v>
      </c>
      <c r="AB22" s="18" t="str">
        <f t="shared" si="6"/>
        <v/>
      </c>
      <c r="AC22" s="18" t="str">
        <f t="shared" si="7"/>
        <v>Memahami makna blok penyusun program dalam bahasa  Blockly.</v>
      </c>
      <c r="AD22" s="18" t="str">
        <f t="shared" si="8"/>
        <v/>
      </c>
      <c r="AE22" s="18" t="str">
        <f t="shared" si="9"/>
        <v/>
      </c>
      <c r="AF22" s="18" t="str">
        <f t="shared" si="10"/>
        <v/>
      </c>
      <c r="AG22" s="18" t="str">
        <f t="shared" si="11"/>
        <v/>
      </c>
      <c r="AH22" s="30" t="str">
        <f t="shared" si="12"/>
        <v/>
      </c>
      <c r="AI22" s="18" t="str">
        <f t="shared" si="13"/>
        <v/>
      </c>
      <c r="AJ22" s="18" t="str">
        <f t="shared" si="14"/>
        <v/>
      </c>
      <c r="AK22" s="18" t="str">
        <f t="shared" si="15"/>
        <v xml:space="preserve">Membuat custom block sebagai prosedur pada Scratch. </v>
      </c>
      <c r="AL22" s="18" t="str">
        <f t="shared" si="16"/>
        <v/>
      </c>
      <c r="AM22" s="18" t="str">
        <f t="shared" si="17"/>
        <v/>
      </c>
      <c r="AN22" s="18" t="str">
        <f t="shared" si="18"/>
        <v/>
      </c>
      <c r="AO22" s="18" t="str">
        <f t="shared" si="19"/>
        <v/>
      </c>
      <c r="AP22" s="18" t="str">
        <f t="shared" si="20"/>
        <v/>
      </c>
      <c r="AS22" s="63">
        <f t="shared" si="21"/>
        <v>82</v>
      </c>
      <c r="AT22" s="23" t="str">
        <f t="shared" si="22"/>
        <v>Mencapai kompetensi dengan sangat baik dalam Memahami dampak media sosial bagi penggunya. Memahami cara pencarian data dalam pengolah lembar kerja.  Memakai tools pengolah lembar kerja. Memahami makna blok penyusun program dalam bahasa  Blockly.</v>
      </c>
      <c r="AU22" s="23" t="str">
        <f t="shared" si="23"/>
        <v xml:space="preserve">Perlu peningkatan dalam hal Membuat custom block sebagai prosedur pada Scratch. </v>
      </c>
      <c r="AV22" s="23" t="str">
        <f t="shared" si="24"/>
        <v>Mencapai kompetensi dengan sangat baik dalam Memahami dampak media sosial bagi penggunya. Memahami cara pencarian data dalam pengolah lembar kerja.  Memakai tools pengolah lembar kerja. Memahami makna blok penyusun program dalam bahasa  Blockly.</v>
      </c>
      <c r="AW22" s="23" t="str">
        <f t="shared" si="25"/>
        <v xml:space="preserve">Perlu peningkatan dalam hal Membuat custom block sebagai prosedur pada Scratch. </v>
      </c>
    </row>
    <row r="23" spans="1:49" ht="20.25" customHeight="1">
      <c r="A23" s="119">
        <v>17</v>
      </c>
      <c r="B23" s="126" t="s">
        <v>486</v>
      </c>
      <c r="C23" s="121" t="s">
        <v>791</v>
      </c>
      <c r="D23" s="122" t="s">
        <v>792</v>
      </c>
      <c r="E23" s="122" t="s">
        <v>760</v>
      </c>
      <c r="F23" s="123">
        <v>85</v>
      </c>
      <c r="G23" s="59">
        <v>84</v>
      </c>
      <c r="H23" s="59">
        <v>100</v>
      </c>
      <c r="I23" s="59">
        <v>94</v>
      </c>
      <c r="J23" s="59">
        <f t="shared" si="0"/>
        <v>80</v>
      </c>
      <c r="K23" s="59"/>
      <c r="L23" s="59"/>
      <c r="M23" s="59"/>
      <c r="N23" s="59"/>
      <c r="O23" s="124"/>
      <c r="P23" s="18">
        <v>80</v>
      </c>
      <c r="Q23" s="18">
        <v>79</v>
      </c>
      <c r="R23" s="18"/>
      <c r="S23" s="18"/>
      <c r="T23" s="18"/>
      <c r="U23" s="61">
        <f t="shared" si="1"/>
        <v>88.6</v>
      </c>
      <c r="V23" s="18" t="str">
        <f t="shared" si="2"/>
        <v xml:space="preserve">Memahami dampak media sosial bagi penggunya. </v>
      </c>
      <c r="W23" s="18" t="str">
        <f t="shared" si="3"/>
        <v/>
      </c>
      <c r="Z23" s="18" t="str">
        <f t="shared" si="4"/>
        <v xml:space="preserve">Memahami cara pencarian data dalam pengolah lembar kerja. </v>
      </c>
      <c r="AA23" s="18" t="str">
        <f t="shared" si="5"/>
        <v xml:space="preserve"> Memakai tools pengolah lembar kerja. </v>
      </c>
      <c r="AB23" s="18" t="str">
        <f t="shared" si="6"/>
        <v xml:space="preserve">Membuat custom block sebagai prosedur pada Scratch. </v>
      </c>
      <c r="AC23" s="18" t="str">
        <f t="shared" si="7"/>
        <v>Memahami makna blok penyusun program dalam bahasa  Blockly.</v>
      </c>
      <c r="AD23" s="18" t="str">
        <f t="shared" si="8"/>
        <v/>
      </c>
      <c r="AE23" s="18" t="str">
        <f t="shared" si="9"/>
        <v/>
      </c>
      <c r="AF23" s="18" t="str">
        <f t="shared" si="10"/>
        <v/>
      </c>
      <c r="AG23" s="18" t="str">
        <f t="shared" si="11"/>
        <v/>
      </c>
      <c r="AH23" s="30" t="str">
        <f t="shared" si="12"/>
        <v/>
      </c>
      <c r="AI23" s="18" t="str">
        <f t="shared" si="13"/>
        <v/>
      </c>
      <c r="AJ23" s="18" t="str">
        <f t="shared" si="14"/>
        <v/>
      </c>
      <c r="AK23" s="18" t="str">
        <f t="shared" si="15"/>
        <v/>
      </c>
      <c r="AL23" s="18" t="str">
        <f t="shared" si="16"/>
        <v/>
      </c>
      <c r="AM23" s="18" t="str">
        <f t="shared" si="17"/>
        <v/>
      </c>
      <c r="AN23" s="18" t="str">
        <f t="shared" si="18"/>
        <v/>
      </c>
      <c r="AO23" s="18" t="str">
        <f t="shared" si="19"/>
        <v/>
      </c>
      <c r="AP23" s="18" t="str">
        <f t="shared" si="20"/>
        <v/>
      </c>
      <c r="AS23" s="63">
        <f t="shared" si="21"/>
        <v>88.6</v>
      </c>
      <c r="AT23" s="23" t="str">
        <f t="shared" si="22"/>
        <v>Mencapai kompetensi dengan sangat baik dalam Memahami dampak media sosial bagi penggunya. Memahami cara pencarian data dalam pengolah lembar kerja.  Memakai tools pengolah lembar kerja. Membuat custom block sebagai prosedur pada Scratch. Memahami makna blok penyusun program dalam bahasa  Blockly.</v>
      </c>
      <c r="AU23" s="23" t="str">
        <f t="shared" si="23"/>
        <v xml:space="preserve">Perlu peningkatan dalam hal </v>
      </c>
      <c r="AV23" s="23" t="str">
        <f t="shared" si="24"/>
        <v>Mencapai kompetensi dengan sangat baik dalam Memahami dampak media sosial bagi penggunya. Memahami cara pencarian data dalam pengolah lembar kerja.  Memakai tools pengolah lembar kerja. Membuat custom block sebagai prosedur pada Scratch. Memahami makna blok penyusun program dalam bahasa  Blockly.</v>
      </c>
      <c r="AW23" s="23" t="str">
        <f t="shared" si="25"/>
        <v/>
      </c>
    </row>
    <row r="24" spans="1:49" ht="20.25" customHeight="1">
      <c r="A24" s="125">
        <v>18</v>
      </c>
      <c r="B24" s="126" t="s">
        <v>487</v>
      </c>
      <c r="C24" s="121" t="s">
        <v>793</v>
      </c>
      <c r="D24" s="122" t="s">
        <v>794</v>
      </c>
      <c r="E24" s="122" t="s">
        <v>760</v>
      </c>
      <c r="F24" s="123">
        <v>75</v>
      </c>
      <c r="G24" s="59">
        <v>80</v>
      </c>
      <c r="H24" s="59">
        <v>60</v>
      </c>
      <c r="I24" s="59">
        <v>79</v>
      </c>
      <c r="J24" s="59">
        <f t="shared" si="0"/>
        <v>70</v>
      </c>
      <c r="K24" s="59"/>
      <c r="L24" s="59"/>
      <c r="M24" s="59"/>
      <c r="N24" s="59"/>
      <c r="O24" s="124"/>
      <c r="P24" s="18">
        <v>80</v>
      </c>
      <c r="Q24" s="18">
        <v>79</v>
      </c>
      <c r="R24" s="18"/>
      <c r="S24" s="18"/>
      <c r="T24" s="18"/>
      <c r="U24" s="61">
        <f t="shared" si="1"/>
        <v>72.8</v>
      </c>
      <c r="V24" s="18" t="str">
        <f t="shared" si="2"/>
        <v xml:space="preserve"> Memakai tools pengolah lembar kerja. </v>
      </c>
      <c r="W24" s="18" t="str">
        <f t="shared" si="3"/>
        <v>Memahami makna blok penyusun program dalam bahasa  Blockly.</v>
      </c>
      <c r="Z24" s="18" t="str">
        <f t="shared" si="4"/>
        <v/>
      </c>
      <c r="AA24" s="18" t="str">
        <f t="shared" si="5"/>
        <v/>
      </c>
      <c r="AB24" s="18" t="str">
        <f t="shared" si="6"/>
        <v/>
      </c>
      <c r="AC24" s="18" t="str">
        <f t="shared" si="7"/>
        <v/>
      </c>
      <c r="AD24" s="18" t="str">
        <f t="shared" si="8"/>
        <v/>
      </c>
      <c r="AE24" s="18" t="str">
        <f t="shared" si="9"/>
        <v/>
      </c>
      <c r="AF24" s="18" t="str">
        <f t="shared" si="10"/>
        <v/>
      </c>
      <c r="AG24" s="18" t="str">
        <f t="shared" si="11"/>
        <v/>
      </c>
      <c r="AH24" s="30" t="str">
        <f t="shared" si="12"/>
        <v/>
      </c>
      <c r="AI24" s="18" t="str">
        <f t="shared" si="13"/>
        <v xml:space="preserve">Memahami cara pencarian data dalam pengolah lembar kerja. </v>
      </c>
      <c r="AJ24" s="18" t="str">
        <f t="shared" si="14"/>
        <v/>
      </c>
      <c r="AK24" s="18" t="str">
        <f t="shared" si="15"/>
        <v xml:space="preserve">Membuat custom block sebagai prosedur pada Scratch. </v>
      </c>
      <c r="AL24" s="18" t="str">
        <f t="shared" si="16"/>
        <v>Memahami makna blok penyusun program dalam bahasa  Blockly.</v>
      </c>
      <c r="AM24" s="18" t="str">
        <f t="shared" si="17"/>
        <v xml:space="preserve">Memahami dampak media sosial bagi penggunya. </v>
      </c>
      <c r="AN24" s="18" t="str">
        <f t="shared" si="18"/>
        <v/>
      </c>
      <c r="AO24" s="18" t="str">
        <f t="shared" si="19"/>
        <v/>
      </c>
      <c r="AP24" s="18" t="str">
        <f t="shared" si="20"/>
        <v/>
      </c>
      <c r="AS24" s="63">
        <f t="shared" si="21"/>
        <v>72.8</v>
      </c>
      <c r="AT24" s="23" t="str">
        <f t="shared" si="22"/>
        <v>Mencapai kompetensi dengan sangat baik dalam  Memakai tools pengolah lembar kerja. Memahami makna blok penyusun program dalam bahasa  Blockly.</v>
      </c>
      <c r="AU24" s="23" t="str">
        <f t="shared" si="23"/>
        <v xml:space="preserve">Perlu peningkatan dalam hal Memahami cara pencarian data dalam pengolah lembar kerja. Membuat custom block sebagai prosedur pada Scratch. Memahami makna blok penyusun program dalam bahasa  Blockly.Memahami dampak media sosial bagi penggunya. </v>
      </c>
      <c r="AV24" s="23" t="str">
        <f t="shared" si="24"/>
        <v>Mencapai kompetensi dengan sangat baik dalam  Memakai tools pengolah lembar kerja. Memahami makna blok penyusun program dalam bahasa  Blockly.</v>
      </c>
      <c r="AW24" s="23" t="str">
        <f t="shared" si="25"/>
        <v xml:space="preserve">Perlu peningkatan dalam hal Memahami cara pencarian data dalam pengolah lembar kerja. Membuat custom block sebagai prosedur pada Scratch. Memahami makna blok penyusun program dalam bahasa  Blockly.Memahami dampak media sosial bagi penggunya. </v>
      </c>
    </row>
    <row r="25" spans="1:49" ht="20.25" customHeight="1">
      <c r="A25" s="119">
        <v>19</v>
      </c>
      <c r="B25" s="126" t="s">
        <v>488</v>
      </c>
      <c r="C25" s="121" t="s">
        <v>795</v>
      </c>
      <c r="D25" s="122" t="s">
        <v>796</v>
      </c>
      <c r="E25" s="122" t="s">
        <v>760</v>
      </c>
      <c r="F25" s="123">
        <v>90</v>
      </c>
      <c r="G25" s="59">
        <v>80</v>
      </c>
      <c r="H25" s="59">
        <v>80</v>
      </c>
      <c r="I25" s="59">
        <v>90</v>
      </c>
      <c r="J25" s="59">
        <f t="shared" si="0"/>
        <v>80</v>
      </c>
      <c r="K25" s="59"/>
      <c r="L25" s="59"/>
      <c r="M25" s="59"/>
      <c r="N25" s="59"/>
      <c r="O25" s="124"/>
      <c r="P25" s="18">
        <v>80</v>
      </c>
      <c r="Q25" s="18">
        <v>79</v>
      </c>
      <c r="R25" s="18"/>
      <c r="S25" s="18"/>
      <c r="T25" s="18"/>
      <c r="U25" s="61">
        <f t="shared" si="1"/>
        <v>84</v>
      </c>
      <c r="V25" s="18" t="str">
        <f t="shared" si="2"/>
        <v xml:space="preserve"> Memakai tools pengolah lembar kerja. </v>
      </c>
      <c r="W25" s="18" t="str">
        <f t="shared" si="3"/>
        <v/>
      </c>
      <c r="Z25" s="18" t="str">
        <f t="shared" si="4"/>
        <v xml:space="preserve">Memahami cara pencarian data dalam pengolah lembar kerja. </v>
      </c>
      <c r="AA25" s="18" t="str">
        <f t="shared" si="5"/>
        <v/>
      </c>
      <c r="AB25" s="18" t="str">
        <f t="shared" si="6"/>
        <v/>
      </c>
      <c r="AC25" s="18" t="str">
        <f t="shared" si="7"/>
        <v>Memahami makna blok penyusun program dalam bahasa  Blockly.</v>
      </c>
      <c r="AD25" s="18" t="str">
        <f t="shared" si="8"/>
        <v/>
      </c>
      <c r="AE25" s="18" t="str">
        <f t="shared" si="9"/>
        <v/>
      </c>
      <c r="AF25" s="18" t="str">
        <f t="shared" si="10"/>
        <v/>
      </c>
      <c r="AG25" s="18" t="str">
        <f t="shared" si="11"/>
        <v/>
      </c>
      <c r="AH25" s="30" t="str">
        <f t="shared" si="12"/>
        <v/>
      </c>
      <c r="AI25" s="18" t="str">
        <f t="shared" si="13"/>
        <v/>
      </c>
      <c r="AJ25" s="18" t="str">
        <f t="shared" si="14"/>
        <v/>
      </c>
      <c r="AK25" s="18" t="str">
        <f t="shared" si="15"/>
        <v/>
      </c>
      <c r="AL25" s="18" t="str">
        <f t="shared" si="16"/>
        <v/>
      </c>
      <c r="AM25" s="18" t="str">
        <f t="shared" si="17"/>
        <v/>
      </c>
      <c r="AN25" s="18" t="str">
        <f t="shared" si="18"/>
        <v/>
      </c>
      <c r="AO25" s="18" t="str">
        <f t="shared" si="19"/>
        <v/>
      </c>
      <c r="AP25" s="18" t="str">
        <f t="shared" si="20"/>
        <v/>
      </c>
      <c r="AS25" s="63">
        <f t="shared" si="21"/>
        <v>84</v>
      </c>
      <c r="AT25" s="23" t="str">
        <f t="shared" si="22"/>
        <v>Mencapai kompetensi dengan sangat baik dalam  Memakai tools pengolah lembar kerja. Memahami cara pencarian data dalam pengolah lembar kerja. Memahami makna blok penyusun program dalam bahasa  Blockly.</v>
      </c>
      <c r="AU25" s="23" t="str">
        <f t="shared" si="23"/>
        <v xml:space="preserve">Perlu peningkatan dalam hal </v>
      </c>
      <c r="AV25" s="23" t="str">
        <f t="shared" si="24"/>
        <v>Mencapai kompetensi dengan sangat baik dalam  Memakai tools pengolah lembar kerja. Memahami cara pencarian data dalam pengolah lembar kerja. Memahami makna blok penyusun program dalam bahasa  Blockly.</v>
      </c>
      <c r="AW25" s="23" t="str">
        <f t="shared" si="25"/>
        <v/>
      </c>
    </row>
    <row r="26" spans="1:49" ht="20.25" customHeight="1">
      <c r="A26" s="125">
        <v>20</v>
      </c>
      <c r="B26" s="126" t="s">
        <v>489</v>
      </c>
      <c r="C26" s="121" t="s">
        <v>797</v>
      </c>
      <c r="D26" s="122" t="s">
        <v>798</v>
      </c>
      <c r="E26" s="122" t="s">
        <v>760</v>
      </c>
      <c r="F26" s="123">
        <v>85</v>
      </c>
      <c r="G26" s="59">
        <v>88</v>
      </c>
      <c r="H26" s="59">
        <v>75</v>
      </c>
      <c r="I26" s="59">
        <v>92</v>
      </c>
      <c r="J26" s="59">
        <f t="shared" si="0"/>
        <v>80</v>
      </c>
      <c r="K26" s="59"/>
      <c r="L26" s="59"/>
      <c r="M26" s="59"/>
      <c r="N26" s="59"/>
      <c r="O26" s="124"/>
      <c r="P26" s="18">
        <v>80</v>
      </c>
      <c r="Q26" s="18">
        <v>79</v>
      </c>
      <c r="R26" s="18"/>
      <c r="S26" s="18"/>
      <c r="T26" s="18"/>
      <c r="U26" s="61">
        <f t="shared" si="1"/>
        <v>84</v>
      </c>
      <c r="V26" s="18" t="str">
        <f t="shared" si="2"/>
        <v xml:space="preserve">Memahami dampak media sosial bagi penggunya. </v>
      </c>
      <c r="W26" s="18" t="str">
        <f t="shared" si="3"/>
        <v/>
      </c>
      <c r="Z26" s="18" t="str">
        <f t="shared" si="4"/>
        <v xml:space="preserve">Memahami cara pencarian data dalam pengolah lembar kerja. </v>
      </c>
      <c r="AA26" s="18" t="str">
        <f t="shared" si="5"/>
        <v xml:space="preserve"> Memakai tools pengolah lembar kerja. </v>
      </c>
      <c r="AB26" s="18" t="str">
        <f t="shared" si="6"/>
        <v/>
      </c>
      <c r="AC26" s="18" t="str">
        <f t="shared" si="7"/>
        <v>Memahami makna blok penyusun program dalam bahasa  Blockly.</v>
      </c>
      <c r="AD26" s="18" t="str">
        <f t="shared" si="8"/>
        <v/>
      </c>
      <c r="AE26" s="18" t="str">
        <f t="shared" si="9"/>
        <v/>
      </c>
      <c r="AF26" s="18" t="str">
        <f t="shared" si="10"/>
        <v/>
      </c>
      <c r="AG26" s="18" t="str">
        <f t="shared" si="11"/>
        <v/>
      </c>
      <c r="AH26" s="30" t="str">
        <f t="shared" si="12"/>
        <v/>
      </c>
      <c r="AI26" s="18" t="str">
        <f t="shared" si="13"/>
        <v/>
      </c>
      <c r="AJ26" s="18" t="str">
        <f t="shared" si="14"/>
        <v/>
      </c>
      <c r="AK26" s="18" t="str">
        <f t="shared" si="15"/>
        <v xml:space="preserve">Membuat custom block sebagai prosedur pada Scratch. </v>
      </c>
      <c r="AL26" s="18" t="str">
        <f t="shared" si="16"/>
        <v/>
      </c>
      <c r="AM26" s="18" t="str">
        <f t="shared" si="17"/>
        <v/>
      </c>
      <c r="AN26" s="18" t="str">
        <f t="shared" si="18"/>
        <v/>
      </c>
      <c r="AO26" s="18" t="str">
        <f t="shared" si="19"/>
        <v/>
      </c>
      <c r="AP26" s="18" t="str">
        <f t="shared" si="20"/>
        <v/>
      </c>
      <c r="AS26" s="63">
        <f t="shared" si="21"/>
        <v>84</v>
      </c>
      <c r="AT26" s="23" t="str">
        <f t="shared" si="22"/>
        <v>Mencapai kompetensi dengan sangat baik dalam Memahami dampak media sosial bagi penggunya. Memahami cara pencarian data dalam pengolah lembar kerja.  Memakai tools pengolah lembar kerja. Memahami makna blok penyusun program dalam bahasa  Blockly.</v>
      </c>
      <c r="AU26" s="23" t="str">
        <f t="shared" si="23"/>
        <v xml:space="preserve">Perlu peningkatan dalam hal Membuat custom block sebagai prosedur pada Scratch. </v>
      </c>
      <c r="AV26" s="23" t="str">
        <f t="shared" si="24"/>
        <v>Mencapai kompetensi dengan sangat baik dalam Memahami dampak media sosial bagi penggunya. Memahami cara pencarian data dalam pengolah lembar kerja.  Memakai tools pengolah lembar kerja. Memahami makna blok penyusun program dalam bahasa  Blockly.</v>
      </c>
      <c r="AW26" s="23" t="str">
        <f t="shared" si="25"/>
        <v xml:space="preserve">Perlu peningkatan dalam hal Membuat custom block sebagai prosedur pada Scratch. </v>
      </c>
    </row>
    <row r="27" spans="1:49" ht="20.25" customHeight="1">
      <c r="A27" s="119">
        <v>21</v>
      </c>
      <c r="B27" s="126" t="s">
        <v>490</v>
      </c>
      <c r="C27" s="121" t="s">
        <v>799</v>
      </c>
      <c r="D27" s="122" t="s">
        <v>800</v>
      </c>
      <c r="E27" s="122" t="s">
        <v>760</v>
      </c>
      <c r="F27" s="123">
        <v>75</v>
      </c>
      <c r="G27" s="59">
        <v>80</v>
      </c>
      <c r="H27" s="59">
        <v>60</v>
      </c>
      <c r="I27" s="59">
        <v>65</v>
      </c>
      <c r="J27" s="59">
        <f t="shared" si="0"/>
        <v>70</v>
      </c>
      <c r="K27" s="59"/>
      <c r="L27" s="59"/>
      <c r="M27" s="59"/>
      <c r="N27" s="59"/>
      <c r="O27" s="124"/>
      <c r="P27" s="18">
        <v>80</v>
      </c>
      <c r="Q27" s="18">
        <v>79</v>
      </c>
      <c r="R27" s="18"/>
      <c r="S27" s="18"/>
      <c r="T27" s="18"/>
      <c r="U27" s="61">
        <f t="shared" si="1"/>
        <v>70</v>
      </c>
      <c r="V27" s="18" t="str">
        <f t="shared" si="2"/>
        <v xml:space="preserve"> Memakai tools pengolah lembar kerja. </v>
      </c>
      <c r="W27" s="18" t="str">
        <f t="shared" si="3"/>
        <v/>
      </c>
      <c r="Z27" s="18" t="str">
        <f t="shared" si="4"/>
        <v/>
      </c>
      <c r="AA27" s="18" t="str">
        <f t="shared" si="5"/>
        <v/>
      </c>
      <c r="AB27" s="18" t="str">
        <f t="shared" si="6"/>
        <v/>
      </c>
      <c r="AC27" s="18" t="str">
        <f t="shared" si="7"/>
        <v/>
      </c>
      <c r="AD27" s="18" t="str">
        <f t="shared" si="8"/>
        <v/>
      </c>
      <c r="AE27" s="18" t="str">
        <f t="shared" si="9"/>
        <v/>
      </c>
      <c r="AF27" s="18" t="str">
        <f t="shared" si="10"/>
        <v/>
      </c>
      <c r="AG27" s="18" t="str">
        <f t="shared" si="11"/>
        <v/>
      </c>
      <c r="AH27" s="30" t="str">
        <f t="shared" si="12"/>
        <v/>
      </c>
      <c r="AI27" s="18" t="str">
        <f t="shared" si="13"/>
        <v xml:space="preserve">Memahami cara pencarian data dalam pengolah lembar kerja. </v>
      </c>
      <c r="AJ27" s="18" t="str">
        <f t="shared" si="14"/>
        <v/>
      </c>
      <c r="AK27" s="18" t="str">
        <f t="shared" si="15"/>
        <v xml:space="preserve">Membuat custom block sebagai prosedur pada Scratch. </v>
      </c>
      <c r="AL27" s="18" t="str">
        <f t="shared" si="16"/>
        <v>Memahami makna blok penyusun program dalam bahasa  Blockly.</v>
      </c>
      <c r="AM27" s="18" t="str">
        <f t="shared" si="17"/>
        <v xml:space="preserve">Memahami dampak media sosial bagi penggunya. </v>
      </c>
      <c r="AN27" s="18" t="str">
        <f t="shared" si="18"/>
        <v/>
      </c>
      <c r="AO27" s="18" t="str">
        <f t="shared" si="19"/>
        <v/>
      </c>
      <c r="AP27" s="18" t="str">
        <f t="shared" si="20"/>
        <v/>
      </c>
      <c r="AS27" s="63">
        <f t="shared" si="21"/>
        <v>70</v>
      </c>
      <c r="AT27" s="23" t="str">
        <f t="shared" si="22"/>
        <v xml:space="preserve">Mencapai kompetensi dengan sangat baik dalam  Memakai tools pengolah lembar kerja. </v>
      </c>
      <c r="AU27" s="23" t="str">
        <f t="shared" si="23"/>
        <v xml:space="preserve">Perlu peningkatan dalam hal Memahami cara pencarian data dalam pengolah lembar kerja. Membuat custom block sebagai prosedur pada Scratch. Memahami makna blok penyusun program dalam bahasa  Blockly.Memahami dampak media sosial bagi penggunya. </v>
      </c>
      <c r="AV27" s="23" t="str">
        <f t="shared" si="24"/>
        <v xml:space="preserve">Mencapai kompetensi dengan sangat baik dalam  Memakai tools pengolah lembar kerja. </v>
      </c>
      <c r="AW27" s="23" t="str">
        <f t="shared" si="25"/>
        <v xml:space="preserve">Perlu peningkatan dalam hal Memahami cara pencarian data dalam pengolah lembar kerja. Membuat custom block sebagai prosedur pada Scratch. Memahami makna blok penyusun program dalam bahasa  Blockly.Memahami dampak media sosial bagi penggunya. </v>
      </c>
    </row>
    <row r="28" spans="1:49" ht="20.25" customHeight="1">
      <c r="A28" s="125">
        <v>22</v>
      </c>
      <c r="B28" s="126" t="s">
        <v>491</v>
      </c>
      <c r="C28" s="121" t="s">
        <v>801</v>
      </c>
      <c r="D28" s="122" t="s">
        <v>802</v>
      </c>
      <c r="E28" s="122" t="s">
        <v>760</v>
      </c>
      <c r="F28" s="123">
        <v>90</v>
      </c>
      <c r="G28" s="59">
        <v>92</v>
      </c>
      <c r="H28" s="59">
        <v>85</v>
      </c>
      <c r="I28" s="59">
        <v>82</v>
      </c>
      <c r="J28" s="59">
        <f t="shared" si="0"/>
        <v>80</v>
      </c>
      <c r="K28" s="59"/>
      <c r="L28" s="59"/>
      <c r="M28" s="59"/>
      <c r="N28" s="59"/>
      <c r="O28" s="124"/>
      <c r="P28" s="18">
        <v>80</v>
      </c>
      <c r="Q28" s="18">
        <v>79</v>
      </c>
      <c r="R28" s="18"/>
      <c r="S28" s="18"/>
      <c r="T28" s="18"/>
      <c r="U28" s="61">
        <f t="shared" si="1"/>
        <v>85.8</v>
      </c>
      <c r="V28" s="18" t="str">
        <f t="shared" si="2"/>
        <v xml:space="preserve">Memahami dampak media sosial bagi penggunya. </v>
      </c>
      <c r="W28" s="18" t="str">
        <f t="shared" si="3"/>
        <v/>
      </c>
      <c r="Z28" s="18" t="str">
        <f t="shared" si="4"/>
        <v xml:space="preserve">Memahami cara pencarian data dalam pengolah lembar kerja. </v>
      </c>
      <c r="AA28" s="18" t="str">
        <f t="shared" si="5"/>
        <v xml:space="preserve"> Memakai tools pengolah lembar kerja. </v>
      </c>
      <c r="AB28" s="18" t="str">
        <f t="shared" si="6"/>
        <v xml:space="preserve">Membuat custom block sebagai prosedur pada Scratch. </v>
      </c>
      <c r="AC28" s="18" t="str">
        <f t="shared" si="7"/>
        <v>Memahami makna blok penyusun program dalam bahasa  Blockly.</v>
      </c>
      <c r="AD28" s="18" t="str">
        <f t="shared" si="8"/>
        <v/>
      </c>
      <c r="AE28" s="18" t="str">
        <f t="shared" si="9"/>
        <v/>
      </c>
      <c r="AF28" s="18" t="str">
        <f t="shared" si="10"/>
        <v/>
      </c>
      <c r="AG28" s="18" t="str">
        <f t="shared" si="11"/>
        <v/>
      </c>
      <c r="AH28" s="30" t="str">
        <f t="shared" si="12"/>
        <v/>
      </c>
      <c r="AI28" s="18" t="str">
        <f t="shared" si="13"/>
        <v/>
      </c>
      <c r="AJ28" s="18" t="str">
        <f t="shared" si="14"/>
        <v/>
      </c>
      <c r="AK28" s="18" t="str">
        <f t="shared" si="15"/>
        <v/>
      </c>
      <c r="AL28" s="18" t="str">
        <f t="shared" si="16"/>
        <v/>
      </c>
      <c r="AM28" s="18" t="str">
        <f t="shared" si="17"/>
        <v/>
      </c>
      <c r="AN28" s="18" t="str">
        <f t="shared" si="18"/>
        <v/>
      </c>
      <c r="AO28" s="18" t="str">
        <f t="shared" si="19"/>
        <v/>
      </c>
      <c r="AP28" s="18" t="str">
        <f t="shared" si="20"/>
        <v/>
      </c>
      <c r="AS28" s="63">
        <f t="shared" si="21"/>
        <v>85.8</v>
      </c>
      <c r="AT28" s="23" t="str">
        <f t="shared" si="22"/>
        <v>Mencapai kompetensi dengan sangat baik dalam Memahami dampak media sosial bagi penggunya. Memahami cara pencarian data dalam pengolah lembar kerja.  Memakai tools pengolah lembar kerja. Membuat custom block sebagai prosedur pada Scratch. Memahami makna blok penyusun program dalam bahasa  Blockly.</v>
      </c>
      <c r="AU28" s="23" t="str">
        <f t="shared" si="23"/>
        <v xml:space="preserve">Perlu peningkatan dalam hal </v>
      </c>
      <c r="AV28" s="23" t="str">
        <f t="shared" si="24"/>
        <v>Mencapai kompetensi dengan sangat baik dalam Memahami dampak media sosial bagi penggunya. Memahami cara pencarian data dalam pengolah lembar kerja.  Memakai tools pengolah lembar kerja. Membuat custom block sebagai prosedur pada Scratch. Memahami makna blok penyusun program dalam bahasa  Blockly.</v>
      </c>
      <c r="AW28" s="23" t="str">
        <f t="shared" si="25"/>
        <v/>
      </c>
    </row>
    <row r="29" spans="1:49" ht="20.25" customHeight="1">
      <c r="A29" s="119">
        <v>23</v>
      </c>
      <c r="B29" s="126" t="s">
        <v>492</v>
      </c>
      <c r="C29" s="121" t="s">
        <v>803</v>
      </c>
      <c r="D29" s="122" t="s">
        <v>804</v>
      </c>
      <c r="E29" s="122" t="s">
        <v>760</v>
      </c>
      <c r="F29" s="123">
        <v>70</v>
      </c>
      <c r="G29" s="59">
        <v>82</v>
      </c>
      <c r="H29" s="59">
        <v>75</v>
      </c>
      <c r="I29" s="59">
        <v>79</v>
      </c>
      <c r="J29" s="59">
        <f t="shared" si="0"/>
        <v>80</v>
      </c>
      <c r="K29" s="59"/>
      <c r="L29" s="59"/>
      <c r="M29" s="59"/>
      <c r="N29" s="59"/>
      <c r="O29" s="124"/>
      <c r="P29" s="18">
        <v>80</v>
      </c>
      <c r="Q29" s="18">
        <v>79</v>
      </c>
      <c r="R29" s="18"/>
      <c r="S29" s="18"/>
      <c r="T29" s="18"/>
      <c r="U29" s="61">
        <f t="shared" si="1"/>
        <v>77.2</v>
      </c>
      <c r="V29" s="18" t="str">
        <f t="shared" si="2"/>
        <v xml:space="preserve">Memahami dampak media sosial bagi penggunya. </v>
      </c>
      <c r="W29" s="18" t="str">
        <f t="shared" si="3"/>
        <v>Memahami makna blok penyusun program dalam bahasa  Blockly.</v>
      </c>
      <c r="Z29" s="18" t="str">
        <f t="shared" si="4"/>
        <v/>
      </c>
      <c r="AA29" s="18" t="str">
        <f t="shared" si="5"/>
        <v xml:space="preserve"> Memakai tools pengolah lembar kerja. </v>
      </c>
      <c r="AB29" s="18" t="str">
        <f t="shared" si="6"/>
        <v/>
      </c>
      <c r="AC29" s="18" t="str">
        <f t="shared" si="7"/>
        <v/>
      </c>
      <c r="AD29" s="18" t="str">
        <f t="shared" si="8"/>
        <v/>
      </c>
      <c r="AE29" s="18" t="str">
        <f t="shared" si="9"/>
        <v/>
      </c>
      <c r="AF29" s="18" t="str">
        <f t="shared" si="10"/>
        <v/>
      </c>
      <c r="AG29" s="18" t="str">
        <f t="shared" si="11"/>
        <v/>
      </c>
      <c r="AH29" s="30" t="str">
        <f t="shared" si="12"/>
        <v/>
      </c>
      <c r="AI29" s="18" t="str">
        <f t="shared" si="13"/>
        <v xml:space="preserve">Memahami cara pencarian data dalam pengolah lembar kerja. </v>
      </c>
      <c r="AJ29" s="18" t="str">
        <f t="shared" si="14"/>
        <v/>
      </c>
      <c r="AK29" s="18" t="str">
        <f t="shared" si="15"/>
        <v xml:space="preserve">Membuat custom block sebagai prosedur pada Scratch. </v>
      </c>
      <c r="AL29" s="18" t="str">
        <f t="shared" si="16"/>
        <v>Memahami makna blok penyusun program dalam bahasa  Blockly.</v>
      </c>
      <c r="AM29" s="18" t="str">
        <f t="shared" si="17"/>
        <v/>
      </c>
      <c r="AN29" s="18" t="str">
        <f t="shared" si="18"/>
        <v/>
      </c>
      <c r="AO29" s="18" t="str">
        <f t="shared" si="19"/>
        <v/>
      </c>
      <c r="AP29" s="18" t="str">
        <f t="shared" si="20"/>
        <v/>
      </c>
      <c r="AS29" s="63">
        <f t="shared" si="21"/>
        <v>77.2</v>
      </c>
      <c r="AT29" s="23" t="str">
        <f t="shared" si="22"/>
        <v xml:space="preserve">Mencapai kompetensi dengan sangat baik dalam Memahami dampak media sosial bagi penggunya. Memahami makna blok penyusun program dalam bahasa  Blockly. Memakai tools pengolah lembar kerja. </v>
      </c>
      <c r="AU29" s="23" t="str">
        <f t="shared" si="23"/>
        <v>Perlu peningkatan dalam hal Memahami cara pencarian data dalam pengolah lembar kerja. Membuat custom block sebagai prosedur pada Scratch. Memahami makna blok penyusun program dalam bahasa  Blockly.</v>
      </c>
      <c r="AV29" s="23" t="str">
        <f t="shared" si="24"/>
        <v xml:space="preserve">Mencapai kompetensi dengan sangat baik dalam Memahami dampak media sosial bagi penggunya. Memahami makna blok penyusun program dalam bahasa  Blockly. Memakai tools pengolah lembar kerja. </v>
      </c>
      <c r="AW29" s="23" t="str">
        <f t="shared" si="25"/>
        <v>Perlu peningkatan dalam hal Memahami cara pencarian data dalam pengolah lembar kerja. Membuat custom block sebagai prosedur pada Scratch. Memahami makna blok penyusun program dalam bahasa  Blockly.</v>
      </c>
    </row>
    <row r="30" spans="1:49" ht="20.25" customHeight="1">
      <c r="A30" s="125">
        <v>24</v>
      </c>
      <c r="B30" s="126" t="s">
        <v>493</v>
      </c>
      <c r="C30" s="121" t="s">
        <v>805</v>
      </c>
      <c r="D30" s="122" t="s">
        <v>806</v>
      </c>
      <c r="E30" s="122" t="s">
        <v>760</v>
      </c>
      <c r="F30" s="123">
        <v>70</v>
      </c>
      <c r="G30" s="59">
        <v>90</v>
      </c>
      <c r="H30" s="59">
        <v>95</v>
      </c>
      <c r="I30" s="59">
        <v>93</v>
      </c>
      <c r="J30" s="59">
        <f t="shared" si="0"/>
        <v>80</v>
      </c>
      <c r="K30" s="59"/>
      <c r="L30" s="59"/>
      <c r="M30" s="59"/>
      <c r="N30" s="59"/>
      <c r="O30" s="124"/>
      <c r="P30" s="18">
        <v>80</v>
      </c>
      <c r="Q30" s="18">
        <v>79</v>
      </c>
      <c r="R30" s="18"/>
      <c r="S30" s="18"/>
      <c r="T30" s="18"/>
      <c r="U30" s="61">
        <f t="shared" si="1"/>
        <v>85.6</v>
      </c>
      <c r="V30" s="18" t="str">
        <f t="shared" si="2"/>
        <v xml:space="preserve">Memahami dampak media sosial bagi penggunya. </v>
      </c>
      <c r="W30" s="18" t="str">
        <f t="shared" si="3"/>
        <v/>
      </c>
      <c r="Z30" s="18" t="str">
        <f t="shared" si="4"/>
        <v/>
      </c>
      <c r="AA30" s="18" t="str">
        <f t="shared" si="5"/>
        <v xml:space="preserve"> Memakai tools pengolah lembar kerja. </v>
      </c>
      <c r="AB30" s="18" t="str">
        <f t="shared" si="6"/>
        <v xml:space="preserve">Membuat custom block sebagai prosedur pada Scratch. </v>
      </c>
      <c r="AC30" s="18" t="str">
        <f t="shared" si="7"/>
        <v>Memahami makna blok penyusun program dalam bahasa  Blockly.</v>
      </c>
      <c r="AD30" s="18" t="str">
        <f t="shared" si="8"/>
        <v/>
      </c>
      <c r="AE30" s="18" t="str">
        <f t="shared" si="9"/>
        <v/>
      </c>
      <c r="AF30" s="18" t="str">
        <f t="shared" si="10"/>
        <v/>
      </c>
      <c r="AG30" s="18" t="str">
        <f t="shared" si="11"/>
        <v/>
      </c>
      <c r="AH30" s="30" t="str">
        <f t="shared" si="12"/>
        <v/>
      </c>
      <c r="AI30" s="18" t="str">
        <f t="shared" si="13"/>
        <v xml:space="preserve">Memahami cara pencarian data dalam pengolah lembar kerja. </v>
      </c>
      <c r="AJ30" s="18" t="str">
        <f t="shared" si="14"/>
        <v/>
      </c>
      <c r="AK30" s="18" t="str">
        <f t="shared" si="15"/>
        <v/>
      </c>
      <c r="AL30" s="18" t="str">
        <f t="shared" si="16"/>
        <v/>
      </c>
      <c r="AM30" s="18" t="str">
        <f t="shared" si="17"/>
        <v/>
      </c>
      <c r="AN30" s="18" t="str">
        <f t="shared" si="18"/>
        <v/>
      </c>
      <c r="AO30" s="18" t="str">
        <f t="shared" si="19"/>
        <v/>
      </c>
      <c r="AP30" s="18" t="str">
        <f t="shared" si="20"/>
        <v/>
      </c>
      <c r="AS30" s="63">
        <f t="shared" si="21"/>
        <v>85.6</v>
      </c>
      <c r="AT30" s="23" t="str">
        <f t="shared" si="22"/>
        <v>Mencapai kompetensi dengan sangat baik dalam Memahami dampak media sosial bagi penggunya.  Memakai tools pengolah lembar kerja. Membuat custom block sebagai prosedur pada Scratch. Memahami makna blok penyusun program dalam bahasa  Blockly.</v>
      </c>
      <c r="AU30" s="23" t="str">
        <f t="shared" si="23"/>
        <v xml:space="preserve">Perlu peningkatan dalam hal Memahami cara pencarian data dalam pengolah lembar kerja. </v>
      </c>
      <c r="AV30" s="23" t="str">
        <f t="shared" si="24"/>
        <v>Mencapai kompetensi dengan sangat baik dalam Memahami dampak media sosial bagi penggunya.  Memakai tools pengolah lembar kerja. Membuat custom block sebagai prosedur pada Scratch. Memahami makna blok penyusun program dalam bahasa  Blockly.</v>
      </c>
      <c r="AW30" s="23" t="str">
        <f t="shared" si="25"/>
        <v xml:space="preserve">Perlu peningkatan dalam hal Memahami cara pencarian data dalam pengolah lembar kerja. </v>
      </c>
    </row>
    <row r="31" spans="1:49" ht="20.25" customHeight="1">
      <c r="A31" s="119">
        <v>25</v>
      </c>
      <c r="B31" s="126" t="s">
        <v>494</v>
      </c>
      <c r="C31" s="121" t="s">
        <v>807</v>
      </c>
      <c r="D31" s="122" t="s">
        <v>808</v>
      </c>
      <c r="E31" s="122" t="s">
        <v>760</v>
      </c>
      <c r="F31" s="123">
        <v>55</v>
      </c>
      <c r="G31" s="59">
        <v>80</v>
      </c>
      <c r="H31" s="59">
        <v>95</v>
      </c>
      <c r="I31" s="59">
        <v>86</v>
      </c>
      <c r="J31" s="59">
        <f t="shared" si="0"/>
        <v>80</v>
      </c>
      <c r="K31" s="59"/>
      <c r="L31" s="59"/>
      <c r="M31" s="59"/>
      <c r="N31" s="59"/>
      <c r="O31" s="124"/>
      <c r="P31" s="18">
        <v>80</v>
      </c>
      <c r="Q31" s="18">
        <v>79</v>
      </c>
      <c r="R31" s="18"/>
      <c r="S31" s="18"/>
      <c r="T31" s="18"/>
      <c r="U31" s="61">
        <f t="shared" si="1"/>
        <v>79.2</v>
      </c>
      <c r="V31" s="18" t="str">
        <f t="shared" si="2"/>
        <v xml:space="preserve"> Memakai tools pengolah lembar kerja. </v>
      </c>
      <c r="W31" s="18" t="str">
        <f t="shared" si="3"/>
        <v/>
      </c>
      <c r="Z31" s="18" t="str">
        <f t="shared" si="4"/>
        <v/>
      </c>
      <c r="AA31" s="18" t="str">
        <f t="shared" si="5"/>
        <v/>
      </c>
      <c r="AB31" s="18" t="str">
        <f t="shared" si="6"/>
        <v xml:space="preserve">Membuat custom block sebagai prosedur pada Scratch. </v>
      </c>
      <c r="AC31" s="18" t="str">
        <f t="shared" si="7"/>
        <v>Memahami makna blok penyusun program dalam bahasa  Blockly.</v>
      </c>
      <c r="AD31" s="18" t="str">
        <f t="shared" si="8"/>
        <v/>
      </c>
      <c r="AE31" s="18" t="str">
        <f t="shared" si="9"/>
        <v/>
      </c>
      <c r="AF31" s="18" t="str">
        <f t="shared" si="10"/>
        <v/>
      </c>
      <c r="AG31" s="18" t="str">
        <f t="shared" si="11"/>
        <v/>
      </c>
      <c r="AH31" s="30" t="str">
        <f t="shared" si="12"/>
        <v/>
      </c>
      <c r="AI31" s="18" t="str">
        <f t="shared" si="13"/>
        <v xml:space="preserve">Memahami cara pencarian data dalam pengolah lembar kerja. </v>
      </c>
      <c r="AJ31" s="18" t="str">
        <f t="shared" si="14"/>
        <v/>
      </c>
      <c r="AK31" s="18" t="str">
        <f t="shared" si="15"/>
        <v/>
      </c>
      <c r="AL31" s="18" t="str">
        <f t="shared" si="16"/>
        <v/>
      </c>
      <c r="AM31" s="18" t="str">
        <f t="shared" si="17"/>
        <v/>
      </c>
      <c r="AN31" s="18" t="str">
        <f t="shared" si="18"/>
        <v/>
      </c>
      <c r="AO31" s="18" t="str">
        <f t="shared" si="19"/>
        <v/>
      </c>
      <c r="AP31" s="18" t="str">
        <f t="shared" si="20"/>
        <v/>
      </c>
      <c r="AS31" s="63">
        <f t="shared" si="21"/>
        <v>79.2</v>
      </c>
      <c r="AT31" s="23" t="str">
        <f t="shared" si="22"/>
        <v>Mencapai kompetensi dengan sangat baik dalam  Memakai tools pengolah lembar kerja. Membuat custom block sebagai prosedur pada Scratch. Memahami makna blok penyusun program dalam bahasa  Blockly.</v>
      </c>
      <c r="AU31" s="23" t="str">
        <f t="shared" si="23"/>
        <v xml:space="preserve">Perlu peningkatan dalam hal Memahami cara pencarian data dalam pengolah lembar kerja. </v>
      </c>
      <c r="AV31" s="23" t="str">
        <f t="shared" si="24"/>
        <v>Mencapai kompetensi dengan sangat baik dalam  Memakai tools pengolah lembar kerja. Membuat custom block sebagai prosedur pada Scratch. Memahami makna blok penyusun program dalam bahasa  Blockly.</v>
      </c>
      <c r="AW31" s="23" t="str">
        <f t="shared" si="25"/>
        <v xml:space="preserve">Perlu peningkatan dalam hal Memahami cara pencarian data dalam pengolah lembar kerja. </v>
      </c>
    </row>
    <row r="32" spans="1:49" ht="20.25" customHeight="1">
      <c r="A32" s="125">
        <v>26</v>
      </c>
      <c r="B32" s="126" t="s">
        <v>495</v>
      </c>
      <c r="C32" s="121" t="s">
        <v>809</v>
      </c>
      <c r="D32" s="122" t="s">
        <v>810</v>
      </c>
      <c r="E32" s="122" t="s">
        <v>760</v>
      </c>
      <c r="F32" s="123">
        <v>95</v>
      </c>
      <c r="G32" s="59">
        <v>80</v>
      </c>
      <c r="H32" s="59">
        <v>85</v>
      </c>
      <c r="I32" s="59">
        <v>80</v>
      </c>
      <c r="J32" s="59">
        <f t="shared" si="0"/>
        <v>80</v>
      </c>
      <c r="K32" s="59"/>
      <c r="L32" s="59"/>
      <c r="M32" s="59"/>
      <c r="N32" s="59"/>
      <c r="O32" s="124"/>
      <c r="P32" s="18">
        <v>80</v>
      </c>
      <c r="Q32" s="18">
        <v>79</v>
      </c>
      <c r="R32" s="18"/>
      <c r="S32" s="18"/>
      <c r="T32" s="18"/>
      <c r="U32" s="61">
        <f t="shared" si="1"/>
        <v>84</v>
      </c>
      <c r="V32" s="18" t="str">
        <f t="shared" si="2"/>
        <v xml:space="preserve"> Memakai tools pengolah lembar kerja. </v>
      </c>
      <c r="W32" s="18" t="str">
        <f t="shared" si="3"/>
        <v/>
      </c>
      <c r="Z32" s="18" t="str">
        <f t="shared" si="4"/>
        <v xml:space="preserve">Memahami cara pencarian data dalam pengolah lembar kerja. </v>
      </c>
      <c r="AA32" s="18" t="str">
        <f t="shared" si="5"/>
        <v/>
      </c>
      <c r="AB32" s="18" t="str">
        <f t="shared" si="6"/>
        <v xml:space="preserve">Membuat custom block sebagai prosedur pada Scratch. </v>
      </c>
      <c r="AC32" s="18" t="str">
        <f t="shared" si="7"/>
        <v/>
      </c>
      <c r="AD32" s="18" t="str">
        <f t="shared" si="8"/>
        <v/>
      </c>
      <c r="AE32" s="18" t="str">
        <f t="shared" si="9"/>
        <v/>
      </c>
      <c r="AF32" s="18" t="str">
        <f t="shared" si="10"/>
        <v/>
      </c>
      <c r="AG32" s="18" t="str">
        <f t="shared" si="11"/>
        <v/>
      </c>
      <c r="AH32" s="30" t="str">
        <f t="shared" si="12"/>
        <v/>
      </c>
      <c r="AI32" s="18" t="str">
        <f t="shared" si="13"/>
        <v/>
      </c>
      <c r="AJ32" s="18" t="str">
        <f t="shared" si="14"/>
        <v/>
      </c>
      <c r="AK32" s="18" t="str">
        <f t="shared" si="15"/>
        <v/>
      </c>
      <c r="AL32" s="18" t="str">
        <f t="shared" si="16"/>
        <v/>
      </c>
      <c r="AM32" s="18" t="str">
        <f t="shared" si="17"/>
        <v/>
      </c>
      <c r="AN32" s="18" t="str">
        <f t="shared" si="18"/>
        <v/>
      </c>
      <c r="AO32" s="18" t="str">
        <f t="shared" si="19"/>
        <v/>
      </c>
      <c r="AP32" s="18" t="str">
        <f t="shared" si="20"/>
        <v/>
      </c>
      <c r="AS32" s="63">
        <f t="shared" si="21"/>
        <v>84</v>
      </c>
      <c r="AT32" s="23" t="str">
        <f t="shared" si="22"/>
        <v xml:space="preserve">Mencapai kompetensi dengan sangat baik dalam  Memakai tools pengolah lembar kerja. Memahami cara pencarian data dalam pengolah lembar kerja. Membuat custom block sebagai prosedur pada Scratch. </v>
      </c>
      <c r="AU32" s="23" t="str">
        <f t="shared" si="23"/>
        <v xml:space="preserve">Perlu peningkatan dalam hal </v>
      </c>
      <c r="AV32" s="23" t="str">
        <f t="shared" si="24"/>
        <v xml:space="preserve">Mencapai kompetensi dengan sangat baik dalam  Memakai tools pengolah lembar kerja. Memahami cara pencarian data dalam pengolah lembar kerja. Membuat custom block sebagai prosedur pada Scratch. </v>
      </c>
      <c r="AW32" s="23" t="str">
        <f t="shared" si="25"/>
        <v/>
      </c>
    </row>
    <row r="33" spans="1:49" ht="20.25" customHeight="1">
      <c r="A33" s="119">
        <v>27</v>
      </c>
      <c r="B33" s="126" t="s">
        <v>496</v>
      </c>
      <c r="C33" s="121" t="s">
        <v>811</v>
      </c>
      <c r="D33" s="122" t="s">
        <v>812</v>
      </c>
      <c r="E33" s="122" t="s">
        <v>760</v>
      </c>
      <c r="F33" s="123">
        <v>85</v>
      </c>
      <c r="G33" s="59">
        <v>92</v>
      </c>
      <c r="H33" s="59">
        <v>95</v>
      </c>
      <c r="I33" s="59">
        <v>93</v>
      </c>
      <c r="J33" s="59">
        <f t="shared" si="0"/>
        <v>80</v>
      </c>
      <c r="K33" s="59"/>
      <c r="L33" s="59"/>
      <c r="M33" s="59"/>
      <c r="N33" s="59"/>
      <c r="O33" s="124"/>
      <c r="P33" s="18">
        <v>80</v>
      </c>
      <c r="Q33" s="18">
        <v>79</v>
      </c>
      <c r="R33" s="18"/>
      <c r="S33" s="18"/>
      <c r="T33" s="18"/>
      <c r="U33" s="61">
        <f t="shared" si="1"/>
        <v>89</v>
      </c>
      <c r="V33" s="18" t="str">
        <f t="shared" si="2"/>
        <v xml:space="preserve">Memahami dampak media sosial bagi penggunya. </v>
      </c>
      <c r="W33" s="18" t="str">
        <f t="shared" si="3"/>
        <v/>
      </c>
      <c r="Z33" s="18" t="str">
        <f t="shared" si="4"/>
        <v xml:space="preserve">Memahami cara pencarian data dalam pengolah lembar kerja. </v>
      </c>
      <c r="AA33" s="18" t="str">
        <f t="shared" si="5"/>
        <v xml:space="preserve"> Memakai tools pengolah lembar kerja. </v>
      </c>
      <c r="AB33" s="18" t="str">
        <f t="shared" si="6"/>
        <v xml:space="preserve">Membuat custom block sebagai prosedur pada Scratch. </v>
      </c>
      <c r="AC33" s="18" t="str">
        <f t="shared" si="7"/>
        <v>Memahami makna blok penyusun program dalam bahasa  Blockly.</v>
      </c>
      <c r="AD33" s="18" t="str">
        <f t="shared" si="8"/>
        <v/>
      </c>
      <c r="AE33" s="18" t="str">
        <f t="shared" si="9"/>
        <v/>
      </c>
      <c r="AF33" s="18" t="str">
        <f t="shared" si="10"/>
        <v/>
      </c>
      <c r="AG33" s="18" t="str">
        <f t="shared" si="11"/>
        <v/>
      </c>
      <c r="AH33" s="30" t="str">
        <f t="shared" si="12"/>
        <v/>
      </c>
      <c r="AI33" s="18" t="str">
        <f t="shared" si="13"/>
        <v/>
      </c>
      <c r="AJ33" s="18" t="str">
        <f t="shared" si="14"/>
        <v/>
      </c>
      <c r="AK33" s="18" t="str">
        <f t="shared" si="15"/>
        <v/>
      </c>
      <c r="AL33" s="18" t="str">
        <f t="shared" si="16"/>
        <v/>
      </c>
      <c r="AM33" s="18" t="str">
        <f t="shared" si="17"/>
        <v/>
      </c>
      <c r="AN33" s="18" t="str">
        <f t="shared" si="18"/>
        <v/>
      </c>
      <c r="AO33" s="18" t="str">
        <f t="shared" si="19"/>
        <v/>
      </c>
      <c r="AP33" s="18" t="str">
        <f t="shared" si="20"/>
        <v/>
      </c>
      <c r="AS33" s="63">
        <f t="shared" si="21"/>
        <v>89</v>
      </c>
      <c r="AT33" s="23" t="str">
        <f t="shared" si="22"/>
        <v>Mencapai kompetensi dengan sangat baik dalam Memahami dampak media sosial bagi penggunya. Memahami cara pencarian data dalam pengolah lembar kerja.  Memakai tools pengolah lembar kerja. Membuat custom block sebagai prosedur pada Scratch. Memahami makna blok penyusun program dalam bahasa  Blockly.</v>
      </c>
      <c r="AU33" s="23" t="str">
        <f t="shared" si="23"/>
        <v xml:space="preserve">Perlu peningkatan dalam hal </v>
      </c>
      <c r="AV33" s="23" t="str">
        <f t="shared" si="24"/>
        <v>Mencapai kompetensi dengan sangat baik dalam Memahami dampak media sosial bagi penggunya. Memahami cara pencarian data dalam pengolah lembar kerja.  Memakai tools pengolah lembar kerja. Membuat custom block sebagai prosedur pada Scratch. Memahami makna blok penyusun program dalam bahasa  Blockly.</v>
      </c>
      <c r="AW33" s="23" t="str">
        <f t="shared" si="25"/>
        <v/>
      </c>
    </row>
    <row r="34" spans="1:49" ht="20.25" customHeight="1">
      <c r="A34" s="125">
        <v>28</v>
      </c>
      <c r="B34" s="126" t="s">
        <v>497</v>
      </c>
      <c r="C34" s="121" t="s">
        <v>813</v>
      </c>
      <c r="D34" s="122" t="s">
        <v>814</v>
      </c>
      <c r="E34" s="122" t="s">
        <v>760</v>
      </c>
      <c r="F34" s="123">
        <v>95</v>
      </c>
      <c r="G34" s="59">
        <v>82</v>
      </c>
      <c r="H34" s="59">
        <v>75</v>
      </c>
      <c r="I34" s="59">
        <v>80</v>
      </c>
      <c r="J34" s="59">
        <f t="shared" si="0"/>
        <v>80</v>
      </c>
      <c r="K34" s="59"/>
      <c r="L34" s="59"/>
      <c r="M34" s="59"/>
      <c r="N34" s="59"/>
      <c r="O34" s="124"/>
      <c r="P34" s="18">
        <v>80</v>
      </c>
      <c r="Q34" s="18">
        <v>79</v>
      </c>
      <c r="R34" s="18"/>
      <c r="S34" s="18"/>
      <c r="T34" s="18"/>
      <c r="U34" s="61">
        <f t="shared" si="1"/>
        <v>82.4</v>
      </c>
      <c r="V34" s="18" t="str">
        <f t="shared" si="2"/>
        <v>Memahami makna blok penyusun program dalam bahasa  Blockly.</v>
      </c>
      <c r="W34" s="18" t="str">
        <f t="shared" si="3"/>
        <v/>
      </c>
      <c r="Z34" s="18" t="str">
        <f t="shared" si="4"/>
        <v xml:space="preserve">Memahami cara pencarian data dalam pengolah lembar kerja. </v>
      </c>
      <c r="AA34" s="18" t="str">
        <f t="shared" si="5"/>
        <v xml:space="preserve"> Memakai tools pengolah lembar kerja. </v>
      </c>
      <c r="AB34" s="18" t="str">
        <f t="shared" si="6"/>
        <v/>
      </c>
      <c r="AC34" s="18" t="str">
        <f t="shared" si="7"/>
        <v/>
      </c>
      <c r="AD34" s="18" t="str">
        <f t="shared" si="8"/>
        <v/>
      </c>
      <c r="AE34" s="18" t="str">
        <f t="shared" si="9"/>
        <v/>
      </c>
      <c r="AF34" s="18" t="str">
        <f t="shared" si="10"/>
        <v/>
      </c>
      <c r="AG34" s="18" t="str">
        <f t="shared" si="11"/>
        <v/>
      </c>
      <c r="AH34" s="30" t="str">
        <f t="shared" si="12"/>
        <v/>
      </c>
      <c r="AI34" s="18" t="str">
        <f t="shared" si="13"/>
        <v/>
      </c>
      <c r="AJ34" s="18" t="str">
        <f t="shared" si="14"/>
        <v/>
      </c>
      <c r="AK34" s="18" t="str">
        <f t="shared" si="15"/>
        <v xml:space="preserve">Membuat custom block sebagai prosedur pada Scratch. </v>
      </c>
      <c r="AL34" s="18" t="str">
        <f t="shared" si="16"/>
        <v/>
      </c>
      <c r="AM34" s="18" t="str">
        <f t="shared" si="17"/>
        <v/>
      </c>
      <c r="AN34" s="18" t="str">
        <f t="shared" si="18"/>
        <v/>
      </c>
      <c r="AO34" s="18" t="str">
        <f t="shared" si="19"/>
        <v/>
      </c>
      <c r="AP34" s="18" t="str">
        <f t="shared" si="20"/>
        <v/>
      </c>
      <c r="AS34" s="63">
        <f t="shared" si="21"/>
        <v>82.4</v>
      </c>
      <c r="AT34" s="23" t="str">
        <f t="shared" si="22"/>
        <v xml:space="preserve">Mencapai kompetensi dengan sangat baik dalam Memahami makna blok penyusun program dalam bahasa  Blockly.Memahami cara pencarian data dalam pengolah lembar kerja.  Memakai tools pengolah lembar kerja. </v>
      </c>
      <c r="AU34" s="23" t="str">
        <f t="shared" si="23"/>
        <v xml:space="preserve">Perlu peningkatan dalam hal Membuat custom block sebagai prosedur pada Scratch. </v>
      </c>
      <c r="AV34" s="23" t="str">
        <f t="shared" si="24"/>
        <v xml:space="preserve">Mencapai kompetensi dengan sangat baik dalam Memahami makna blok penyusun program dalam bahasa  Blockly.Memahami cara pencarian data dalam pengolah lembar kerja.  Memakai tools pengolah lembar kerja. </v>
      </c>
      <c r="AW34" s="23" t="str">
        <f t="shared" si="25"/>
        <v xml:space="preserve">Perlu peningkatan dalam hal Membuat custom block sebagai prosedur pada Scratch. </v>
      </c>
    </row>
    <row r="35" spans="1:49" ht="20.25" customHeight="1">
      <c r="A35" s="119">
        <v>29</v>
      </c>
      <c r="B35" s="126" t="s">
        <v>498</v>
      </c>
      <c r="C35" s="121" t="s">
        <v>815</v>
      </c>
      <c r="D35" s="122" t="s">
        <v>816</v>
      </c>
      <c r="E35" s="122" t="s">
        <v>760</v>
      </c>
      <c r="F35" s="123">
        <v>95</v>
      </c>
      <c r="G35" s="59">
        <v>92</v>
      </c>
      <c r="H35" s="59">
        <v>100</v>
      </c>
      <c r="I35" s="59">
        <v>93</v>
      </c>
      <c r="J35" s="59">
        <f t="shared" si="0"/>
        <v>80</v>
      </c>
      <c r="K35" s="59"/>
      <c r="L35" s="59"/>
      <c r="M35" s="59"/>
      <c r="N35" s="59"/>
      <c r="O35" s="124"/>
      <c r="P35" s="18">
        <v>80</v>
      </c>
      <c r="Q35" s="18">
        <v>79</v>
      </c>
      <c r="R35" s="18"/>
      <c r="S35" s="18"/>
      <c r="T35" s="18"/>
      <c r="U35" s="61">
        <f t="shared" si="1"/>
        <v>92</v>
      </c>
      <c r="V35" s="18" t="str">
        <f t="shared" si="2"/>
        <v xml:space="preserve">Memahami dampak media sosial bagi penggunya. </v>
      </c>
      <c r="W35" s="18" t="str">
        <f t="shared" si="3"/>
        <v/>
      </c>
      <c r="Z35" s="18" t="str">
        <f t="shared" si="4"/>
        <v xml:space="preserve">Memahami cara pencarian data dalam pengolah lembar kerja. </v>
      </c>
      <c r="AA35" s="18" t="str">
        <f t="shared" si="5"/>
        <v xml:space="preserve"> Memakai tools pengolah lembar kerja. </v>
      </c>
      <c r="AB35" s="18" t="str">
        <f t="shared" si="6"/>
        <v xml:space="preserve">Membuat custom block sebagai prosedur pada Scratch. </v>
      </c>
      <c r="AC35" s="18" t="str">
        <f t="shared" si="7"/>
        <v>Memahami makna blok penyusun program dalam bahasa  Blockly.</v>
      </c>
      <c r="AD35" s="18" t="str">
        <f t="shared" si="8"/>
        <v/>
      </c>
      <c r="AE35" s="18" t="str">
        <f t="shared" si="9"/>
        <v/>
      </c>
      <c r="AF35" s="18" t="str">
        <f t="shared" si="10"/>
        <v/>
      </c>
      <c r="AG35" s="18" t="str">
        <f t="shared" si="11"/>
        <v/>
      </c>
      <c r="AH35" s="30" t="str">
        <f t="shared" si="12"/>
        <v/>
      </c>
      <c r="AI35" s="18" t="str">
        <f t="shared" si="13"/>
        <v/>
      </c>
      <c r="AJ35" s="18" t="str">
        <f t="shared" si="14"/>
        <v/>
      </c>
      <c r="AK35" s="18" t="str">
        <f t="shared" si="15"/>
        <v/>
      </c>
      <c r="AL35" s="18" t="str">
        <f t="shared" si="16"/>
        <v/>
      </c>
      <c r="AM35" s="18" t="str">
        <f t="shared" si="17"/>
        <v/>
      </c>
      <c r="AN35" s="18" t="str">
        <f t="shared" si="18"/>
        <v/>
      </c>
      <c r="AO35" s="18" t="str">
        <f t="shared" si="19"/>
        <v/>
      </c>
      <c r="AP35" s="18" t="str">
        <f t="shared" si="20"/>
        <v/>
      </c>
      <c r="AS35" s="63">
        <f t="shared" si="21"/>
        <v>92</v>
      </c>
      <c r="AT35" s="23" t="str">
        <f t="shared" si="22"/>
        <v>Mencapai kompetensi dengan sangat baik dalam Memahami dampak media sosial bagi penggunya. Memahami cara pencarian data dalam pengolah lembar kerja.  Memakai tools pengolah lembar kerja. Membuat custom block sebagai prosedur pada Scratch. Memahami makna blok penyusun program dalam bahasa  Blockly.</v>
      </c>
      <c r="AU35" s="23" t="str">
        <f t="shared" si="23"/>
        <v xml:space="preserve">Perlu peningkatan dalam hal </v>
      </c>
      <c r="AV35" s="23" t="str">
        <f t="shared" si="24"/>
        <v>Mencapai kompetensi dengan sangat baik dalam Memahami dampak media sosial bagi penggunya. Memahami cara pencarian data dalam pengolah lembar kerja.  Memakai tools pengolah lembar kerja. Membuat custom block sebagai prosedur pada Scratch. Memahami makna blok penyusun program dalam bahasa  Blockly.</v>
      </c>
      <c r="AW35" s="23" t="str">
        <f t="shared" si="25"/>
        <v/>
      </c>
    </row>
    <row r="36" spans="1:49" ht="20.25" customHeight="1">
      <c r="A36" s="125">
        <v>30</v>
      </c>
      <c r="B36" s="126" t="s">
        <v>499</v>
      </c>
      <c r="C36" s="121" t="s">
        <v>817</v>
      </c>
      <c r="D36" s="122" t="s">
        <v>818</v>
      </c>
      <c r="E36" s="122" t="s">
        <v>760</v>
      </c>
      <c r="F36" s="123">
        <v>65</v>
      </c>
      <c r="G36" s="59">
        <v>80</v>
      </c>
      <c r="H36" s="59">
        <v>65</v>
      </c>
      <c r="I36" s="59">
        <v>78</v>
      </c>
      <c r="J36" s="59">
        <f t="shared" si="0"/>
        <v>75</v>
      </c>
      <c r="K36" s="59"/>
      <c r="L36" s="59"/>
      <c r="M36" s="59"/>
      <c r="N36" s="59"/>
      <c r="O36" s="124"/>
      <c r="P36" s="18">
        <v>80</v>
      </c>
      <c r="Q36" s="18">
        <v>79</v>
      </c>
      <c r="R36" s="18"/>
      <c r="S36" s="18"/>
      <c r="T36" s="18"/>
      <c r="U36" s="61">
        <f t="shared" si="1"/>
        <v>72.599999999999994</v>
      </c>
      <c r="V36" s="18" t="str">
        <f t="shared" si="2"/>
        <v xml:space="preserve"> Memakai tools pengolah lembar kerja. </v>
      </c>
      <c r="W36" s="18" t="str">
        <f t="shared" si="3"/>
        <v/>
      </c>
      <c r="Z36" s="18" t="str">
        <f t="shared" si="4"/>
        <v/>
      </c>
      <c r="AA36" s="18" t="str">
        <f t="shared" si="5"/>
        <v/>
      </c>
      <c r="AB36" s="18" t="str">
        <f t="shared" si="6"/>
        <v/>
      </c>
      <c r="AC36" s="18" t="str">
        <f t="shared" si="7"/>
        <v/>
      </c>
      <c r="AD36" s="18" t="str">
        <f t="shared" si="8"/>
        <v/>
      </c>
      <c r="AE36" s="18" t="str">
        <f t="shared" si="9"/>
        <v/>
      </c>
      <c r="AF36" s="18" t="str">
        <f t="shared" si="10"/>
        <v/>
      </c>
      <c r="AG36" s="18" t="str">
        <f t="shared" si="11"/>
        <v/>
      </c>
      <c r="AH36" s="30" t="str">
        <f t="shared" si="12"/>
        <v/>
      </c>
      <c r="AI36" s="18" t="str">
        <f t="shared" si="13"/>
        <v xml:space="preserve">Memahami cara pencarian data dalam pengolah lembar kerja. </v>
      </c>
      <c r="AJ36" s="18" t="str">
        <f t="shared" si="14"/>
        <v/>
      </c>
      <c r="AK36" s="18" t="str">
        <f t="shared" si="15"/>
        <v xml:space="preserve">Membuat custom block sebagai prosedur pada Scratch. </v>
      </c>
      <c r="AL36" s="18" t="str">
        <f t="shared" si="16"/>
        <v>Memahami makna blok penyusun program dalam bahasa  Blockly.</v>
      </c>
      <c r="AM36" s="18" t="str">
        <f t="shared" si="17"/>
        <v xml:space="preserve">Memahami dampak media sosial bagi penggunya. </v>
      </c>
      <c r="AN36" s="18" t="str">
        <f t="shared" si="18"/>
        <v/>
      </c>
      <c r="AO36" s="18" t="str">
        <f t="shared" si="19"/>
        <v/>
      </c>
      <c r="AP36" s="18" t="str">
        <f t="shared" si="20"/>
        <v/>
      </c>
      <c r="AS36" s="63">
        <f t="shared" si="21"/>
        <v>72.599999999999994</v>
      </c>
      <c r="AT36" s="23" t="str">
        <f t="shared" si="22"/>
        <v xml:space="preserve">Mencapai kompetensi dengan sangat baik dalam  Memakai tools pengolah lembar kerja. </v>
      </c>
      <c r="AU36" s="23" t="str">
        <f t="shared" si="23"/>
        <v xml:space="preserve">Perlu peningkatan dalam hal Memahami cara pencarian data dalam pengolah lembar kerja. Membuat custom block sebagai prosedur pada Scratch. Memahami makna blok penyusun program dalam bahasa  Blockly.Memahami dampak media sosial bagi penggunya. </v>
      </c>
      <c r="AV36" s="23" t="str">
        <f t="shared" si="24"/>
        <v xml:space="preserve">Mencapai kompetensi dengan sangat baik dalam  Memakai tools pengolah lembar kerja. </v>
      </c>
      <c r="AW36" s="23" t="str">
        <f t="shared" si="25"/>
        <v xml:space="preserve">Perlu peningkatan dalam hal Memahami cara pencarian data dalam pengolah lembar kerja. Membuat custom block sebagai prosedur pada Scratch. Memahami makna blok penyusun program dalam bahasa  Blockly.Memahami dampak media sosial bagi penggunya. </v>
      </c>
    </row>
    <row r="37" spans="1:49" ht="20.25" customHeight="1">
      <c r="A37" s="119">
        <v>31</v>
      </c>
      <c r="B37" s="126" t="s">
        <v>500</v>
      </c>
      <c r="C37" s="121" t="s">
        <v>819</v>
      </c>
      <c r="D37" s="122" t="s">
        <v>820</v>
      </c>
      <c r="E37" s="122" t="s">
        <v>760</v>
      </c>
      <c r="F37" s="123">
        <v>75</v>
      </c>
      <c r="G37" s="59">
        <v>82</v>
      </c>
      <c r="H37" s="59">
        <v>90</v>
      </c>
      <c r="I37" s="59">
        <v>90</v>
      </c>
      <c r="J37" s="59">
        <f t="shared" si="0"/>
        <v>80</v>
      </c>
      <c r="K37" s="59"/>
      <c r="L37" s="59"/>
      <c r="M37" s="59"/>
      <c r="N37" s="59"/>
      <c r="O37" s="124"/>
      <c r="P37" s="18">
        <v>80</v>
      </c>
      <c r="Q37" s="18">
        <v>79</v>
      </c>
      <c r="R37" s="18"/>
      <c r="S37" s="18"/>
      <c r="T37" s="18"/>
      <c r="U37" s="61">
        <f t="shared" si="1"/>
        <v>83.4</v>
      </c>
      <c r="V37" s="18" t="str">
        <f t="shared" si="2"/>
        <v xml:space="preserve">Memahami dampak media sosial bagi penggunya. </v>
      </c>
      <c r="W37" s="18" t="str">
        <f t="shared" si="3"/>
        <v/>
      </c>
      <c r="Z37" s="18" t="str">
        <f t="shared" si="4"/>
        <v/>
      </c>
      <c r="AA37" s="18" t="str">
        <f t="shared" si="5"/>
        <v xml:space="preserve"> Memakai tools pengolah lembar kerja. </v>
      </c>
      <c r="AB37" s="18" t="str">
        <f t="shared" si="6"/>
        <v xml:space="preserve">Membuat custom block sebagai prosedur pada Scratch. </v>
      </c>
      <c r="AC37" s="18" t="str">
        <f t="shared" si="7"/>
        <v>Memahami makna blok penyusun program dalam bahasa  Blockly.</v>
      </c>
      <c r="AD37" s="18" t="str">
        <f t="shared" si="8"/>
        <v/>
      </c>
      <c r="AE37" s="18" t="str">
        <f t="shared" si="9"/>
        <v/>
      </c>
      <c r="AF37" s="18" t="str">
        <f t="shared" si="10"/>
        <v/>
      </c>
      <c r="AG37" s="18" t="str">
        <f t="shared" si="11"/>
        <v/>
      </c>
      <c r="AH37" s="30" t="str">
        <f t="shared" si="12"/>
        <v/>
      </c>
      <c r="AI37" s="18" t="str">
        <f t="shared" si="13"/>
        <v xml:space="preserve">Memahami cara pencarian data dalam pengolah lembar kerja. </v>
      </c>
      <c r="AJ37" s="18" t="str">
        <f t="shared" si="14"/>
        <v/>
      </c>
      <c r="AK37" s="18" t="str">
        <f t="shared" si="15"/>
        <v/>
      </c>
      <c r="AL37" s="18" t="str">
        <f t="shared" si="16"/>
        <v/>
      </c>
      <c r="AM37" s="18" t="str">
        <f t="shared" si="17"/>
        <v/>
      </c>
      <c r="AN37" s="18" t="str">
        <f t="shared" si="18"/>
        <v/>
      </c>
      <c r="AO37" s="18" t="str">
        <f t="shared" si="19"/>
        <v/>
      </c>
      <c r="AP37" s="18" t="str">
        <f t="shared" si="20"/>
        <v/>
      </c>
      <c r="AS37" s="63">
        <f t="shared" si="21"/>
        <v>83.4</v>
      </c>
      <c r="AT37" s="23" t="str">
        <f t="shared" si="22"/>
        <v>Mencapai kompetensi dengan sangat baik dalam Memahami dampak media sosial bagi penggunya.  Memakai tools pengolah lembar kerja. Membuat custom block sebagai prosedur pada Scratch. Memahami makna blok penyusun program dalam bahasa  Blockly.</v>
      </c>
      <c r="AU37" s="23" t="str">
        <f t="shared" si="23"/>
        <v xml:space="preserve">Perlu peningkatan dalam hal Memahami cara pencarian data dalam pengolah lembar kerja. </v>
      </c>
      <c r="AV37" s="23" t="str">
        <f t="shared" si="24"/>
        <v>Mencapai kompetensi dengan sangat baik dalam Memahami dampak media sosial bagi penggunya.  Memakai tools pengolah lembar kerja. Membuat custom block sebagai prosedur pada Scratch. Memahami makna blok penyusun program dalam bahasa  Blockly.</v>
      </c>
      <c r="AW37" s="23" t="str">
        <f t="shared" si="25"/>
        <v xml:space="preserve">Perlu peningkatan dalam hal Memahami cara pencarian data dalam pengolah lembar kerja. </v>
      </c>
    </row>
    <row r="38" spans="1:49" ht="20.25" customHeight="1">
      <c r="A38" s="125">
        <v>32</v>
      </c>
      <c r="B38" s="126" t="s">
        <v>501</v>
      </c>
      <c r="C38" s="121" t="s">
        <v>821</v>
      </c>
      <c r="D38" s="122" t="s">
        <v>822</v>
      </c>
      <c r="E38" s="122" t="s">
        <v>760</v>
      </c>
      <c r="F38" s="123">
        <v>80</v>
      </c>
      <c r="G38" s="59">
        <v>90</v>
      </c>
      <c r="H38" s="59">
        <v>100</v>
      </c>
      <c r="I38" s="59">
        <v>82</v>
      </c>
      <c r="J38" s="59">
        <f t="shared" si="0"/>
        <v>80</v>
      </c>
      <c r="K38" s="59"/>
      <c r="L38" s="59"/>
      <c r="M38" s="59"/>
      <c r="N38" s="59"/>
      <c r="O38" s="124"/>
      <c r="P38" s="18">
        <v>80</v>
      </c>
      <c r="Q38" s="18">
        <v>79</v>
      </c>
      <c r="R38" s="18"/>
      <c r="S38" s="18"/>
      <c r="T38" s="18"/>
      <c r="U38" s="61">
        <f t="shared" si="1"/>
        <v>86.4</v>
      </c>
      <c r="V38" s="18" t="str">
        <f t="shared" si="2"/>
        <v xml:space="preserve">Memahami cara pencarian data dalam pengolah lembar kerja. </v>
      </c>
      <c r="W38" s="18" t="str">
        <f t="shared" si="3"/>
        <v/>
      </c>
      <c r="Z38" s="18" t="str">
        <f t="shared" si="4"/>
        <v/>
      </c>
      <c r="AA38" s="18" t="str">
        <f t="shared" si="5"/>
        <v xml:space="preserve"> Memakai tools pengolah lembar kerja. </v>
      </c>
      <c r="AB38" s="18" t="str">
        <f t="shared" si="6"/>
        <v xml:space="preserve">Membuat custom block sebagai prosedur pada Scratch. </v>
      </c>
      <c r="AC38" s="18" t="str">
        <f t="shared" si="7"/>
        <v>Memahami makna blok penyusun program dalam bahasa  Blockly.</v>
      </c>
      <c r="AD38" s="18" t="str">
        <f t="shared" si="8"/>
        <v/>
      </c>
      <c r="AE38" s="18" t="str">
        <f t="shared" si="9"/>
        <v/>
      </c>
      <c r="AF38" s="18" t="str">
        <f t="shared" si="10"/>
        <v/>
      </c>
      <c r="AG38" s="18" t="str">
        <f t="shared" si="11"/>
        <v/>
      </c>
      <c r="AH38" s="30" t="str">
        <f t="shared" si="12"/>
        <v/>
      </c>
      <c r="AI38" s="18" t="str">
        <f t="shared" si="13"/>
        <v/>
      </c>
      <c r="AJ38" s="18" t="str">
        <f t="shared" si="14"/>
        <v/>
      </c>
      <c r="AK38" s="18" t="str">
        <f t="shared" si="15"/>
        <v/>
      </c>
      <c r="AL38" s="18" t="str">
        <f t="shared" si="16"/>
        <v/>
      </c>
      <c r="AM38" s="18" t="str">
        <f t="shared" si="17"/>
        <v/>
      </c>
      <c r="AN38" s="18" t="str">
        <f t="shared" si="18"/>
        <v/>
      </c>
      <c r="AO38" s="18" t="str">
        <f t="shared" si="19"/>
        <v/>
      </c>
      <c r="AP38" s="18" t="str">
        <f t="shared" si="20"/>
        <v/>
      </c>
      <c r="AS38" s="63">
        <f t="shared" si="21"/>
        <v>86.4</v>
      </c>
      <c r="AT38" s="23" t="str">
        <f t="shared" si="22"/>
        <v>Mencapai kompetensi dengan sangat baik dalam Memahami cara pencarian data dalam pengolah lembar kerja.  Memakai tools pengolah lembar kerja. Membuat custom block sebagai prosedur pada Scratch. Memahami makna blok penyusun program dalam bahasa  Blockly.</v>
      </c>
      <c r="AU38" s="23" t="str">
        <f t="shared" si="23"/>
        <v xml:space="preserve">Perlu peningkatan dalam hal </v>
      </c>
      <c r="AV38" s="23" t="str">
        <f t="shared" si="24"/>
        <v>Mencapai kompetensi dengan sangat baik dalam Memahami cara pencarian data dalam pengolah lembar kerja.  Memakai tools pengolah lembar kerja. Membuat custom block sebagai prosedur pada Scratch. Memahami makna blok penyusun program dalam bahasa  Blockly.</v>
      </c>
      <c r="AW38" s="23" t="str">
        <f t="shared" si="25"/>
        <v/>
      </c>
    </row>
    <row r="39" spans="1:49" ht="20.25" customHeight="1">
      <c r="A39" s="119">
        <v>33</v>
      </c>
      <c r="B39" s="127"/>
      <c r="C39" s="128"/>
      <c r="D39" s="129"/>
      <c r="E39" s="129"/>
      <c r="F39" s="123"/>
      <c r="G39" s="59"/>
      <c r="H39" s="59"/>
      <c r="I39" s="59"/>
      <c r="J39" s="59"/>
      <c r="K39" s="59"/>
      <c r="L39" s="59"/>
      <c r="M39" s="59"/>
      <c r="N39" s="59"/>
      <c r="O39" s="59"/>
      <c r="P39" s="18">
        <v>80</v>
      </c>
      <c r="Q39" s="18">
        <v>79</v>
      </c>
      <c r="R39" s="18"/>
      <c r="S39" s="18"/>
      <c r="T39" s="18"/>
      <c r="U39" s="61"/>
      <c r="V39" s="18"/>
      <c r="W39" s="18"/>
      <c r="Z39" s="18" t="str">
        <f t="shared" si="4"/>
        <v/>
      </c>
      <c r="AA39" s="18" t="str">
        <f t="shared" si="5"/>
        <v/>
      </c>
      <c r="AB39" s="18" t="str">
        <f t="shared" si="6"/>
        <v/>
      </c>
      <c r="AC39" s="18" t="str">
        <f t="shared" si="7"/>
        <v/>
      </c>
      <c r="AD39" s="18" t="str">
        <f t="shared" si="8"/>
        <v/>
      </c>
      <c r="AE39" s="18" t="str">
        <f t="shared" si="9"/>
        <v/>
      </c>
      <c r="AF39" s="18" t="str">
        <f t="shared" si="10"/>
        <v/>
      </c>
      <c r="AG39" s="18" t="str">
        <f t="shared" si="11"/>
        <v/>
      </c>
      <c r="AH39" s="30" t="str">
        <f t="shared" si="12"/>
        <v/>
      </c>
      <c r="AI39" s="18" t="str">
        <f t="shared" si="13"/>
        <v/>
      </c>
      <c r="AJ39" s="18" t="str">
        <f t="shared" si="14"/>
        <v/>
      </c>
      <c r="AK39" s="18" t="str">
        <f t="shared" si="15"/>
        <v/>
      </c>
      <c r="AL39" s="18" t="str">
        <f t="shared" si="16"/>
        <v/>
      </c>
      <c r="AM39" s="18" t="str">
        <f t="shared" si="17"/>
        <v/>
      </c>
      <c r="AN39" s="18" t="str">
        <f t="shared" si="18"/>
        <v/>
      </c>
      <c r="AO39" s="18" t="str">
        <f t="shared" si="19"/>
        <v/>
      </c>
      <c r="AP39" s="18" t="str">
        <f t="shared" si="20"/>
        <v/>
      </c>
      <c r="AS39" s="63">
        <f t="shared" si="21"/>
        <v>0</v>
      </c>
      <c r="AT39" s="23" t="str">
        <f t="shared" si="22"/>
        <v xml:space="preserve">Mencapai kompetensi dengan sangat baik dalam </v>
      </c>
      <c r="AU39" s="23" t="str">
        <f t="shared" si="23"/>
        <v xml:space="preserve">Perlu peningkatan dalam hal </v>
      </c>
      <c r="AV39" s="23" t="str">
        <f t="shared" si="24"/>
        <v/>
      </c>
      <c r="AW39" s="23" t="str">
        <f t="shared" si="25"/>
        <v/>
      </c>
    </row>
    <row r="40" spans="1:49" ht="20.25" customHeight="1">
      <c r="A40" s="125">
        <v>34</v>
      </c>
      <c r="B40" s="130" t="s">
        <v>502</v>
      </c>
      <c r="C40" s="131" t="s">
        <v>823</v>
      </c>
      <c r="D40" s="122" t="s">
        <v>824</v>
      </c>
      <c r="E40" s="122" t="s">
        <v>746</v>
      </c>
      <c r="F40" s="123">
        <v>70</v>
      </c>
      <c r="G40" s="59">
        <v>92</v>
      </c>
      <c r="H40" s="59">
        <v>95</v>
      </c>
      <c r="I40" s="59">
        <v>90</v>
      </c>
      <c r="J40" s="59">
        <f t="shared" ref="J40:J43" si="26">IF(H40&lt;=60,70,IF(H40&lt;=70,75,80))</f>
        <v>80</v>
      </c>
      <c r="K40" s="59"/>
      <c r="L40" s="59"/>
      <c r="M40" s="59"/>
      <c r="N40" s="59"/>
      <c r="O40" s="124"/>
      <c r="P40" s="18">
        <v>80</v>
      </c>
      <c r="Q40" s="18">
        <v>79</v>
      </c>
      <c r="R40" s="18"/>
      <c r="S40" s="18"/>
      <c r="T40" s="18"/>
      <c r="U40" s="61">
        <f t="shared" ref="U40:U69" si="27">AVERAGE(F40:O40)</f>
        <v>85.4</v>
      </c>
      <c r="V40" s="18" t="str">
        <f t="shared" ref="V40:V54" si="28">IF(F40=P40,$F$2,IF(G40=P40,$G$2,IF(H40=P40,$H$2,IF(I40=P40,$I$2,IF(J40=P40,$J$2,IF(K40=P40,$K$2,IF(L40=P40,$L$2,IF(M40=P40,$M$2,""))))))))</f>
        <v xml:space="preserve">Memahami dampak media sosial bagi penggunya. </v>
      </c>
      <c r="W40" s="18" t="str">
        <f t="shared" ref="W40:W54" si="29">IF(F40=Q40,$F$2,IF(G40=Q40,$G$2,IF(H40=Q40,$H$2,IF(I40=Q40,$I$2,IF(J40=Q40,$J$2,IF(K40=Q40,$K$2,IF(L40=Q40,$L$2,IF(M40=Q40,$M$2,""))))))))</f>
        <v/>
      </c>
      <c r="Z40" s="18" t="str">
        <f t="shared" si="4"/>
        <v/>
      </c>
      <c r="AA40" s="18" t="str">
        <f t="shared" si="5"/>
        <v xml:space="preserve"> Memakai tools pengolah lembar kerja. </v>
      </c>
      <c r="AB40" s="18" t="str">
        <f t="shared" si="6"/>
        <v xml:space="preserve">Membuat custom block sebagai prosedur pada Scratch. </v>
      </c>
      <c r="AC40" s="18" t="str">
        <f t="shared" si="7"/>
        <v>Memahami makna blok penyusun program dalam bahasa  Blockly.</v>
      </c>
      <c r="AD40" s="18" t="str">
        <f t="shared" si="8"/>
        <v/>
      </c>
      <c r="AE40" s="18" t="str">
        <f t="shared" si="9"/>
        <v/>
      </c>
      <c r="AF40" s="18" t="str">
        <f t="shared" si="10"/>
        <v/>
      </c>
      <c r="AG40" s="18" t="str">
        <f t="shared" si="11"/>
        <v/>
      </c>
      <c r="AH40" s="30" t="str">
        <f t="shared" si="12"/>
        <v/>
      </c>
      <c r="AI40" s="18" t="str">
        <f t="shared" si="13"/>
        <v xml:space="preserve">Memahami cara pencarian data dalam pengolah lembar kerja. </v>
      </c>
      <c r="AJ40" s="18" t="str">
        <f t="shared" si="14"/>
        <v/>
      </c>
      <c r="AK40" s="18" t="str">
        <f t="shared" si="15"/>
        <v/>
      </c>
      <c r="AL40" s="18" t="str">
        <f t="shared" si="16"/>
        <v/>
      </c>
      <c r="AM40" s="18" t="str">
        <f t="shared" si="17"/>
        <v/>
      </c>
      <c r="AN40" s="18" t="str">
        <f t="shared" si="18"/>
        <v/>
      </c>
      <c r="AO40" s="18" t="str">
        <f t="shared" si="19"/>
        <v/>
      </c>
      <c r="AP40" s="18" t="str">
        <f t="shared" si="20"/>
        <v/>
      </c>
      <c r="AS40" s="63">
        <f t="shared" si="21"/>
        <v>85.4</v>
      </c>
      <c r="AT40" s="23" t="str">
        <f t="shared" si="22"/>
        <v>Mencapai kompetensi dengan sangat baik dalam Memahami dampak media sosial bagi penggunya.  Memakai tools pengolah lembar kerja. Membuat custom block sebagai prosedur pada Scratch. Memahami makna blok penyusun program dalam bahasa  Blockly.</v>
      </c>
      <c r="AU40" s="23" t="str">
        <f t="shared" si="23"/>
        <v xml:space="preserve">Perlu peningkatan dalam hal Memahami cara pencarian data dalam pengolah lembar kerja. </v>
      </c>
      <c r="AV40" s="23" t="str">
        <f t="shared" si="24"/>
        <v>Mencapai kompetensi dengan sangat baik dalam Memahami dampak media sosial bagi penggunya.  Memakai tools pengolah lembar kerja. Membuat custom block sebagai prosedur pada Scratch. Memahami makna blok penyusun program dalam bahasa  Blockly.</v>
      </c>
      <c r="AW40" s="23" t="str">
        <f t="shared" si="25"/>
        <v xml:space="preserve">Perlu peningkatan dalam hal Memahami cara pencarian data dalam pengolah lembar kerja. </v>
      </c>
    </row>
    <row r="41" spans="1:49" ht="20.25" customHeight="1">
      <c r="A41" s="119">
        <v>35</v>
      </c>
      <c r="B41" s="126" t="s">
        <v>504</v>
      </c>
      <c r="C41" s="121" t="s">
        <v>825</v>
      </c>
      <c r="D41" s="122" t="s">
        <v>826</v>
      </c>
      <c r="E41" s="122" t="s">
        <v>746</v>
      </c>
      <c r="F41" s="123">
        <v>90</v>
      </c>
      <c r="G41" s="59">
        <v>93</v>
      </c>
      <c r="H41" s="59">
        <v>70</v>
      </c>
      <c r="I41" s="59">
        <v>90</v>
      </c>
      <c r="J41" s="59">
        <f t="shared" si="26"/>
        <v>75</v>
      </c>
      <c r="K41" s="59"/>
      <c r="L41" s="59"/>
      <c r="M41" s="59"/>
      <c r="N41" s="59"/>
      <c r="O41" s="124"/>
      <c r="P41" s="18">
        <v>80</v>
      </c>
      <c r="Q41" s="18">
        <v>79</v>
      </c>
      <c r="R41" s="18"/>
      <c r="S41" s="18"/>
      <c r="T41" s="18"/>
      <c r="U41" s="61">
        <f t="shared" si="27"/>
        <v>83.6</v>
      </c>
      <c r="V41" s="18" t="str">
        <f t="shared" si="28"/>
        <v/>
      </c>
      <c r="W41" s="18" t="str">
        <f t="shared" si="29"/>
        <v/>
      </c>
      <c r="Z41" s="18" t="str">
        <f t="shared" si="4"/>
        <v xml:space="preserve">Memahami cara pencarian data dalam pengolah lembar kerja. </v>
      </c>
      <c r="AA41" s="18" t="str">
        <f t="shared" si="5"/>
        <v xml:space="preserve"> Memakai tools pengolah lembar kerja. </v>
      </c>
      <c r="AB41" s="18" t="str">
        <f t="shared" si="6"/>
        <v/>
      </c>
      <c r="AC41" s="18" t="str">
        <f t="shared" si="7"/>
        <v>Memahami makna blok penyusun program dalam bahasa  Blockly.</v>
      </c>
      <c r="AD41" s="18" t="str">
        <f t="shared" si="8"/>
        <v/>
      </c>
      <c r="AE41" s="18" t="str">
        <f t="shared" si="9"/>
        <v/>
      </c>
      <c r="AF41" s="18" t="str">
        <f t="shared" si="10"/>
        <v/>
      </c>
      <c r="AG41" s="18" t="str">
        <f t="shared" si="11"/>
        <v/>
      </c>
      <c r="AH41" s="30" t="str">
        <f t="shared" si="12"/>
        <v/>
      </c>
      <c r="AI41" s="18" t="str">
        <f t="shared" si="13"/>
        <v/>
      </c>
      <c r="AJ41" s="18" t="str">
        <f t="shared" si="14"/>
        <v/>
      </c>
      <c r="AK41" s="18" t="str">
        <f t="shared" si="15"/>
        <v xml:space="preserve">Membuat custom block sebagai prosedur pada Scratch. </v>
      </c>
      <c r="AL41" s="18" t="str">
        <f t="shared" si="16"/>
        <v/>
      </c>
      <c r="AM41" s="18" t="str">
        <f t="shared" si="17"/>
        <v xml:space="preserve">Memahami dampak media sosial bagi penggunya. </v>
      </c>
      <c r="AN41" s="18" t="str">
        <f t="shared" si="18"/>
        <v/>
      </c>
      <c r="AO41" s="18" t="str">
        <f t="shared" si="19"/>
        <v/>
      </c>
      <c r="AP41" s="18" t="str">
        <f t="shared" si="20"/>
        <v/>
      </c>
      <c r="AS41" s="63">
        <f t="shared" si="21"/>
        <v>83.6</v>
      </c>
      <c r="AT41" s="23" t="str">
        <f t="shared" si="22"/>
        <v>Mencapai kompetensi dengan sangat baik dalam Memahami cara pencarian data dalam pengolah lembar kerja.  Memakai tools pengolah lembar kerja. Memahami makna blok penyusun program dalam bahasa  Blockly.</v>
      </c>
      <c r="AU41" s="23" t="str">
        <f t="shared" si="23"/>
        <v xml:space="preserve">Perlu peningkatan dalam hal Membuat custom block sebagai prosedur pada Scratch. Memahami dampak media sosial bagi penggunya. </v>
      </c>
      <c r="AV41" s="23" t="str">
        <f t="shared" si="24"/>
        <v>Mencapai kompetensi dengan sangat baik dalam Memahami cara pencarian data dalam pengolah lembar kerja.  Memakai tools pengolah lembar kerja. Memahami makna blok penyusun program dalam bahasa  Blockly.</v>
      </c>
      <c r="AW41" s="23" t="str">
        <f t="shared" si="25"/>
        <v xml:space="preserve">Perlu peningkatan dalam hal Membuat custom block sebagai prosedur pada Scratch. Memahami dampak media sosial bagi penggunya. </v>
      </c>
    </row>
    <row r="42" spans="1:49" ht="20.25" customHeight="1">
      <c r="A42" s="125">
        <v>36</v>
      </c>
      <c r="B42" s="126" t="s">
        <v>505</v>
      </c>
      <c r="C42" s="121" t="s">
        <v>827</v>
      </c>
      <c r="D42" s="122" t="s">
        <v>828</v>
      </c>
      <c r="E42" s="122" t="s">
        <v>746</v>
      </c>
      <c r="F42" s="123">
        <v>70</v>
      </c>
      <c r="G42" s="59">
        <v>90</v>
      </c>
      <c r="H42" s="59">
        <v>80</v>
      </c>
      <c r="I42" s="59">
        <v>90</v>
      </c>
      <c r="J42" s="59">
        <f t="shared" si="26"/>
        <v>80</v>
      </c>
      <c r="K42" s="59"/>
      <c r="L42" s="59"/>
      <c r="M42" s="59"/>
      <c r="N42" s="59"/>
      <c r="O42" s="124"/>
      <c r="P42" s="18">
        <v>80</v>
      </c>
      <c r="Q42" s="18">
        <v>79</v>
      </c>
      <c r="R42" s="18"/>
      <c r="S42" s="18"/>
      <c r="T42" s="18"/>
      <c r="U42" s="61">
        <f t="shared" si="27"/>
        <v>82</v>
      </c>
      <c r="V42" s="18" t="str">
        <f t="shared" si="28"/>
        <v xml:space="preserve">Membuat custom block sebagai prosedur pada Scratch. </v>
      </c>
      <c r="W42" s="18" t="str">
        <f t="shared" si="29"/>
        <v/>
      </c>
      <c r="Z42" s="18" t="str">
        <f t="shared" si="4"/>
        <v/>
      </c>
      <c r="AA42" s="18" t="str">
        <f t="shared" si="5"/>
        <v xml:space="preserve"> Memakai tools pengolah lembar kerja. </v>
      </c>
      <c r="AB42" s="18" t="str">
        <f t="shared" si="6"/>
        <v/>
      </c>
      <c r="AC42" s="18" t="str">
        <f t="shared" si="7"/>
        <v>Memahami makna blok penyusun program dalam bahasa  Blockly.</v>
      </c>
      <c r="AD42" s="18" t="str">
        <f t="shared" si="8"/>
        <v/>
      </c>
      <c r="AE42" s="18" t="str">
        <f t="shared" si="9"/>
        <v/>
      </c>
      <c r="AF42" s="18" t="str">
        <f t="shared" si="10"/>
        <v/>
      </c>
      <c r="AG42" s="18" t="str">
        <f t="shared" si="11"/>
        <v/>
      </c>
      <c r="AH42" s="30" t="str">
        <f t="shared" si="12"/>
        <v/>
      </c>
      <c r="AI42" s="18" t="str">
        <f t="shared" si="13"/>
        <v xml:space="preserve">Memahami cara pencarian data dalam pengolah lembar kerja. </v>
      </c>
      <c r="AJ42" s="18" t="str">
        <f t="shared" si="14"/>
        <v/>
      </c>
      <c r="AK42" s="18" t="str">
        <f t="shared" si="15"/>
        <v/>
      </c>
      <c r="AL42" s="18" t="str">
        <f t="shared" si="16"/>
        <v/>
      </c>
      <c r="AM42" s="18" t="str">
        <f t="shared" si="17"/>
        <v/>
      </c>
      <c r="AN42" s="18" t="str">
        <f t="shared" si="18"/>
        <v/>
      </c>
      <c r="AO42" s="18" t="str">
        <f t="shared" si="19"/>
        <v/>
      </c>
      <c r="AP42" s="18" t="str">
        <f t="shared" si="20"/>
        <v/>
      </c>
      <c r="AS42" s="63">
        <f t="shared" si="21"/>
        <v>82</v>
      </c>
      <c r="AT42" s="23" t="str">
        <f t="shared" si="22"/>
        <v>Mencapai kompetensi dengan sangat baik dalam Membuat custom block sebagai prosedur pada Scratch.  Memakai tools pengolah lembar kerja. Memahami makna blok penyusun program dalam bahasa  Blockly.</v>
      </c>
      <c r="AU42" s="23" t="str">
        <f t="shared" si="23"/>
        <v xml:space="preserve">Perlu peningkatan dalam hal Memahami cara pencarian data dalam pengolah lembar kerja. </v>
      </c>
      <c r="AV42" s="23" t="str">
        <f t="shared" si="24"/>
        <v>Mencapai kompetensi dengan sangat baik dalam Membuat custom block sebagai prosedur pada Scratch.  Memakai tools pengolah lembar kerja. Memahami makna blok penyusun program dalam bahasa  Blockly.</v>
      </c>
      <c r="AW42" s="23" t="str">
        <f t="shared" si="25"/>
        <v xml:space="preserve">Perlu peningkatan dalam hal Memahami cara pencarian data dalam pengolah lembar kerja. </v>
      </c>
    </row>
    <row r="43" spans="1:49" ht="20.25" customHeight="1">
      <c r="A43" s="119">
        <v>37</v>
      </c>
      <c r="B43" s="126" t="s">
        <v>506</v>
      </c>
      <c r="C43" s="121" t="s">
        <v>829</v>
      </c>
      <c r="D43" s="122" t="s">
        <v>830</v>
      </c>
      <c r="E43" s="122" t="s">
        <v>746</v>
      </c>
      <c r="F43" s="123">
        <v>85</v>
      </c>
      <c r="G43" s="59">
        <v>92</v>
      </c>
      <c r="H43" s="59">
        <v>85</v>
      </c>
      <c r="I43" s="59">
        <v>90</v>
      </c>
      <c r="J43" s="59">
        <f t="shared" si="26"/>
        <v>80</v>
      </c>
      <c r="K43" s="59"/>
      <c r="L43" s="59"/>
      <c r="M43" s="59"/>
      <c r="N43" s="59"/>
      <c r="O43" s="124"/>
      <c r="P43" s="18">
        <v>80</v>
      </c>
      <c r="Q43" s="18">
        <v>79</v>
      </c>
      <c r="R43" s="18"/>
      <c r="S43" s="18"/>
      <c r="T43" s="18"/>
      <c r="U43" s="61">
        <f t="shared" si="27"/>
        <v>86.4</v>
      </c>
      <c r="V43" s="18" t="str">
        <f t="shared" si="28"/>
        <v xml:space="preserve">Memahami dampak media sosial bagi penggunya. </v>
      </c>
      <c r="W43" s="18" t="str">
        <f t="shared" si="29"/>
        <v/>
      </c>
      <c r="Z43" s="18" t="str">
        <f t="shared" si="4"/>
        <v xml:space="preserve">Memahami cara pencarian data dalam pengolah lembar kerja. </v>
      </c>
      <c r="AA43" s="18" t="str">
        <f t="shared" si="5"/>
        <v xml:space="preserve"> Memakai tools pengolah lembar kerja. </v>
      </c>
      <c r="AB43" s="18" t="str">
        <f t="shared" si="6"/>
        <v xml:space="preserve">Membuat custom block sebagai prosedur pada Scratch. </v>
      </c>
      <c r="AC43" s="18" t="str">
        <f t="shared" si="7"/>
        <v>Memahami makna blok penyusun program dalam bahasa  Blockly.</v>
      </c>
      <c r="AD43" s="18" t="str">
        <f t="shared" si="8"/>
        <v/>
      </c>
      <c r="AE43" s="18" t="str">
        <f t="shared" si="9"/>
        <v/>
      </c>
      <c r="AF43" s="18" t="str">
        <f t="shared" si="10"/>
        <v/>
      </c>
      <c r="AG43" s="18" t="str">
        <f t="shared" si="11"/>
        <v/>
      </c>
      <c r="AH43" s="30" t="str">
        <f t="shared" si="12"/>
        <v/>
      </c>
      <c r="AI43" s="18" t="str">
        <f t="shared" si="13"/>
        <v/>
      </c>
      <c r="AJ43" s="18" t="str">
        <f t="shared" si="14"/>
        <v/>
      </c>
      <c r="AK43" s="18" t="str">
        <f t="shared" si="15"/>
        <v/>
      </c>
      <c r="AL43" s="18" t="str">
        <f t="shared" si="16"/>
        <v/>
      </c>
      <c r="AM43" s="18" t="str">
        <f t="shared" si="17"/>
        <v/>
      </c>
      <c r="AN43" s="18" t="str">
        <f t="shared" si="18"/>
        <v/>
      </c>
      <c r="AO43" s="18" t="str">
        <f t="shared" si="19"/>
        <v/>
      </c>
      <c r="AP43" s="18" t="str">
        <f t="shared" si="20"/>
        <v/>
      </c>
      <c r="AS43" s="63">
        <f t="shared" si="21"/>
        <v>86.4</v>
      </c>
      <c r="AT43" s="23" t="str">
        <f t="shared" si="22"/>
        <v>Mencapai kompetensi dengan sangat baik dalam Memahami dampak media sosial bagi penggunya. Memahami cara pencarian data dalam pengolah lembar kerja.  Memakai tools pengolah lembar kerja. Membuat custom block sebagai prosedur pada Scratch. Memahami makna blok penyusun program dalam bahasa  Blockly.</v>
      </c>
      <c r="AU43" s="23" t="str">
        <f t="shared" si="23"/>
        <v xml:space="preserve">Perlu peningkatan dalam hal </v>
      </c>
      <c r="AV43" s="23" t="str">
        <f t="shared" si="24"/>
        <v>Mencapai kompetensi dengan sangat baik dalam Memahami dampak media sosial bagi penggunya. Memahami cara pencarian data dalam pengolah lembar kerja.  Memakai tools pengolah lembar kerja. Membuat custom block sebagai prosedur pada Scratch. Memahami makna blok penyusun program dalam bahasa  Blockly.</v>
      </c>
      <c r="AW43" s="23" t="str">
        <f t="shared" si="25"/>
        <v/>
      </c>
    </row>
    <row r="44" spans="1:49" ht="20.25" customHeight="1">
      <c r="A44" s="125">
        <v>38</v>
      </c>
      <c r="B44" s="126" t="s">
        <v>831</v>
      </c>
      <c r="C44" s="121" t="s">
        <v>832</v>
      </c>
      <c r="D44" s="122" t="s">
        <v>833</v>
      </c>
      <c r="E44" s="122" t="s">
        <v>746</v>
      </c>
      <c r="F44" s="123"/>
      <c r="G44" s="59"/>
      <c r="H44" s="59"/>
      <c r="I44" s="59"/>
      <c r="J44" s="59"/>
      <c r="K44" s="59"/>
      <c r="L44" s="59"/>
      <c r="M44" s="59"/>
      <c r="N44" s="59"/>
      <c r="O44" s="124"/>
      <c r="P44" s="18">
        <v>80</v>
      </c>
      <c r="Q44" s="18">
        <v>79</v>
      </c>
      <c r="R44" s="18"/>
      <c r="S44" s="18"/>
      <c r="T44" s="18"/>
      <c r="U44" s="61" t="e">
        <f t="shared" si="27"/>
        <v>#DIV/0!</v>
      </c>
      <c r="V44" s="18" t="str">
        <f t="shared" si="28"/>
        <v/>
      </c>
      <c r="W44" s="18" t="str">
        <f t="shared" si="29"/>
        <v/>
      </c>
      <c r="Z44" s="18" t="str">
        <f t="shared" si="4"/>
        <v/>
      </c>
      <c r="AA44" s="18" t="str">
        <f t="shared" si="5"/>
        <v/>
      </c>
      <c r="AB44" s="18" t="str">
        <f t="shared" si="6"/>
        <v/>
      </c>
      <c r="AC44" s="18" t="str">
        <f t="shared" si="7"/>
        <v/>
      </c>
      <c r="AD44" s="18" t="str">
        <f t="shared" si="8"/>
        <v/>
      </c>
      <c r="AE44" s="18" t="str">
        <f t="shared" si="9"/>
        <v/>
      </c>
      <c r="AF44" s="18" t="str">
        <f t="shared" si="10"/>
        <v/>
      </c>
      <c r="AG44" s="18" t="str">
        <f t="shared" si="11"/>
        <v/>
      </c>
      <c r="AH44" s="30" t="str">
        <f t="shared" si="12"/>
        <v/>
      </c>
      <c r="AI44" s="18" t="str">
        <f t="shared" si="13"/>
        <v/>
      </c>
      <c r="AJ44" s="18" t="str">
        <f t="shared" si="14"/>
        <v/>
      </c>
      <c r="AK44" s="18" t="str">
        <f t="shared" si="15"/>
        <v/>
      </c>
      <c r="AL44" s="18" t="str">
        <f t="shared" si="16"/>
        <v/>
      </c>
      <c r="AM44" s="18" t="str">
        <f t="shared" si="17"/>
        <v/>
      </c>
      <c r="AN44" s="18" t="str">
        <f t="shared" si="18"/>
        <v/>
      </c>
      <c r="AO44" s="18" t="str">
        <f t="shared" si="19"/>
        <v/>
      </c>
      <c r="AP44" s="18" t="str">
        <f t="shared" si="20"/>
        <v/>
      </c>
      <c r="AS44" s="63" t="e">
        <f t="shared" si="21"/>
        <v>#DIV/0!</v>
      </c>
      <c r="AT44" s="23" t="str">
        <f t="shared" si="22"/>
        <v xml:space="preserve">Mencapai kompetensi dengan sangat baik dalam </v>
      </c>
      <c r="AU44" s="23" t="str">
        <f t="shared" si="23"/>
        <v xml:space="preserve">Perlu peningkatan dalam hal </v>
      </c>
      <c r="AV44" s="23" t="str">
        <f t="shared" si="24"/>
        <v/>
      </c>
      <c r="AW44" s="23" t="str">
        <f t="shared" si="25"/>
        <v/>
      </c>
    </row>
    <row r="45" spans="1:49" ht="20.25" customHeight="1">
      <c r="A45" s="119">
        <v>39</v>
      </c>
      <c r="B45" s="126" t="s">
        <v>507</v>
      </c>
      <c r="C45" s="121" t="s">
        <v>834</v>
      </c>
      <c r="D45" s="122" t="s">
        <v>835</v>
      </c>
      <c r="E45" s="122" t="s">
        <v>746</v>
      </c>
      <c r="F45" s="123">
        <v>90</v>
      </c>
      <c r="G45" s="59">
        <v>90</v>
      </c>
      <c r="H45" s="59">
        <v>70</v>
      </c>
      <c r="I45" s="59">
        <v>90</v>
      </c>
      <c r="J45" s="59">
        <f t="shared" ref="J45:J69" si="30">IF(H45&lt;=60,70,IF(H45&lt;=70,75,80))</f>
        <v>75</v>
      </c>
      <c r="K45" s="59"/>
      <c r="L45" s="59"/>
      <c r="M45" s="59"/>
      <c r="N45" s="59"/>
      <c r="O45" s="124"/>
      <c r="P45" s="18">
        <v>80</v>
      </c>
      <c r="Q45" s="18">
        <v>79</v>
      </c>
      <c r="R45" s="18"/>
      <c r="S45" s="18"/>
      <c r="T45" s="18"/>
      <c r="U45" s="61">
        <f t="shared" si="27"/>
        <v>83</v>
      </c>
      <c r="V45" s="18" t="str">
        <f t="shared" si="28"/>
        <v/>
      </c>
      <c r="W45" s="18" t="str">
        <f t="shared" si="29"/>
        <v/>
      </c>
      <c r="Z45" s="18" t="str">
        <f t="shared" si="4"/>
        <v xml:space="preserve">Memahami cara pencarian data dalam pengolah lembar kerja. </v>
      </c>
      <c r="AA45" s="18" t="str">
        <f t="shared" si="5"/>
        <v xml:space="preserve"> Memakai tools pengolah lembar kerja. </v>
      </c>
      <c r="AB45" s="18" t="str">
        <f t="shared" si="6"/>
        <v/>
      </c>
      <c r="AC45" s="18" t="str">
        <f t="shared" si="7"/>
        <v>Memahami makna blok penyusun program dalam bahasa  Blockly.</v>
      </c>
      <c r="AD45" s="18" t="str">
        <f t="shared" si="8"/>
        <v/>
      </c>
      <c r="AE45" s="18" t="str">
        <f t="shared" si="9"/>
        <v/>
      </c>
      <c r="AF45" s="18" t="str">
        <f t="shared" si="10"/>
        <v/>
      </c>
      <c r="AG45" s="18" t="str">
        <f t="shared" si="11"/>
        <v/>
      </c>
      <c r="AH45" s="30" t="str">
        <f t="shared" si="12"/>
        <v/>
      </c>
      <c r="AI45" s="18" t="str">
        <f t="shared" si="13"/>
        <v/>
      </c>
      <c r="AJ45" s="18" t="str">
        <f t="shared" si="14"/>
        <v/>
      </c>
      <c r="AK45" s="18" t="str">
        <f t="shared" si="15"/>
        <v xml:space="preserve">Membuat custom block sebagai prosedur pada Scratch. </v>
      </c>
      <c r="AL45" s="18" t="str">
        <f t="shared" si="16"/>
        <v/>
      </c>
      <c r="AM45" s="18" t="str">
        <f t="shared" si="17"/>
        <v xml:space="preserve">Memahami dampak media sosial bagi penggunya. </v>
      </c>
      <c r="AN45" s="18" t="str">
        <f t="shared" si="18"/>
        <v/>
      </c>
      <c r="AO45" s="18" t="str">
        <f t="shared" si="19"/>
        <v/>
      </c>
      <c r="AP45" s="18" t="str">
        <f t="shared" si="20"/>
        <v/>
      </c>
      <c r="AS45" s="63">
        <f t="shared" si="21"/>
        <v>83</v>
      </c>
      <c r="AT45" s="23" t="str">
        <f t="shared" si="22"/>
        <v>Mencapai kompetensi dengan sangat baik dalam Memahami cara pencarian data dalam pengolah lembar kerja.  Memakai tools pengolah lembar kerja. Memahami makna blok penyusun program dalam bahasa  Blockly.</v>
      </c>
      <c r="AU45" s="23" t="str">
        <f t="shared" si="23"/>
        <v xml:space="preserve">Perlu peningkatan dalam hal Membuat custom block sebagai prosedur pada Scratch. Memahami dampak media sosial bagi penggunya. </v>
      </c>
      <c r="AV45" s="23" t="str">
        <f t="shared" si="24"/>
        <v>Mencapai kompetensi dengan sangat baik dalam Memahami cara pencarian data dalam pengolah lembar kerja.  Memakai tools pengolah lembar kerja. Memahami makna blok penyusun program dalam bahasa  Blockly.</v>
      </c>
      <c r="AW45" s="23" t="str">
        <f t="shared" si="25"/>
        <v xml:space="preserve">Perlu peningkatan dalam hal Membuat custom block sebagai prosedur pada Scratch. Memahami dampak media sosial bagi penggunya. </v>
      </c>
    </row>
    <row r="46" spans="1:49" ht="20.25" customHeight="1">
      <c r="A46" s="125">
        <v>40</v>
      </c>
      <c r="B46" s="126" t="s">
        <v>508</v>
      </c>
      <c r="C46" s="121" t="s">
        <v>836</v>
      </c>
      <c r="D46" s="122" t="s">
        <v>837</v>
      </c>
      <c r="E46" s="122" t="s">
        <v>746</v>
      </c>
      <c r="F46" s="123">
        <v>70</v>
      </c>
      <c r="G46" s="59">
        <v>92</v>
      </c>
      <c r="H46" s="59">
        <v>90</v>
      </c>
      <c r="I46" s="59">
        <v>90</v>
      </c>
      <c r="J46" s="59">
        <f t="shared" si="30"/>
        <v>80</v>
      </c>
      <c r="K46" s="59"/>
      <c r="L46" s="59"/>
      <c r="M46" s="59"/>
      <c r="N46" s="59"/>
      <c r="O46" s="124"/>
      <c r="P46" s="18">
        <v>80</v>
      </c>
      <c r="Q46" s="18">
        <v>79</v>
      </c>
      <c r="R46" s="18"/>
      <c r="S46" s="18"/>
      <c r="T46" s="18"/>
      <c r="U46" s="61">
        <f t="shared" si="27"/>
        <v>84.4</v>
      </c>
      <c r="V46" s="18" t="str">
        <f t="shared" si="28"/>
        <v xml:space="preserve">Memahami dampak media sosial bagi penggunya. </v>
      </c>
      <c r="W46" s="18" t="str">
        <f t="shared" si="29"/>
        <v/>
      </c>
      <c r="Z46" s="18" t="str">
        <f t="shared" si="4"/>
        <v/>
      </c>
      <c r="AA46" s="18" t="str">
        <f t="shared" si="5"/>
        <v xml:space="preserve"> Memakai tools pengolah lembar kerja. </v>
      </c>
      <c r="AB46" s="18" t="str">
        <f t="shared" si="6"/>
        <v xml:space="preserve">Membuat custom block sebagai prosedur pada Scratch. </v>
      </c>
      <c r="AC46" s="18" t="str">
        <f t="shared" si="7"/>
        <v>Memahami makna blok penyusun program dalam bahasa  Blockly.</v>
      </c>
      <c r="AD46" s="18" t="str">
        <f t="shared" si="8"/>
        <v/>
      </c>
      <c r="AE46" s="18" t="str">
        <f t="shared" si="9"/>
        <v/>
      </c>
      <c r="AF46" s="18" t="str">
        <f t="shared" si="10"/>
        <v/>
      </c>
      <c r="AG46" s="18" t="str">
        <f t="shared" si="11"/>
        <v/>
      </c>
      <c r="AH46" s="30" t="str">
        <f t="shared" si="12"/>
        <v/>
      </c>
      <c r="AI46" s="18" t="str">
        <f t="shared" si="13"/>
        <v xml:space="preserve">Memahami cara pencarian data dalam pengolah lembar kerja. </v>
      </c>
      <c r="AJ46" s="18" t="str">
        <f t="shared" si="14"/>
        <v/>
      </c>
      <c r="AK46" s="18" t="str">
        <f t="shared" si="15"/>
        <v/>
      </c>
      <c r="AL46" s="18" t="str">
        <f t="shared" si="16"/>
        <v/>
      </c>
      <c r="AM46" s="18" t="str">
        <f t="shared" si="17"/>
        <v/>
      </c>
      <c r="AN46" s="18" t="str">
        <f t="shared" si="18"/>
        <v/>
      </c>
      <c r="AO46" s="18" t="str">
        <f t="shared" si="19"/>
        <v/>
      </c>
      <c r="AP46" s="18" t="str">
        <f t="shared" si="20"/>
        <v/>
      </c>
      <c r="AS46" s="63">
        <f t="shared" si="21"/>
        <v>84.4</v>
      </c>
      <c r="AT46" s="23" t="str">
        <f t="shared" si="22"/>
        <v>Mencapai kompetensi dengan sangat baik dalam Memahami dampak media sosial bagi penggunya.  Memakai tools pengolah lembar kerja. Membuat custom block sebagai prosedur pada Scratch. Memahami makna blok penyusun program dalam bahasa  Blockly.</v>
      </c>
      <c r="AU46" s="23" t="str">
        <f t="shared" si="23"/>
        <v xml:space="preserve">Perlu peningkatan dalam hal Memahami cara pencarian data dalam pengolah lembar kerja. </v>
      </c>
      <c r="AV46" s="23" t="str">
        <f t="shared" si="24"/>
        <v>Mencapai kompetensi dengan sangat baik dalam Memahami dampak media sosial bagi penggunya.  Memakai tools pengolah lembar kerja. Membuat custom block sebagai prosedur pada Scratch. Memahami makna blok penyusun program dalam bahasa  Blockly.</v>
      </c>
      <c r="AW46" s="23" t="str">
        <f t="shared" si="25"/>
        <v xml:space="preserve">Perlu peningkatan dalam hal Memahami cara pencarian data dalam pengolah lembar kerja. </v>
      </c>
    </row>
    <row r="47" spans="1:49" ht="20.25" customHeight="1">
      <c r="A47" s="119">
        <v>41</v>
      </c>
      <c r="B47" s="126" t="s">
        <v>509</v>
      </c>
      <c r="C47" s="121" t="s">
        <v>838</v>
      </c>
      <c r="D47" s="122" t="s">
        <v>839</v>
      </c>
      <c r="E47" s="122" t="s">
        <v>746</v>
      </c>
      <c r="F47" s="123">
        <v>65</v>
      </c>
      <c r="G47" s="59">
        <v>70</v>
      </c>
      <c r="H47" s="59">
        <v>55</v>
      </c>
      <c r="I47" s="59">
        <v>90</v>
      </c>
      <c r="J47" s="59">
        <f t="shared" si="30"/>
        <v>70</v>
      </c>
      <c r="K47" s="59"/>
      <c r="L47" s="59"/>
      <c r="M47" s="59"/>
      <c r="N47" s="59"/>
      <c r="O47" s="124"/>
      <c r="P47" s="18">
        <v>80</v>
      </c>
      <c r="Q47" s="18">
        <v>79</v>
      </c>
      <c r="R47" s="18"/>
      <c r="S47" s="18"/>
      <c r="T47" s="18"/>
      <c r="U47" s="61">
        <f t="shared" si="27"/>
        <v>70</v>
      </c>
      <c r="V47" s="18" t="str">
        <f t="shared" si="28"/>
        <v/>
      </c>
      <c r="W47" s="18" t="str">
        <f t="shared" si="29"/>
        <v/>
      </c>
      <c r="Z47" s="18" t="str">
        <f t="shared" si="4"/>
        <v/>
      </c>
      <c r="AA47" s="18" t="str">
        <f t="shared" si="5"/>
        <v/>
      </c>
      <c r="AB47" s="18" t="str">
        <f t="shared" si="6"/>
        <v/>
      </c>
      <c r="AC47" s="18" t="str">
        <f t="shared" si="7"/>
        <v>Memahami makna blok penyusun program dalam bahasa  Blockly.</v>
      </c>
      <c r="AD47" s="18" t="str">
        <f t="shared" si="8"/>
        <v/>
      </c>
      <c r="AE47" s="18" t="str">
        <f t="shared" si="9"/>
        <v/>
      </c>
      <c r="AF47" s="18" t="str">
        <f t="shared" si="10"/>
        <v/>
      </c>
      <c r="AG47" s="18" t="str">
        <f t="shared" si="11"/>
        <v/>
      </c>
      <c r="AH47" s="30" t="str">
        <f t="shared" si="12"/>
        <v/>
      </c>
      <c r="AI47" s="18" t="str">
        <f t="shared" si="13"/>
        <v xml:space="preserve">Memahami cara pencarian data dalam pengolah lembar kerja. </v>
      </c>
      <c r="AJ47" s="18" t="str">
        <f t="shared" si="14"/>
        <v xml:space="preserve"> Memakai tools pengolah lembar kerja. </v>
      </c>
      <c r="AK47" s="18" t="str">
        <f t="shared" si="15"/>
        <v xml:space="preserve">Membuat custom block sebagai prosedur pada Scratch. </v>
      </c>
      <c r="AL47" s="18" t="str">
        <f t="shared" si="16"/>
        <v/>
      </c>
      <c r="AM47" s="18" t="str">
        <f t="shared" si="17"/>
        <v xml:space="preserve">Memahami dampak media sosial bagi penggunya. </v>
      </c>
      <c r="AN47" s="18" t="str">
        <f t="shared" si="18"/>
        <v/>
      </c>
      <c r="AO47" s="18" t="str">
        <f t="shared" si="19"/>
        <v/>
      </c>
      <c r="AP47" s="18" t="str">
        <f t="shared" si="20"/>
        <v/>
      </c>
      <c r="AS47" s="63">
        <f t="shared" si="21"/>
        <v>70</v>
      </c>
      <c r="AT47" s="23" t="str">
        <f t="shared" si="22"/>
        <v>Mencapai kompetensi dengan sangat baik dalam Memahami makna blok penyusun program dalam bahasa  Blockly.</v>
      </c>
      <c r="AU47" s="23" t="str">
        <f t="shared" si="23"/>
        <v xml:space="preserve">Perlu peningkatan dalam hal Memahami cara pencarian data dalam pengolah lembar kerja.  Memakai tools pengolah lembar kerja. Membuat custom block sebagai prosedur pada Scratch. Memahami dampak media sosial bagi penggunya. </v>
      </c>
      <c r="AV47" s="23" t="str">
        <f t="shared" si="24"/>
        <v>Mencapai kompetensi dengan sangat baik dalam Memahami makna blok penyusun program dalam bahasa  Blockly.</v>
      </c>
      <c r="AW47" s="23" t="str">
        <f t="shared" si="25"/>
        <v xml:space="preserve">Perlu peningkatan dalam hal Memahami cara pencarian data dalam pengolah lembar kerja.  Memakai tools pengolah lembar kerja. Membuat custom block sebagai prosedur pada Scratch. Memahami dampak media sosial bagi penggunya. </v>
      </c>
    </row>
    <row r="48" spans="1:49" ht="20.25" customHeight="1">
      <c r="A48" s="125">
        <v>42</v>
      </c>
      <c r="B48" s="126" t="s">
        <v>510</v>
      </c>
      <c r="C48" s="121" t="s">
        <v>840</v>
      </c>
      <c r="D48" s="122" t="s">
        <v>841</v>
      </c>
      <c r="E48" s="122" t="s">
        <v>746</v>
      </c>
      <c r="F48" s="123">
        <v>65</v>
      </c>
      <c r="G48" s="59">
        <v>80</v>
      </c>
      <c r="H48" s="59">
        <v>55</v>
      </c>
      <c r="I48" s="59">
        <v>82</v>
      </c>
      <c r="J48" s="59">
        <f t="shared" si="30"/>
        <v>70</v>
      </c>
      <c r="K48" s="59"/>
      <c r="L48" s="59"/>
      <c r="M48" s="59"/>
      <c r="N48" s="59"/>
      <c r="O48" s="124"/>
      <c r="P48" s="18">
        <v>80</v>
      </c>
      <c r="Q48" s="18">
        <v>79</v>
      </c>
      <c r="R48" s="18"/>
      <c r="S48" s="18"/>
      <c r="T48" s="18"/>
      <c r="U48" s="61">
        <f t="shared" si="27"/>
        <v>70.400000000000006</v>
      </c>
      <c r="V48" s="18" t="str">
        <f t="shared" si="28"/>
        <v xml:space="preserve"> Memakai tools pengolah lembar kerja. </v>
      </c>
      <c r="W48" s="18" t="str">
        <f t="shared" si="29"/>
        <v/>
      </c>
      <c r="Z48" s="18" t="str">
        <f t="shared" si="4"/>
        <v/>
      </c>
      <c r="AA48" s="18" t="str">
        <f t="shared" si="5"/>
        <v/>
      </c>
      <c r="AB48" s="18" t="str">
        <f t="shared" si="6"/>
        <v/>
      </c>
      <c r="AC48" s="18" t="str">
        <f t="shared" si="7"/>
        <v>Memahami makna blok penyusun program dalam bahasa  Blockly.</v>
      </c>
      <c r="AD48" s="18" t="str">
        <f t="shared" si="8"/>
        <v/>
      </c>
      <c r="AE48" s="18" t="str">
        <f t="shared" si="9"/>
        <v/>
      </c>
      <c r="AF48" s="18" t="str">
        <f t="shared" si="10"/>
        <v/>
      </c>
      <c r="AG48" s="18" t="str">
        <f t="shared" si="11"/>
        <v/>
      </c>
      <c r="AH48" s="30" t="str">
        <f t="shared" si="12"/>
        <v/>
      </c>
      <c r="AI48" s="18" t="str">
        <f t="shared" si="13"/>
        <v xml:space="preserve">Memahami cara pencarian data dalam pengolah lembar kerja. </v>
      </c>
      <c r="AJ48" s="18" t="str">
        <f t="shared" si="14"/>
        <v/>
      </c>
      <c r="AK48" s="18" t="str">
        <f t="shared" si="15"/>
        <v xml:space="preserve">Membuat custom block sebagai prosedur pada Scratch. </v>
      </c>
      <c r="AL48" s="18" t="str">
        <f t="shared" si="16"/>
        <v/>
      </c>
      <c r="AM48" s="18" t="str">
        <f t="shared" si="17"/>
        <v xml:space="preserve">Memahami dampak media sosial bagi penggunya. </v>
      </c>
      <c r="AN48" s="18" t="str">
        <f t="shared" si="18"/>
        <v/>
      </c>
      <c r="AO48" s="18" t="str">
        <f t="shared" si="19"/>
        <v/>
      </c>
      <c r="AP48" s="18" t="str">
        <f t="shared" si="20"/>
        <v/>
      </c>
      <c r="AS48" s="63">
        <f t="shared" si="21"/>
        <v>70.400000000000006</v>
      </c>
      <c r="AT48" s="23" t="str">
        <f t="shared" si="22"/>
        <v>Mencapai kompetensi dengan sangat baik dalam  Memakai tools pengolah lembar kerja. Memahami makna blok penyusun program dalam bahasa  Blockly.</v>
      </c>
      <c r="AU48" s="23" t="str">
        <f t="shared" si="23"/>
        <v xml:space="preserve">Perlu peningkatan dalam hal Memahami cara pencarian data dalam pengolah lembar kerja. Membuat custom block sebagai prosedur pada Scratch. Memahami dampak media sosial bagi penggunya. </v>
      </c>
      <c r="AV48" s="23" t="str">
        <f t="shared" si="24"/>
        <v>Mencapai kompetensi dengan sangat baik dalam  Memakai tools pengolah lembar kerja. Memahami makna blok penyusun program dalam bahasa  Blockly.</v>
      </c>
      <c r="AW48" s="23" t="str">
        <f t="shared" si="25"/>
        <v xml:space="preserve">Perlu peningkatan dalam hal Memahami cara pencarian data dalam pengolah lembar kerja. Membuat custom block sebagai prosedur pada Scratch. Memahami dampak media sosial bagi penggunya. </v>
      </c>
    </row>
    <row r="49" spans="1:50" ht="20.25" customHeight="1">
      <c r="A49" s="119">
        <v>43</v>
      </c>
      <c r="B49" s="126" t="s">
        <v>511</v>
      </c>
      <c r="C49" s="121" t="s">
        <v>842</v>
      </c>
      <c r="D49" s="122" t="s">
        <v>843</v>
      </c>
      <c r="E49" s="122" t="s">
        <v>746</v>
      </c>
      <c r="F49" s="123">
        <v>65</v>
      </c>
      <c r="G49" s="59">
        <v>82</v>
      </c>
      <c r="H49" s="59">
        <v>70</v>
      </c>
      <c r="I49" s="59">
        <v>90</v>
      </c>
      <c r="J49" s="59">
        <f t="shared" si="30"/>
        <v>75</v>
      </c>
      <c r="K49" s="59"/>
      <c r="L49" s="59"/>
      <c r="M49" s="59"/>
      <c r="N49" s="59"/>
      <c r="O49" s="124"/>
      <c r="P49" s="18">
        <v>80</v>
      </c>
      <c r="Q49" s="18">
        <v>79</v>
      </c>
      <c r="R49" s="18"/>
      <c r="S49" s="18"/>
      <c r="T49" s="18"/>
      <c r="U49" s="61">
        <f t="shared" si="27"/>
        <v>76.400000000000006</v>
      </c>
      <c r="V49" s="18" t="str">
        <f t="shared" si="28"/>
        <v/>
      </c>
      <c r="W49" s="18" t="str">
        <f t="shared" si="29"/>
        <v/>
      </c>
      <c r="Z49" s="18" t="str">
        <f t="shared" si="4"/>
        <v/>
      </c>
      <c r="AA49" s="18" t="str">
        <f t="shared" si="5"/>
        <v xml:space="preserve"> Memakai tools pengolah lembar kerja. </v>
      </c>
      <c r="AB49" s="18" t="str">
        <f t="shared" si="6"/>
        <v/>
      </c>
      <c r="AC49" s="18" t="str">
        <f t="shared" si="7"/>
        <v>Memahami makna blok penyusun program dalam bahasa  Blockly.</v>
      </c>
      <c r="AD49" s="18" t="str">
        <f t="shared" si="8"/>
        <v/>
      </c>
      <c r="AE49" s="18" t="str">
        <f t="shared" si="9"/>
        <v/>
      </c>
      <c r="AF49" s="18" t="str">
        <f t="shared" si="10"/>
        <v/>
      </c>
      <c r="AG49" s="18" t="str">
        <f t="shared" si="11"/>
        <v/>
      </c>
      <c r="AH49" s="30" t="str">
        <f t="shared" si="12"/>
        <v/>
      </c>
      <c r="AI49" s="18" t="str">
        <f t="shared" si="13"/>
        <v xml:space="preserve">Memahami cara pencarian data dalam pengolah lembar kerja. </v>
      </c>
      <c r="AJ49" s="18" t="str">
        <f t="shared" si="14"/>
        <v/>
      </c>
      <c r="AK49" s="18" t="str">
        <f t="shared" si="15"/>
        <v xml:space="preserve">Membuat custom block sebagai prosedur pada Scratch. </v>
      </c>
      <c r="AL49" s="18" t="str">
        <f t="shared" si="16"/>
        <v/>
      </c>
      <c r="AM49" s="18" t="str">
        <f t="shared" si="17"/>
        <v xml:space="preserve">Memahami dampak media sosial bagi penggunya. </v>
      </c>
      <c r="AN49" s="18" t="str">
        <f t="shared" si="18"/>
        <v/>
      </c>
      <c r="AO49" s="18" t="str">
        <f t="shared" si="19"/>
        <v/>
      </c>
      <c r="AP49" s="18" t="str">
        <f t="shared" si="20"/>
        <v/>
      </c>
      <c r="AS49" s="63">
        <f t="shared" si="21"/>
        <v>76.400000000000006</v>
      </c>
      <c r="AT49" s="23" t="str">
        <f t="shared" si="22"/>
        <v>Mencapai kompetensi dengan sangat baik dalam  Memakai tools pengolah lembar kerja. Memahami makna blok penyusun program dalam bahasa  Blockly.</v>
      </c>
      <c r="AU49" s="23" t="str">
        <f t="shared" si="23"/>
        <v xml:space="preserve">Perlu peningkatan dalam hal Memahami cara pencarian data dalam pengolah lembar kerja. Membuat custom block sebagai prosedur pada Scratch. Memahami dampak media sosial bagi penggunya. </v>
      </c>
      <c r="AV49" s="23" t="str">
        <f t="shared" si="24"/>
        <v>Mencapai kompetensi dengan sangat baik dalam  Memakai tools pengolah lembar kerja. Memahami makna blok penyusun program dalam bahasa  Blockly.</v>
      </c>
      <c r="AW49" s="23" t="str">
        <f t="shared" si="25"/>
        <v xml:space="preserve">Perlu peningkatan dalam hal Memahami cara pencarian data dalam pengolah lembar kerja. Membuat custom block sebagai prosedur pada Scratch. Memahami dampak media sosial bagi penggunya. </v>
      </c>
    </row>
    <row r="50" spans="1:50" ht="20.25" customHeight="1">
      <c r="A50" s="125">
        <v>44</v>
      </c>
      <c r="B50" s="126" t="s">
        <v>512</v>
      </c>
      <c r="C50" s="121" t="s">
        <v>844</v>
      </c>
      <c r="D50" s="122" t="s">
        <v>845</v>
      </c>
      <c r="E50" s="122" t="s">
        <v>746</v>
      </c>
      <c r="F50" s="123">
        <v>75</v>
      </c>
      <c r="G50" s="59">
        <v>90</v>
      </c>
      <c r="H50" s="59">
        <v>80</v>
      </c>
      <c r="I50" s="59">
        <v>90</v>
      </c>
      <c r="J50" s="59">
        <f t="shared" si="30"/>
        <v>80</v>
      </c>
      <c r="K50" s="59"/>
      <c r="L50" s="59"/>
      <c r="M50" s="59"/>
      <c r="N50" s="59"/>
      <c r="O50" s="124"/>
      <c r="P50" s="18">
        <v>80</v>
      </c>
      <c r="Q50" s="18">
        <v>79</v>
      </c>
      <c r="R50" s="18"/>
      <c r="S50" s="18"/>
      <c r="T50" s="18"/>
      <c r="U50" s="61">
        <f t="shared" si="27"/>
        <v>83</v>
      </c>
      <c r="V50" s="18" t="str">
        <f t="shared" si="28"/>
        <v xml:space="preserve">Membuat custom block sebagai prosedur pada Scratch. </v>
      </c>
      <c r="W50" s="18" t="str">
        <f t="shared" si="29"/>
        <v/>
      </c>
      <c r="Z50" s="18" t="str">
        <f t="shared" si="4"/>
        <v/>
      </c>
      <c r="AA50" s="18" t="str">
        <f t="shared" si="5"/>
        <v xml:space="preserve"> Memakai tools pengolah lembar kerja. </v>
      </c>
      <c r="AB50" s="18" t="str">
        <f t="shared" si="6"/>
        <v/>
      </c>
      <c r="AC50" s="18" t="str">
        <f t="shared" si="7"/>
        <v>Memahami makna blok penyusun program dalam bahasa  Blockly.</v>
      </c>
      <c r="AD50" s="18" t="str">
        <f t="shared" si="8"/>
        <v/>
      </c>
      <c r="AE50" s="18" t="str">
        <f t="shared" si="9"/>
        <v/>
      </c>
      <c r="AF50" s="18" t="str">
        <f t="shared" si="10"/>
        <v/>
      </c>
      <c r="AG50" s="18" t="str">
        <f t="shared" si="11"/>
        <v/>
      </c>
      <c r="AH50" s="30" t="str">
        <f t="shared" si="12"/>
        <v/>
      </c>
      <c r="AI50" s="18" t="str">
        <f t="shared" si="13"/>
        <v xml:space="preserve">Memahami cara pencarian data dalam pengolah lembar kerja. </v>
      </c>
      <c r="AJ50" s="18" t="str">
        <f t="shared" si="14"/>
        <v/>
      </c>
      <c r="AK50" s="18" t="str">
        <f t="shared" si="15"/>
        <v/>
      </c>
      <c r="AL50" s="18" t="str">
        <f t="shared" si="16"/>
        <v/>
      </c>
      <c r="AM50" s="18" t="str">
        <f t="shared" si="17"/>
        <v/>
      </c>
      <c r="AN50" s="18" t="str">
        <f t="shared" si="18"/>
        <v/>
      </c>
      <c r="AO50" s="18" t="str">
        <f t="shared" si="19"/>
        <v/>
      </c>
      <c r="AP50" s="18" t="str">
        <f t="shared" si="20"/>
        <v/>
      </c>
      <c r="AS50" s="63">
        <f t="shared" si="21"/>
        <v>83</v>
      </c>
      <c r="AT50" s="23" t="str">
        <f t="shared" si="22"/>
        <v>Mencapai kompetensi dengan sangat baik dalam Membuat custom block sebagai prosedur pada Scratch.  Memakai tools pengolah lembar kerja. Memahami makna blok penyusun program dalam bahasa  Blockly.</v>
      </c>
      <c r="AU50" s="23" t="str">
        <f t="shared" si="23"/>
        <v xml:space="preserve">Perlu peningkatan dalam hal Memahami cara pencarian data dalam pengolah lembar kerja. </v>
      </c>
      <c r="AV50" s="23" t="str">
        <f t="shared" si="24"/>
        <v>Mencapai kompetensi dengan sangat baik dalam Membuat custom block sebagai prosedur pada Scratch.  Memakai tools pengolah lembar kerja. Memahami makna blok penyusun program dalam bahasa  Blockly.</v>
      </c>
      <c r="AW50" s="23" t="str">
        <f t="shared" si="25"/>
        <v xml:space="preserve">Perlu peningkatan dalam hal Memahami cara pencarian data dalam pengolah lembar kerja. </v>
      </c>
    </row>
    <row r="51" spans="1:50" ht="20.25" customHeight="1">
      <c r="A51" s="119">
        <v>45</v>
      </c>
      <c r="B51" s="126" t="s">
        <v>513</v>
      </c>
      <c r="C51" s="121" t="s">
        <v>846</v>
      </c>
      <c r="D51" s="122" t="s">
        <v>847</v>
      </c>
      <c r="E51" s="122" t="s">
        <v>746</v>
      </c>
      <c r="F51" s="123">
        <v>75</v>
      </c>
      <c r="G51" s="59">
        <v>93</v>
      </c>
      <c r="H51" s="59">
        <v>75</v>
      </c>
      <c r="I51" s="59">
        <v>86</v>
      </c>
      <c r="J51" s="59">
        <f t="shared" si="30"/>
        <v>80</v>
      </c>
      <c r="K51" s="59"/>
      <c r="L51" s="59"/>
      <c r="M51" s="59"/>
      <c r="N51" s="59"/>
      <c r="O51" s="124"/>
      <c r="P51" s="18">
        <v>80</v>
      </c>
      <c r="Q51" s="18">
        <v>79</v>
      </c>
      <c r="R51" s="18"/>
      <c r="S51" s="18"/>
      <c r="T51" s="18"/>
      <c r="U51" s="61">
        <f t="shared" si="27"/>
        <v>81.8</v>
      </c>
      <c r="V51" s="18" t="str">
        <f t="shared" si="28"/>
        <v xml:space="preserve">Memahami dampak media sosial bagi penggunya. </v>
      </c>
      <c r="W51" s="18" t="str">
        <f t="shared" si="29"/>
        <v/>
      </c>
      <c r="Z51" s="18" t="str">
        <f t="shared" si="4"/>
        <v/>
      </c>
      <c r="AA51" s="18" t="str">
        <f t="shared" si="5"/>
        <v xml:space="preserve"> Memakai tools pengolah lembar kerja. </v>
      </c>
      <c r="AB51" s="18" t="str">
        <f t="shared" si="6"/>
        <v/>
      </c>
      <c r="AC51" s="18" t="str">
        <f t="shared" si="7"/>
        <v>Memahami makna blok penyusun program dalam bahasa  Blockly.</v>
      </c>
      <c r="AD51" s="18" t="str">
        <f t="shared" si="8"/>
        <v/>
      </c>
      <c r="AE51" s="18" t="str">
        <f t="shared" si="9"/>
        <v/>
      </c>
      <c r="AF51" s="18" t="str">
        <f t="shared" si="10"/>
        <v/>
      </c>
      <c r="AG51" s="18" t="str">
        <f t="shared" si="11"/>
        <v/>
      </c>
      <c r="AH51" s="30" t="str">
        <f t="shared" si="12"/>
        <v/>
      </c>
      <c r="AI51" s="18" t="str">
        <f t="shared" si="13"/>
        <v xml:space="preserve">Memahami cara pencarian data dalam pengolah lembar kerja. </v>
      </c>
      <c r="AJ51" s="18" t="str">
        <f t="shared" si="14"/>
        <v/>
      </c>
      <c r="AK51" s="18" t="str">
        <f t="shared" si="15"/>
        <v xml:space="preserve">Membuat custom block sebagai prosedur pada Scratch. </v>
      </c>
      <c r="AL51" s="18" t="str">
        <f t="shared" si="16"/>
        <v/>
      </c>
      <c r="AM51" s="18" t="str">
        <f t="shared" si="17"/>
        <v/>
      </c>
      <c r="AN51" s="18" t="str">
        <f t="shared" si="18"/>
        <v/>
      </c>
      <c r="AO51" s="18" t="str">
        <f t="shared" si="19"/>
        <v/>
      </c>
      <c r="AP51" s="18" t="str">
        <f t="shared" si="20"/>
        <v/>
      </c>
      <c r="AS51" s="63">
        <f t="shared" si="21"/>
        <v>81.8</v>
      </c>
      <c r="AT51" s="23" t="str">
        <f t="shared" si="22"/>
        <v>Mencapai kompetensi dengan sangat baik dalam Memahami dampak media sosial bagi penggunya.  Memakai tools pengolah lembar kerja. Memahami makna blok penyusun program dalam bahasa  Blockly.</v>
      </c>
      <c r="AU51" s="23" t="str">
        <f t="shared" si="23"/>
        <v xml:space="preserve">Perlu peningkatan dalam hal Memahami cara pencarian data dalam pengolah lembar kerja. Membuat custom block sebagai prosedur pada Scratch. </v>
      </c>
      <c r="AV51" s="23" t="str">
        <f t="shared" si="24"/>
        <v>Mencapai kompetensi dengan sangat baik dalam Memahami dampak media sosial bagi penggunya.  Memakai tools pengolah lembar kerja. Memahami makna blok penyusun program dalam bahasa  Blockly.</v>
      </c>
      <c r="AW51" s="23" t="str">
        <f t="shared" si="25"/>
        <v xml:space="preserve">Perlu peningkatan dalam hal Memahami cara pencarian data dalam pengolah lembar kerja. Membuat custom block sebagai prosedur pada Scratch. </v>
      </c>
    </row>
    <row r="52" spans="1:50" ht="20.25" customHeight="1">
      <c r="A52" s="125">
        <v>46</v>
      </c>
      <c r="B52" s="126" t="s">
        <v>514</v>
      </c>
      <c r="C52" s="121" t="s">
        <v>848</v>
      </c>
      <c r="D52" s="122" t="s">
        <v>849</v>
      </c>
      <c r="E52" s="122" t="s">
        <v>746</v>
      </c>
      <c r="F52" s="123">
        <v>75</v>
      </c>
      <c r="G52" s="59">
        <v>93</v>
      </c>
      <c r="H52" s="59">
        <v>95</v>
      </c>
      <c r="I52" s="59">
        <v>92</v>
      </c>
      <c r="J52" s="59">
        <f t="shared" si="30"/>
        <v>80</v>
      </c>
      <c r="K52" s="59"/>
      <c r="L52" s="59"/>
      <c r="M52" s="59"/>
      <c r="N52" s="59"/>
      <c r="O52" s="124"/>
      <c r="P52" s="18">
        <v>80</v>
      </c>
      <c r="Q52" s="18">
        <v>79</v>
      </c>
      <c r="R52" s="18"/>
      <c r="S52" s="18"/>
      <c r="T52" s="18"/>
      <c r="U52" s="61">
        <f t="shared" si="27"/>
        <v>87</v>
      </c>
      <c r="V52" s="18" t="str">
        <f t="shared" si="28"/>
        <v xml:space="preserve">Memahami dampak media sosial bagi penggunya. </v>
      </c>
      <c r="W52" s="18" t="str">
        <f t="shared" si="29"/>
        <v/>
      </c>
      <c r="Z52" s="18" t="str">
        <f t="shared" si="4"/>
        <v/>
      </c>
      <c r="AA52" s="18" t="str">
        <f t="shared" si="5"/>
        <v xml:space="preserve"> Memakai tools pengolah lembar kerja. </v>
      </c>
      <c r="AB52" s="18" t="str">
        <f t="shared" si="6"/>
        <v xml:space="preserve">Membuat custom block sebagai prosedur pada Scratch. </v>
      </c>
      <c r="AC52" s="18" t="str">
        <f t="shared" si="7"/>
        <v>Memahami makna blok penyusun program dalam bahasa  Blockly.</v>
      </c>
      <c r="AD52" s="18" t="str">
        <f t="shared" si="8"/>
        <v/>
      </c>
      <c r="AE52" s="18" t="str">
        <f t="shared" si="9"/>
        <v/>
      </c>
      <c r="AF52" s="18" t="str">
        <f t="shared" si="10"/>
        <v/>
      </c>
      <c r="AG52" s="18" t="str">
        <f t="shared" si="11"/>
        <v/>
      </c>
      <c r="AH52" s="30" t="str">
        <f t="shared" si="12"/>
        <v/>
      </c>
      <c r="AI52" s="18" t="str">
        <f t="shared" si="13"/>
        <v xml:space="preserve">Memahami cara pencarian data dalam pengolah lembar kerja. </v>
      </c>
      <c r="AJ52" s="18" t="str">
        <f t="shared" si="14"/>
        <v/>
      </c>
      <c r="AK52" s="18" t="str">
        <f t="shared" si="15"/>
        <v/>
      </c>
      <c r="AL52" s="18" t="str">
        <f t="shared" si="16"/>
        <v/>
      </c>
      <c r="AM52" s="18" t="str">
        <f t="shared" si="17"/>
        <v/>
      </c>
      <c r="AN52" s="18" t="str">
        <f t="shared" si="18"/>
        <v/>
      </c>
      <c r="AO52" s="18" t="str">
        <f t="shared" si="19"/>
        <v/>
      </c>
      <c r="AP52" s="18" t="str">
        <f t="shared" si="20"/>
        <v/>
      </c>
      <c r="AS52" s="63">
        <f t="shared" si="21"/>
        <v>87</v>
      </c>
      <c r="AT52" s="23" t="str">
        <f t="shared" si="22"/>
        <v>Mencapai kompetensi dengan sangat baik dalam Memahami dampak media sosial bagi penggunya.  Memakai tools pengolah lembar kerja. Membuat custom block sebagai prosedur pada Scratch. Memahami makna blok penyusun program dalam bahasa  Blockly.</v>
      </c>
      <c r="AU52" s="23" t="str">
        <f t="shared" si="23"/>
        <v xml:space="preserve">Perlu peningkatan dalam hal Memahami cara pencarian data dalam pengolah lembar kerja. </v>
      </c>
      <c r="AV52" s="23" t="str">
        <f t="shared" si="24"/>
        <v>Mencapai kompetensi dengan sangat baik dalam Memahami dampak media sosial bagi penggunya.  Memakai tools pengolah lembar kerja. Membuat custom block sebagai prosedur pada Scratch. Memahami makna blok penyusun program dalam bahasa  Blockly.</v>
      </c>
      <c r="AW52" s="23" t="str">
        <f t="shared" si="25"/>
        <v xml:space="preserve">Perlu peningkatan dalam hal Memahami cara pencarian data dalam pengolah lembar kerja. </v>
      </c>
    </row>
    <row r="53" spans="1:50" ht="20.25" customHeight="1">
      <c r="A53" s="119">
        <v>47</v>
      </c>
      <c r="B53" s="126" t="s">
        <v>515</v>
      </c>
      <c r="C53" s="121" t="s">
        <v>850</v>
      </c>
      <c r="D53" s="122" t="s">
        <v>851</v>
      </c>
      <c r="E53" s="122" t="s">
        <v>746</v>
      </c>
      <c r="F53" s="123">
        <v>90</v>
      </c>
      <c r="G53" s="59">
        <v>92</v>
      </c>
      <c r="H53" s="59">
        <v>85</v>
      </c>
      <c r="I53" s="59">
        <v>90</v>
      </c>
      <c r="J53" s="59">
        <f t="shared" si="30"/>
        <v>80</v>
      </c>
      <c r="K53" s="59"/>
      <c r="L53" s="59"/>
      <c r="M53" s="59"/>
      <c r="N53" s="59"/>
      <c r="O53" s="124"/>
      <c r="P53" s="18">
        <v>80</v>
      </c>
      <c r="Q53" s="18">
        <v>79</v>
      </c>
      <c r="R53" s="18"/>
      <c r="S53" s="18"/>
      <c r="T53" s="18"/>
      <c r="U53" s="61">
        <f t="shared" si="27"/>
        <v>87.4</v>
      </c>
      <c r="V53" s="18" t="str">
        <f t="shared" si="28"/>
        <v xml:space="preserve">Memahami dampak media sosial bagi penggunya. </v>
      </c>
      <c r="W53" s="18" t="str">
        <f t="shared" si="29"/>
        <v/>
      </c>
      <c r="Z53" s="18" t="str">
        <f t="shared" si="4"/>
        <v xml:space="preserve">Memahami cara pencarian data dalam pengolah lembar kerja. </v>
      </c>
      <c r="AA53" s="18" t="str">
        <f t="shared" si="5"/>
        <v xml:space="preserve"> Memakai tools pengolah lembar kerja. </v>
      </c>
      <c r="AB53" s="18" t="str">
        <f t="shared" si="6"/>
        <v xml:space="preserve">Membuat custom block sebagai prosedur pada Scratch. </v>
      </c>
      <c r="AC53" s="18" t="str">
        <f t="shared" si="7"/>
        <v>Memahami makna blok penyusun program dalam bahasa  Blockly.</v>
      </c>
      <c r="AD53" s="18" t="str">
        <f t="shared" si="8"/>
        <v/>
      </c>
      <c r="AE53" s="18" t="str">
        <f t="shared" si="9"/>
        <v/>
      </c>
      <c r="AF53" s="18" t="str">
        <f t="shared" si="10"/>
        <v/>
      </c>
      <c r="AG53" s="18" t="str">
        <f t="shared" si="11"/>
        <v/>
      </c>
      <c r="AH53" s="30" t="str">
        <f t="shared" si="12"/>
        <v/>
      </c>
      <c r="AI53" s="18" t="str">
        <f t="shared" si="13"/>
        <v/>
      </c>
      <c r="AJ53" s="18" t="str">
        <f t="shared" si="14"/>
        <v/>
      </c>
      <c r="AK53" s="18" t="str">
        <f t="shared" si="15"/>
        <v/>
      </c>
      <c r="AL53" s="18" t="str">
        <f t="shared" si="16"/>
        <v/>
      </c>
      <c r="AM53" s="18" t="str">
        <f t="shared" si="17"/>
        <v/>
      </c>
      <c r="AN53" s="18" t="str">
        <f t="shared" si="18"/>
        <v/>
      </c>
      <c r="AO53" s="18" t="str">
        <f t="shared" si="19"/>
        <v/>
      </c>
      <c r="AP53" s="18" t="str">
        <f t="shared" si="20"/>
        <v/>
      </c>
      <c r="AS53" s="63">
        <f t="shared" si="21"/>
        <v>87.4</v>
      </c>
      <c r="AT53" s="23" t="str">
        <f t="shared" si="22"/>
        <v>Mencapai kompetensi dengan sangat baik dalam Memahami dampak media sosial bagi penggunya. Memahami cara pencarian data dalam pengolah lembar kerja.  Memakai tools pengolah lembar kerja. Membuat custom block sebagai prosedur pada Scratch. Memahami makna blok penyusun program dalam bahasa  Blockly.</v>
      </c>
      <c r="AU53" s="23" t="str">
        <f t="shared" si="23"/>
        <v xml:space="preserve">Perlu peningkatan dalam hal </v>
      </c>
      <c r="AV53" s="23" t="str">
        <f t="shared" si="24"/>
        <v>Mencapai kompetensi dengan sangat baik dalam Memahami dampak media sosial bagi penggunya. Memahami cara pencarian data dalam pengolah lembar kerja.  Memakai tools pengolah lembar kerja. Membuat custom block sebagai prosedur pada Scratch. Memahami makna blok penyusun program dalam bahasa  Blockly.</v>
      </c>
      <c r="AW53" s="23" t="str">
        <f t="shared" si="25"/>
        <v/>
      </c>
    </row>
    <row r="54" spans="1:50" ht="20.25" customHeight="1">
      <c r="A54" s="132">
        <v>48</v>
      </c>
      <c r="B54" s="133" t="s">
        <v>516</v>
      </c>
      <c r="C54" s="134" t="s">
        <v>852</v>
      </c>
      <c r="D54" s="135" t="s">
        <v>853</v>
      </c>
      <c r="E54" s="135" t="s">
        <v>746</v>
      </c>
      <c r="F54" s="136">
        <v>75</v>
      </c>
      <c r="G54" s="137">
        <v>93</v>
      </c>
      <c r="H54" s="137">
        <v>90</v>
      </c>
      <c r="I54" s="137">
        <v>90</v>
      </c>
      <c r="J54" s="59">
        <f t="shared" si="30"/>
        <v>80</v>
      </c>
      <c r="K54" s="137"/>
      <c r="L54" s="137"/>
      <c r="M54" s="137"/>
      <c r="N54" s="137"/>
      <c r="O54" s="138"/>
      <c r="P54" s="18">
        <v>80</v>
      </c>
      <c r="Q54" s="18">
        <v>79</v>
      </c>
      <c r="R54" s="139"/>
      <c r="S54" s="139"/>
      <c r="T54" s="139"/>
      <c r="U54" s="140">
        <f t="shared" si="27"/>
        <v>85.6</v>
      </c>
      <c r="V54" s="139" t="str">
        <f t="shared" si="28"/>
        <v xml:space="preserve">Memahami dampak media sosial bagi penggunya. </v>
      </c>
      <c r="W54" s="139" t="str">
        <f t="shared" si="29"/>
        <v/>
      </c>
      <c r="X54" s="30"/>
      <c r="Y54" s="30"/>
      <c r="Z54" s="18" t="str">
        <f t="shared" si="4"/>
        <v/>
      </c>
      <c r="AA54" s="18" t="str">
        <f t="shared" si="5"/>
        <v xml:space="preserve"> Memakai tools pengolah lembar kerja. </v>
      </c>
      <c r="AB54" s="18" t="str">
        <f t="shared" si="6"/>
        <v xml:space="preserve">Membuat custom block sebagai prosedur pada Scratch. </v>
      </c>
      <c r="AC54" s="18" t="str">
        <f t="shared" si="7"/>
        <v>Memahami makna blok penyusun program dalam bahasa  Blockly.</v>
      </c>
      <c r="AD54" s="18" t="str">
        <f t="shared" si="8"/>
        <v/>
      </c>
      <c r="AE54" s="18" t="str">
        <f t="shared" si="9"/>
        <v/>
      </c>
      <c r="AF54" s="18" t="str">
        <f t="shared" si="10"/>
        <v/>
      </c>
      <c r="AG54" s="18" t="str">
        <f t="shared" si="11"/>
        <v/>
      </c>
      <c r="AH54" s="30" t="str">
        <f t="shared" si="12"/>
        <v/>
      </c>
      <c r="AI54" s="18" t="str">
        <f t="shared" si="13"/>
        <v xml:space="preserve">Memahami cara pencarian data dalam pengolah lembar kerja. </v>
      </c>
      <c r="AJ54" s="18" t="str">
        <f t="shared" si="14"/>
        <v/>
      </c>
      <c r="AK54" s="18" t="str">
        <f t="shared" si="15"/>
        <v/>
      </c>
      <c r="AL54" s="18" t="str">
        <f t="shared" si="16"/>
        <v/>
      </c>
      <c r="AM54" s="18" t="str">
        <f t="shared" si="17"/>
        <v/>
      </c>
      <c r="AN54" s="18" t="str">
        <f t="shared" si="18"/>
        <v/>
      </c>
      <c r="AO54" s="18" t="str">
        <f t="shared" si="19"/>
        <v/>
      </c>
      <c r="AP54" s="18" t="str">
        <f t="shared" si="20"/>
        <v/>
      </c>
      <c r="AS54" s="63">
        <f t="shared" si="21"/>
        <v>85.6</v>
      </c>
      <c r="AT54" s="23" t="str">
        <f t="shared" si="22"/>
        <v>Mencapai kompetensi dengan sangat baik dalam Memahami dampak media sosial bagi penggunya.  Memakai tools pengolah lembar kerja. Membuat custom block sebagai prosedur pada Scratch. Memahami makna blok penyusun program dalam bahasa  Blockly.</v>
      </c>
      <c r="AU54" s="23" t="str">
        <f t="shared" si="23"/>
        <v xml:space="preserve">Perlu peningkatan dalam hal Memahami cara pencarian data dalam pengolah lembar kerja. </v>
      </c>
      <c r="AV54" s="23" t="str">
        <f t="shared" si="24"/>
        <v>Mencapai kompetensi dengan sangat baik dalam Memahami dampak media sosial bagi penggunya.  Memakai tools pengolah lembar kerja. Membuat custom block sebagai prosedur pada Scratch. Memahami makna blok penyusun program dalam bahasa  Blockly.</v>
      </c>
      <c r="AW54" s="23" t="str">
        <f t="shared" si="25"/>
        <v xml:space="preserve">Perlu peningkatan dalam hal Memahami cara pencarian data dalam pengolah lembar kerja. </v>
      </c>
      <c r="AX54" s="30"/>
    </row>
    <row r="55" spans="1:50" ht="20.25" customHeight="1">
      <c r="A55" s="119">
        <v>49</v>
      </c>
      <c r="B55" s="126" t="s">
        <v>517</v>
      </c>
      <c r="C55" s="121" t="s">
        <v>854</v>
      </c>
      <c r="D55" s="122" t="s">
        <v>855</v>
      </c>
      <c r="E55" s="122" t="s">
        <v>746</v>
      </c>
      <c r="F55" s="123">
        <v>65</v>
      </c>
      <c r="G55" s="59">
        <v>93</v>
      </c>
      <c r="H55" s="59">
        <v>65</v>
      </c>
      <c r="I55" s="59">
        <v>90</v>
      </c>
      <c r="J55" s="59">
        <f t="shared" si="30"/>
        <v>75</v>
      </c>
      <c r="K55" s="59"/>
      <c r="L55" s="59"/>
      <c r="M55" s="59"/>
      <c r="N55" s="59"/>
      <c r="O55" s="124"/>
      <c r="P55" s="18">
        <v>80</v>
      </c>
      <c r="Q55" s="18">
        <v>79</v>
      </c>
      <c r="R55" s="18"/>
      <c r="S55" s="18"/>
      <c r="T55" s="18"/>
      <c r="U55" s="61">
        <f t="shared" si="27"/>
        <v>77.599999999999994</v>
      </c>
      <c r="V55" s="18" t="str">
        <f t="shared" ref="V55:V203" si="31">IF(F55="","",IF(F55&gt;=80,$F$2,""))</f>
        <v/>
      </c>
      <c r="W55" s="18" t="str">
        <f t="shared" ref="W55:W203" si="32">IF(G55="","",IF(G55&gt;=80,$G$2,""))</f>
        <v xml:space="preserve"> Memakai tools pengolah lembar kerja. </v>
      </c>
      <c r="X55" s="18" t="str">
        <f t="shared" ref="X55:X203" si="33">IF(H55="","",IF(H55&gt;=80,$H$2,""))</f>
        <v/>
      </c>
      <c r="Y55" s="18" t="str">
        <f t="shared" ref="Y55:Y203" si="34">IF(I55="","",IF(I55&gt;=80,$I$2,""))</f>
        <v>Memahami makna blok penyusun program dalam bahasa  Blockly.</v>
      </c>
      <c r="Z55" s="18" t="str">
        <f t="shared" ref="Z55:Z203" si="35">IF(J55="","",IF(J55&gt;=80,$J$2,""))</f>
        <v/>
      </c>
      <c r="AA55" s="18" t="str">
        <f t="shared" ref="AA55:AA203" si="36">IF(K55="","",IF(K55&gt;=80,$K$2,""))</f>
        <v/>
      </c>
      <c r="AB55" s="18" t="str">
        <f t="shared" ref="AB55:AB203" si="37">IF(L55="","",IF(L55&gt;=80,$L$2,""))</f>
        <v/>
      </c>
      <c r="AC55" s="18" t="str">
        <f t="shared" ref="AC55:AC203" si="38">IF(M55="","",IF(M55&gt;=80,$M$2,""))</f>
        <v/>
      </c>
      <c r="AD55" s="18"/>
      <c r="AE55" s="18"/>
      <c r="AF55" s="18"/>
      <c r="AG55" s="18"/>
      <c r="AH55" s="30" t="str">
        <f t="shared" si="12"/>
        <v/>
      </c>
      <c r="AI55" s="18" t="str">
        <f t="shared" si="13"/>
        <v xml:space="preserve">Memahami cara pencarian data dalam pengolah lembar kerja. </v>
      </c>
      <c r="AJ55" s="18" t="str">
        <f t="shared" si="14"/>
        <v/>
      </c>
      <c r="AK55" s="18" t="str">
        <f t="shared" si="15"/>
        <v xml:space="preserve">Membuat custom block sebagai prosedur pada Scratch. </v>
      </c>
      <c r="AL55" s="18" t="str">
        <f t="shared" si="16"/>
        <v/>
      </c>
      <c r="AM55" s="18" t="str">
        <f t="shared" si="17"/>
        <v xml:space="preserve">Memahami dampak media sosial bagi penggunya. </v>
      </c>
      <c r="AN55" s="18" t="str">
        <f t="shared" si="18"/>
        <v/>
      </c>
      <c r="AO55" s="18" t="str">
        <f t="shared" si="19"/>
        <v/>
      </c>
      <c r="AP55" s="18" t="str">
        <f t="shared" si="20"/>
        <v/>
      </c>
      <c r="AS55" s="63">
        <f t="shared" si="21"/>
        <v>77.599999999999994</v>
      </c>
      <c r="AT55" s="23" t="str">
        <f t="shared" si="22"/>
        <v>Mencapai kompetensi dengan sangat baik dalam  Memakai tools pengolah lembar kerja. Memahami makna blok penyusun program dalam bahasa  Blockly.</v>
      </c>
      <c r="AU55" s="23" t="str">
        <f t="shared" si="23"/>
        <v xml:space="preserve">Perlu peningkatan dalam hal Memahami cara pencarian data dalam pengolah lembar kerja. Membuat custom block sebagai prosedur pada Scratch. Memahami dampak media sosial bagi penggunya. </v>
      </c>
      <c r="AV55" s="23" t="str">
        <f t="shared" si="24"/>
        <v>Mencapai kompetensi dengan sangat baik dalam  Memakai tools pengolah lembar kerja. Memahami makna blok penyusun program dalam bahasa  Blockly.</v>
      </c>
      <c r="AW55" s="23" t="str">
        <f t="shared" si="25"/>
        <v xml:space="preserve">Perlu peningkatan dalam hal Memahami cara pencarian data dalam pengolah lembar kerja. Membuat custom block sebagai prosedur pada Scratch. Memahami dampak media sosial bagi penggunya. </v>
      </c>
    </row>
    <row r="56" spans="1:50" ht="20.25" customHeight="1">
      <c r="A56" s="125">
        <v>50</v>
      </c>
      <c r="B56" s="126" t="s">
        <v>518</v>
      </c>
      <c r="C56" s="121" t="s">
        <v>856</v>
      </c>
      <c r="D56" s="122" t="s">
        <v>857</v>
      </c>
      <c r="E56" s="122" t="s">
        <v>746</v>
      </c>
      <c r="F56" s="123">
        <v>85</v>
      </c>
      <c r="G56" s="59">
        <v>92</v>
      </c>
      <c r="H56" s="59">
        <v>80</v>
      </c>
      <c r="I56" s="59">
        <v>90</v>
      </c>
      <c r="J56" s="59">
        <f t="shared" si="30"/>
        <v>80</v>
      </c>
      <c r="K56" s="59"/>
      <c r="L56" s="59"/>
      <c r="M56" s="59"/>
      <c r="N56" s="59"/>
      <c r="O56" s="124"/>
      <c r="P56" s="18">
        <v>80</v>
      </c>
      <c r="Q56" s="18">
        <v>79</v>
      </c>
      <c r="R56" s="18"/>
      <c r="S56" s="18"/>
      <c r="T56" s="18"/>
      <c r="U56" s="61">
        <f t="shared" si="27"/>
        <v>85.4</v>
      </c>
      <c r="V56" s="18" t="str">
        <f t="shared" si="31"/>
        <v xml:space="preserve">Memahami cara pencarian data dalam pengolah lembar kerja. </v>
      </c>
      <c r="W56" s="18" t="str">
        <f t="shared" si="32"/>
        <v xml:space="preserve"> Memakai tools pengolah lembar kerja. </v>
      </c>
      <c r="X56" s="18" t="str">
        <f t="shared" si="33"/>
        <v xml:space="preserve">Membuat custom block sebagai prosedur pada Scratch. </v>
      </c>
      <c r="Y56" s="18" t="str">
        <f t="shared" si="34"/>
        <v>Memahami makna blok penyusun program dalam bahasa  Blockly.</v>
      </c>
      <c r="Z56" s="18" t="str">
        <f t="shared" si="35"/>
        <v xml:space="preserve">Memahami dampak media sosial bagi penggunya. </v>
      </c>
      <c r="AA56" s="18" t="str">
        <f t="shared" si="36"/>
        <v/>
      </c>
      <c r="AB56" s="18" t="str">
        <f t="shared" si="37"/>
        <v/>
      </c>
      <c r="AC56" s="18" t="str">
        <f t="shared" si="38"/>
        <v/>
      </c>
      <c r="AD56" s="18"/>
      <c r="AE56" s="18"/>
      <c r="AF56" s="18"/>
      <c r="AG56" s="18"/>
      <c r="AH56" s="30" t="str">
        <f t="shared" si="12"/>
        <v/>
      </c>
      <c r="AI56" s="18" t="str">
        <f t="shared" si="13"/>
        <v/>
      </c>
      <c r="AJ56" s="18" t="str">
        <f t="shared" si="14"/>
        <v/>
      </c>
      <c r="AK56" s="18" t="str">
        <f t="shared" si="15"/>
        <v/>
      </c>
      <c r="AL56" s="18" t="str">
        <f t="shared" si="16"/>
        <v/>
      </c>
      <c r="AM56" s="18" t="str">
        <f t="shared" si="17"/>
        <v/>
      </c>
      <c r="AN56" s="18" t="str">
        <f t="shared" si="18"/>
        <v/>
      </c>
      <c r="AO56" s="18" t="str">
        <f t="shared" si="19"/>
        <v/>
      </c>
      <c r="AP56" s="18" t="str">
        <f t="shared" si="20"/>
        <v/>
      </c>
      <c r="AS56" s="63">
        <f t="shared" si="21"/>
        <v>85.4</v>
      </c>
      <c r="AT56" s="23" t="str">
        <f t="shared" si="22"/>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U56" s="23" t="str">
        <f t="shared" si="23"/>
        <v xml:space="preserve">Perlu peningkatan dalam hal </v>
      </c>
      <c r="AV56" s="23" t="str">
        <f t="shared" si="24"/>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W56" s="23" t="str">
        <f t="shared" si="25"/>
        <v/>
      </c>
    </row>
    <row r="57" spans="1:50" ht="20.25" customHeight="1">
      <c r="A57" s="119">
        <v>51</v>
      </c>
      <c r="B57" s="126" t="s">
        <v>519</v>
      </c>
      <c r="C57" s="121" t="s">
        <v>858</v>
      </c>
      <c r="D57" s="122" t="s">
        <v>859</v>
      </c>
      <c r="E57" s="122" t="s">
        <v>746</v>
      </c>
      <c r="F57" s="123">
        <v>65</v>
      </c>
      <c r="G57" s="59">
        <v>90</v>
      </c>
      <c r="H57" s="59">
        <v>85</v>
      </c>
      <c r="I57" s="59">
        <v>94</v>
      </c>
      <c r="J57" s="59">
        <f t="shared" si="30"/>
        <v>80</v>
      </c>
      <c r="K57" s="59"/>
      <c r="L57" s="59"/>
      <c r="M57" s="59"/>
      <c r="N57" s="59"/>
      <c r="O57" s="124"/>
      <c r="P57" s="18">
        <v>80</v>
      </c>
      <c r="Q57" s="18">
        <v>79</v>
      </c>
      <c r="R57" s="18"/>
      <c r="S57" s="18"/>
      <c r="T57" s="18"/>
      <c r="U57" s="61">
        <f t="shared" si="27"/>
        <v>82.8</v>
      </c>
      <c r="V57" s="18" t="str">
        <f t="shared" si="31"/>
        <v/>
      </c>
      <c r="W57" s="18" t="str">
        <f t="shared" si="32"/>
        <v xml:space="preserve"> Memakai tools pengolah lembar kerja. </v>
      </c>
      <c r="X57" s="18" t="str">
        <f t="shared" si="33"/>
        <v xml:space="preserve">Membuat custom block sebagai prosedur pada Scratch. </v>
      </c>
      <c r="Y57" s="18" t="str">
        <f t="shared" si="34"/>
        <v>Memahami makna blok penyusun program dalam bahasa  Blockly.</v>
      </c>
      <c r="Z57" s="18" t="str">
        <f t="shared" si="35"/>
        <v xml:space="preserve">Memahami dampak media sosial bagi penggunya. </v>
      </c>
      <c r="AA57" s="18" t="str">
        <f t="shared" si="36"/>
        <v/>
      </c>
      <c r="AB57" s="18" t="str">
        <f t="shared" si="37"/>
        <v/>
      </c>
      <c r="AC57" s="18" t="str">
        <f t="shared" si="38"/>
        <v/>
      </c>
      <c r="AD57" s="18"/>
      <c r="AE57" s="18"/>
      <c r="AF57" s="18"/>
      <c r="AG57" s="18"/>
      <c r="AH57" s="30" t="str">
        <f t="shared" si="12"/>
        <v/>
      </c>
      <c r="AI57" s="18" t="str">
        <f t="shared" si="13"/>
        <v xml:space="preserve">Memahami cara pencarian data dalam pengolah lembar kerja. </v>
      </c>
      <c r="AJ57" s="18" t="str">
        <f t="shared" si="14"/>
        <v/>
      </c>
      <c r="AK57" s="18" t="str">
        <f t="shared" si="15"/>
        <v/>
      </c>
      <c r="AL57" s="18" t="str">
        <f t="shared" si="16"/>
        <v/>
      </c>
      <c r="AM57" s="18" t="str">
        <f t="shared" si="17"/>
        <v/>
      </c>
      <c r="AN57" s="18" t="str">
        <f t="shared" si="18"/>
        <v/>
      </c>
      <c r="AO57" s="18" t="str">
        <f t="shared" si="19"/>
        <v/>
      </c>
      <c r="AP57" s="18" t="str">
        <f t="shared" si="20"/>
        <v/>
      </c>
      <c r="AS57" s="63">
        <f t="shared" si="21"/>
        <v>82.8</v>
      </c>
      <c r="AT57" s="23" t="str">
        <f t="shared" si="22"/>
        <v xml:space="preserve">Mencapai kompetensi dengan sangat baik dalam  Memakai tools pengolah lembar kerja. Membuat custom block sebagai prosedur pada Scratch. Memahami makna blok penyusun program dalam bahasa  Blockly.Memahami dampak media sosial bagi penggunya. </v>
      </c>
      <c r="AU57" s="23" t="str">
        <f t="shared" si="23"/>
        <v xml:space="preserve">Perlu peningkatan dalam hal Memahami cara pencarian data dalam pengolah lembar kerja. </v>
      </c>
      <c r="AV57" s="23" t="str">
        <f t="shared" si="24"/>
        <v xml:space="preserve">Mencapai kompetensi dengan sangat baik dalam  Memakai tools pengolah lembar kerja. Membuat custom block sebagai prosedur pada Scratch. Memahami makna blok penyusun program dalam bahasa  Blockly.Memahami dampak media sosial bagi penggunya. </v>
      </c>
      <c r="AW57" s="23" t="str">
        <f t="shared" si="25"/>
        <v xml:space="preserve">Perlu peningkatan dalam hal Memahami cara pencarian data dalam pengolah lembar kerja. </v>
      </c>
    </row>
    <row r="58" spans="1:50" ht="20.25" customHeight="1">
      <c r="A58" s="125">
        <v>52</v>
      </c>
      <c r="B58" s="126" t="s">
        <v>520</v>
      </c>
      <c r="C58" s="121" t="s">
        <v>860</v>
      </c>
      <c r="D58" s="122" t="s">
        <v>861</v>
      </c>
      <c r="E58" s="122" t="s">
        <v>746</v>
      </c>
      <c r="F58" s="123">
        <v>70</v>
      </c>
      <c r="G58" s="59">
        <v>90</v>
      </c>
      <c r="H58" s="59">
        <v>75</v>
      </c>
      <c r="I58" s="59">
        <v>94</v>
      </c>
      <c r="J58" s="59">
        <f t="shared" si="30"/>
        <v>80</v>
      </c>
      <c r="K58" s="59"/>
      <c r="L58" s="59"/>
      <c r="M58" s="59"/>
      <c r="N58" s="59"/>
      <c r="O58" s="124"/>
      <c r="P58" s="18">
        <v>80</v>
      </c>
      <c r="Q58" s="18">
        <v>79</v>
      </c>
      <c r="R58" s="18"/>
      <c r="S58" s="18"/>
      <c r="T58" s="18"/>
      <c r="U58" s="61">
        <f t="shared" si="27"/>
        <v>81.8</v>
      </c>
      <c r="V58" s="18" t="str">
        <f t="shared" si="31"/>
        <v/>
      </c>
      <c r="W58" s="18" t="str">
        <f t="shared" si="32"/>
        <v xml:space="preserve"> Memakai tools pengolah lembar kerja. </v>
      </c>
      <c r="X58" s="18" t="str">
        <f t="shared" si="33"/>
        <v/>
      </c>
      <c r="Y58" s="18" t="str">
        <f t="shared" si="34"/>
        <v>Memahami makna blok penyusun program dalam bahasa  Blockly.</v>
      </c>
      <c r="Z58" s="18" t="str">
        <f t="shared" si="35"/>
        <v xml:space="preserve">Memahami dampak media sosial bagi penggunya. </v>
      </c>
      <c r="AA58" s="18" t="str">
        <f t="shared" si="36"/>
        <v/>
      </c>
      <c r="AB58" s="18" t="str">
        <f t="shared" si="37"/>
        <v/>
      </c>
      <c r="AC58" s="18" t="str">
        <f t="shared" si="38"/>
        <v/>
      </c>
      <c r="AD58" s="18"/>
      <c r="AE58" s="18"/>
      <c r="AF58" s="18"/>
      <c r="AG58" s="18"/>
      <c r="AH58" s="30" t="str">
        <f t="shared" si="12"/>
        <v/>
      </c>
      <c r="AI58" s="18" t="str">
        <f t="shared" si="13"/>
        <v xml:space="preserve">Memahami cara pencarian data dalam pengolah lembar kerja. </v>
      </c>
      <c r="AJ58" s="18" t="str">
        <f t="shared" si="14"/>
        <v/>
      </c>
      <c r="AK58" s="18" t="str">
        <f t="shared" si="15"/>
        <v xml:space="preserve">Membuat custom block sebagai prosedur pada Scratch. </v>
      </c>
      <c r="AL58" s="18" t="str">
        <f t="shared" si="16"/>
        <v/>
      </c>
      <c r="AM58" s="18" t="str">
        <f t="shared" si="17"/>
        <v/>
      </c>
      <c r="AN58" s="18" t="str">
        <f t="shared" si="18"/>
        <v/>
      </c>
      <c r="AO58" s="18" t="str">
        <f t="shared" si="19"/>
        <v/>
      </c>
      <c r="AP58" s="18" t="str">
        <f t="shared" si="20"/>
        <v/>
      </c>
      <c r="AS58" s="63">
        <f t="shared" si="21"/>
        <v>81.8</v>
      </c>
      <c r="AT58" s="23" t="str">
        <f t="shared" si="22"/>
        <v xml:space="preserve">Mencapai kompetensi dengan sangat baik dalam  Memakai tools pengolah lembar kerja. Memahami makna blok penyusun program dalam bahasa  Blockly.Memahami dampak media sosial bagi penggunya. </v>
      </c>
      <c r="AU58" s="23" t="str">
        <f t="shared" si="23"/>
        <v xml:space="preserve">Perlu peningkatan dalam hal Memahami cara pencarian data dalam pengolah lembar kerja. Membuat custom block sebagai prosedur pada Scratch. </v>
      </c>
      <c r="AV58" s="23" t="str">
        <f t="shared" si="24"/>
        <v xml:space="preserve">Mencapai kompetensi dengan sangat baik dalam  Memakai tools pengolah lembar kerja. Memahami makna blok penyusun program dalam bahasa  Blockly.Memahami dampak media sosial bagi penggunya. </v>
      </c>
      <c r="AW58" s="23" t="str">
        <f t="shared" si="25"/>
        <v xml:space="preserve">Perlu peningkatan dalam hal Memahami cara pencarian data dalam pengolah lembar kerja. Membuat custom block sebagai prosedur pada Scratch. </v>
      </c>
    </row>
    <row r="59" spans="1:50" ht="20.25" customHeight="1">
      <c r="A59" s="119">
        <v>53</v>
      </c>
      <c r="B59" s="126" t="s">
        <v>521</v>
      </c>
      <c r="C59" s="121" t="s">
        <v>862</v>
      </c>
      <c r="D59" s="122" t="s">
        <v>863</v>
      </c>
      <c r="E59" s="122" t="s">
        <v>746</v>
      </c>
      <c r="F59" s="123">
        <v>75</v>
      </c>
      <c r="G59" s="59">
        <v>90</v>
      </c>
      <c r="H59" s="59">
        <v>90</v>
      </c>
      <c r="I59" s="59">
        <v>90</v>
      </c>
      <c r="J59" s="59">
        <f t="shared" si="30"/>
        <v>80</v>
      </c>
      <c r="K59" s="59"/>
      <c r="L59" s="59"/>
      <c r="M59" s="59"/>
      <c r="N59" s="59"/>
      <c r="O59" s="124"/>
      <c r="P59" s="18">
        <v>80</v>
      </c>
      <c r="Q59" s="18">
        <v>79</v>
      </c>
      <c r="R59" s="18"/>
      <c r="S59" s="18"/>
      <c r="T59" s="18"/>
      <c r="U59" s="61">
        <f t="shared" si="27"/>
        <v>85</v>
      </c>
      <c r="V59" s="18" t="str">
        <f t="shared" si="31"/>
        <v/>
      </c>
      <c r="W59" s="18" t="str">
        <f t="shared" si="32"/>
        <v xml:space="preserve"> Memakai tools pengolah lembar kerja. </v>
      </c>
      <c r="X59" s="18" t="str">
        <f t="shared" si="33"/>
        <v xml:space="preserve">Membuat custom block sebagai prosedur pada Scratch. </v>
      </c>
      <c r="Y59" s="18" t="str">
        <f t="shared" si="34"/>
        <v>Memahami makna blok penyusun program dalam bahasa  Blockly.</v>
      </c>
      <c r="Z59" s="18" t="str">
        <f t="shared" si="35"/>
        <v xml:space="preserve">Memahami dampak media sosial bagi penggunya. </v>
      </c>
      <c r="AA59" s="18" t="str">
        <f t="shared" si="36"/>
        <v/>
      </c>
      <c r="AB59" s="18" t="str">
        <f t="shared" si="37"/>
        <v/>
      </c>
      <c r="AC59" s="18" t="str">
        <f t="shared" si="38"/>
        <v/>
      </c>
      <c r="AD59" s="18"/>
      <c r="AE59" s="18"/>
      <c r="AF59" s="18"/>
      <c r="AG59" s="18"/>
      <c r="AH59" s="30" t="str">
        <f t="shared" si="12"/>
        <v/>
      </c>
      <c r="AI59" s="18" t="str">
        <f t="shared" si="13"/>
        <v xml:space="preserve">Memahami cara pencarian data dalam pengolah lembar kerja. </v>
      </c>
      <c r="AJ59" s="18" t="str">
        <f t="shared" si="14"/>
        <v/>
      </c>
      <c r="AK59" s="18" t="str">
        <f t="shared" si="15"/>
        <v/>
      </c>
      <c r="AL59" s="18" t="str">
        <f t="shared" si="16"/>
        <v/>
      </c>
      <c r="AM59" s="18" t="str">
        <f t="shared" si="17"/>
        <v/>
      </c>
      <c r="AN59" s="18" t="str">
        <f t="shared" si="18"/>
        <v/>
      </c>
      <c r="AO59" s="18" t="str">
        <f t="shared" si="19"/>
        <v/>
      </c>
      <c r="AP59" s="18" t="str">
        <f t="shared" si="20"/>
        <v/>
      </c>
      <c r="AS59" s="63">
        <f t="shared" si="21"/>
        <v>85</v>
      </c>
      <c r="AT59" s="23" t="str">
        <f t="shared" si="22"/>
        <v xml:space="preserve">Mencapai kompetensi dengan sangat baik dalam  Memakai tools pengolah lembar kerja. Membuat custom block sebagai prosedur pada Scratch. Memahami makna blok penyusun program dalam bahasa  Blockly.Memahami dampak media sosial bagi penggunya. </v>
      </c>
      <c r="AU59" s="23" t="str">
        <f t="shared" si="23"/>
        <v xml:space="preserve">Perlu peningkatan dalam hal Memahami cara pencarian data dalam pengolah lembar kerja. </v>
      </c>
      <c r="AV59" s="23" t="str">
        <f t="shared" si="24"/>
        <v xml:space="preserve">Mencapai kompetensi dengan sangat baik dalam  Memakai tools pengolah lembar kerja. Membuat custom block sebagai prosedur pada Scratch. Memahami makna blok penyusun program dalam bahasa  Blockly.Memahami dampak media sosial bagi penggunya. </v>
      </c>
      <c r="AW59" s="23" t="str">
        <f t="shared" si="25"/>
        <v xml:space="preserve">Perlu peningkatan dalam hal Memahami cara pencarian data dalam pengolah lembar kerja. </v>
      </c>
    </row>
    <row r="60" spans="1:50" ht="20.25" customHeight="1">
      <c r="A60" s="125">
        <v>54</v>
      </c>
      <c r="B60" s="126" t="s">
        <v>522</v>
      </c>
      <c r="C60" s="121" t="s">
        <v>864</v>
      </c>
      <c r="D60" s="122" t="s">
        <v>865</v>
      </c>
      <c r="E60" s="122" t="s">
        <v>746</v>
      </c>
      <c r="F60" s="123">
        <v>80</v>
      </c>
      <c r="G60" s="59">
        <v>88</v>
      </c>
      <c r="H60" s="59">
        <v>70</v>
      </c>
      <c r="I60" s="59">
        <v>90</v>
      </c>
      <c r="J60" s="59">
        <f t="shared" si="30"/>
        <v>75</v>
      </c>
      <c r="K60" s="59"/>
      <c r="L60" s="59"/>
      <c r="M60" s="59"/>
      <c r="N60" s="59"/>
      <c r="O60" s="124"/>
      <c r="P60" s="18">
        <v>80</v>
      </c>
      <c r="Q60" s="18">
        <v>79</v>
      </c>
      <c r="R60" s="18"/>
      <c r="S60" s="18"/>
      <c r="T60" s="18"/>
      <c r="U60" s="61">
        <f t="shared" si="27"/>
        <v>80.599999999999994</v>
      </c>
      <c r="V60" s="18" t="str">
        <f t="shared" si="31"/>
        <v xml:space="preserve">Memahami cara pencarian data dalam pengolah lembar kerja. </v>
      </c>
      <c r="W60" s="18" t="str">
        <f t="shared" si="32"/>
        <v xml:space="preserve"> Memakai tools pengolah lembar kerja. </v>
      </c>
      <c r="X60" s="18" t="str">
        <f t="shared" si="33"/>
        <v/>
      </c>
      <c r="Y60" s="18" t="str">
        <f t="shared" si="34"/>
        <v>Memahami makna blok penyusun program dalam bahasa  Blockly.</v>
      </c>
      <c r="Z60" s="18" t="str">
        <f t="shared" si="35"/>
        <v/>
      </c>
      <c r="AA60" s="18" t="str">
        <f t="shared" si="36"/>
        <v/>
      </c>
      <c r="AB60" s="18" t="str">
        <f t="shared" si="37"/>
        <v/>
      </c>
      <c r="AC60" s="18" t="str">
        <f t="shared" si="38"/>
        <v/>
      </c>
      <c r="AD60" s="18"/>
      <c r="AE60" s="18"/>
      <c r="AF60" s="18"/>
      <c r="AG60" s="18"/>
      <c r="AH60" s="30" t="str">
        <f t="shared" si="12"/>
        <v/>
      </c>
      <c r="AI60" s="18" t="str">
        <f t="shared" si="13"/>
        <v/>
      </c>
      <c r="AJ60" s="18" t="str">
        <f t="shared" si="14"/>
        <v/>
      </c>
      <c r="AK60" s="18" t="str">
        <f t="shared" si="15"/>
        <v xml:space="preserve">Membuat custom block sebagai prosedur pada Scratch. </v>
      </c>
      <c r="AL60" s="18" t="str">
        <f t="shared" si="16"/>
        <v/>
      </c>
      <c r="AM60" s="18" t="str">
        <f t="shared" si="17"/>
        <v xml:space="preserve">Memahami dampak media sosial bagi penggunya. </v>
      </c>
      <c r="AN60" s="18" t="str">
        <f t="shared" si="18"/>
        <v/>
      </c>
      <c r="AO60" s="18" t="str">
        <f t="shared" si="19"/>
        <v/>
      </c>
      <c r="AP60" s="18" t="str">
        <f t="shared" si="20"/>
        <v/>
      </c>
      <c r="AS60" s="63">
        <f t="shared" si="21"/>
        <v>80.599999999999994</v>
      </c>
      <c r="AT60" s="23" t="str">
        <f t="shared" si="22"/>
        <v>Mencapai kompetensi dengan sangat baik dalam Memahami cara pencarian data dalam pengolah lembar kerja.  Memakai tools pengolah lembar kerja. Memahami makna blok penyusun program dalam bahasa  Blockly.</v>
      </c>
      <c r="AU60" s="23" t="str">
        <f t="shared" si="23"/>
        <v xml:space="preserve">Perlu peningkatan dalam hal Membuat custom block sebagai prosedur pada Scratch. Memahami dampak media sosial bagi penggunya. </v>
      </c>
      <c r="AV60" s="23" t="str">
        <f t="shared" si="24"/>
        <v>Mencapai kompetensi dengan sangat baik dalam Memahami cara pencarian data dalam pengolah lembar kerja.  Memakai tools pengolah lembar kerja. Memahami makna blok penyusun program dalam bahasa  Blockly.</v>
      </c>
      <c r="AW60" s="23" t="str">
        <f t="shared" si="25"/>
        <v xml:space="preserve">Perlu peningkatan dalam hal Membuat custom block sebagai prosedur pada Scratch. Memahami dampak media sosial bagi penggunya. </v>
      </c>
    </row>
    <row r="61" spans="1:50" ht="20.25" customHeight="1">
      <c r="A61" s="119">
        <v>55</v>
      </c>
      <c r="B61" s="126" t="s">
        <v>523</v>
      </c>
      <c r="C61" s="121" t="s">
        <v>866</v>
      </c>
      <c r="D61" s="122" t="s">
        <v>867</v>
      </c>
      <c r="E61" s="122" t="s">
        <v>746</v>
      </c>
      <c r="F61" s="123">
        <v>85</v>
      </c>
      <c r="G61" s="59">
        <v>93</v>
      </c>
      <c r="H61" s="59">
        <v>90</v>
      </c>
      <c r="I61" s="59">
        <v>90</v>
      </c>
      <c r="J61" s="59">
        <f t="shared" si="30"/>
        <v>80</v>
      </c>
      <c r="K61" s="59"/>
      <c r="L61" s="59"/>
      <c r="M61" s="59"/>
      <c r="N61" s="59"/>
      <c r="O61" s="124"/>
      <c r="P61" s="18">
        <v>80</v>
      </c>
      <c r="Q61" s="18">
        <v>79</v>
      </c>
      <c r="R61" s="18"/>
      <c r="S61" s="18"/>
      <c r="T61" s="18"/>
      <c r="U61" s="61">
        <f t="shared" si="27"/>
        <v>87.6</v>
      </c>
      <c r="V61" s="18" t="str">
        <f t="shared" si="31"/>
        <v xml:space="preserve">Memahami cara pencarian data dalam pengolah lembar kerja. </v>
      </c>
      <c r="W61" s="18" t="str">
        <f t="shared" si="32"/>
        <v xml:space="preserve"> Memakai tools pengolah lembar kerja. </v>
      </c>
      <c r="X61" s="18" t="str">
        <f t="shared" si="33"/>
        <v xml:space="preserve">Membuat custom block sebagai prosedur pada Scratch. </v>
      </c>
      <c r="Y61" s="18" t="str">
        <f t="shared" si="34"/>
        <v>Memahami makna blok penyusun program dalam bahasa  Blockly.</v>
      </c>
      <c r="Z61" s="18" t="str">
        <f t="shared" si="35"/>
        <v xml:space="preserve">Memahami dampak media sosial bagi penggunya. </v>
      </c>
      <c r="AA61" s="18" t="str">
        <f t="shared" si="36"/>
        <v/>
      </c>
      <c r="AB61" s="18" t="str">
        <f t="shared" si="37"/>
        <v/>
      </c>
      <c r="AC61" s="18" t="str">
        <f t="shared" si="38"/>
        <v/>
      </c>
      <c r="AD61" s="18"/>
      <c r="AE61" s="18"/>
      <c r="AF61" s="18"/>
      <c r="AG61" s="18"/>
      <c r="AH61" s="30" t="str">
        <f t="shared" si="12"/>
        <v/>
      </c>
      <c r="AI61" s="18" t="str">
        <f t="shared" si="13"/>
        <v/>
      </c>
      <c r="AJ61" s="18" t="str">
        <f t="shared" si="14"/>
        <v/>
      </c>
      <c r="AK61" s="18" t="str">
        <f t="shared" si="15"/>
        <v/>
      </c>
      <c r="AL61" s="18" t="str">
        <f t="shared" si="16"/>
        <v/>
      </c>
      <c r="AM61" s="18" t="str">
        <f t="shared" si="17"/>
        <v/>
      </c>
      <c r="AN61" s="18" t="str">
        <f t="shared" si="18"/>
        <v/>
      </c>
      <c r="AO61" s="18" t="str">
        <f t="shared" si="19"/>
        <v/>
      </c>
      <c r="AP61" s="18" t="str">
        <f t="shared" si="20"/>
        <v/>
      </c>
      <c r="AS61" s="63">
        <f t="shared" si="21"/>
        <v>87.6</v>
      </c>
      <c r="AT61" s="23" t="str">
        <f t="shared" si="22"/>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U61" s="23" t="str">
        <f t="shared" si="23"/>
        <v xml:space="preserve">Perlu peningkatan dalam hal </v>
      </c>
      <c r="AV61" s="23" t="str">
        <f t="shared" si="24"/>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W61" s="23" t="str">
        <f t="shared" si="25"/>
        <v/>
      </c>
    </row>
    <row r="62" spans="1:50" ht="20.25" customHeight="1">
      <c r="A62" s="125">
        <v>56</v>
      </c>
      <c r="B62" s="126" t="s">
        <v>524</v>
      </c>
      <c r="C62" s="121" t="s">
        <v>868</v>
      </c>
      <c r="D62" s="122" t="s">
        <v>869</v>
      </c>
      <c r="E62" s="122" t="s">
        <v>746</v>
      </c>
      <c r="F62" s="123">
        <v>75</v>
      </c>
      <c r="G62" s="59">
        <v>80</v>
      </c>
      <c r="H62" s="59">
        <v>85</v>
      </c>
      <c r="I62" s="59">
        <v>90</v>
      </c>
      <c r="J62" s="59">
        <f t="shared" si="30"/>
        <v>80</v>
      </c>
      <c r="K62" s="59"/>
      <c r="L62" s="59"/>
      <c r="M62" s="59"/>
      <c r="N62" s="59"/>
      <c r="O62" s="124"/>
      <c r="P62" s="18">
        <v>80</v>
      </c>
      <c r="Q62" s="18">
        <v>79</v>
      </c>
      <c r="R62" s="18"/>
      <c r="S62" s="18"/>
      <c r="T62" s="18"/>
      <c r="U62" s="61">
        <f t="shared" si="27"/>
        <v>82</v>
      </c>
      <c r="V62" s="18" t="str">
        <f t="shared" si="31"/>
        <v/>
      </c>
      <c r="W62" s="18" t="str">
        <f t="shared" si="32"/>
        <v xml:space="preserve"> Memakai tools pengolah lembar kerja. </v>
      </c>
      <c r="X62" s="18" t="str">
        <f t="shared" si="33"/>
        <v xml:space="preserve">Membuat custom block sebagai prosedur pada Scratch. </v>
      </c>
      <c r="Y62" s="18" t="str">
        <f t="shared" si="34"/>
        <v>Memahami makna blok penyusun program dalam bahasa  Blockly.</v>
      </c>
      <c r="Z62" s="18" t="str">
        <f t="shared" si="35"/>
        <v xml:space="preserve">Memahami dampak media sosial bagi penggunya. </v>
      </c>
      <c r="AA62" s="18" t="str">
        <f t="shared" si="36"/>
        <v/>
      </c>
      <c r="AB62" s="18" t="str">
        <f t="shared" si="37"/>
        <v/>
      </c>
      <c r="AC62" s="18" t="str">
        <f t="shared" si="38"/>
        <v/>
      </c>
      <c r="AD62" s="18"/>
      <c r="AE62" s="18"/>
      <c r="AF62" s="18"/>
      <c r="AG62" s="18"/>
      <c r="AH62" s="30" t="str">
        <f t="shared" si="12"/>
        <v/>
      </c>
      <c r="AI62" s="18" t="str">
        <f t="shared" si="13"/>
        <v xml:space="preserve">Memahami cara pencarian data dalam pengolah lembar kerja. </v>
      </c>
      <c r="AJ62" s="18" t="str">
        <f t="shared" si="14"/>
        <v/>
      </c>
      <c r="AK62" s="18" t="str">
        <f t="shared" si="15"/>
        <v/>
      </c>
      <c r="AL62" s="18" t="str">
        <f t="shared" si="16"/>
        <v/>
      </c>
      <c r="AM62" s="18" t="str">
        <f t="shared" si="17"/>
        <v/>
      </c>
      <c r="AN62" s="18" t="str">
        <f t="shared" si="18"/>
        <v/>
      </c>
      <c r="AO62" s="18" t="str">
        <f t="shared" si="19"/>
        <v/>
      </c>
      <c r="AP62" s="18" t="str">
        <f t="shared" si="20"/>
        <v/>
      </c>
      <c r="AS62" s="63">
        <f t="shared" si="21"/>
        <v>82</v>
      </c>
      <c r="AT62" s="23" t="str">
        <f t="shared" si="22"/>
        <v xml:space="preserve">Mencapai kompetensi dengan sangat baik dalam  Memakai tools pengolah lembar kerja. Membuat custom block sebagai prosedur pada Scratch. Memahami makna blok penyusun program dalam bahasa  Blockly.Memahami dampak media sosial bagi penggunya. </v>
      </c>
      <c r="AU62" s="23" t="str">
        <f t="shared" si="23"/>
        <v xml:space="preserve">Perlu peningkatan dalam hal Memahami cara pencarian data dalam pengolah lembar kerja. </v>
      </c>
      <c r="AV62" s="23" t="str">
        <f t="shared" si="24"/>
        <v xml:space="preserve">Mencapai kompetensi dengan sangat baik dalam  Memakai tools pengolah lembar kerja. Membuat custom block sebagai prosedur pada Scratch. Memahami makna blok penyusun program dalam bahasa  Blockly.Memahami dampak media sosial bagi penggunya. </v>
      </c>
      <c r="AW62" s="23" t="str">
        <f t="shared" si="25"/>
        <v xml:space="preserve">Perlu peningkatan dalam hal Memahami cara pencarian data dalam pengolah lembar kerja. </v>
      </c>
    </row>
    <row r="63" spans="1:50" ht="20.25" customHeight="1">
      <c r="A63" s="119">
        <v>57</v>
      </c>
      <c r="B63" s="126" t="s">
        <v>525</v>
      </c>
      <c r="C63" s="121" t="s">
        <v>870</v>
      </c>
      <c r="D63" s="122" t="s">
        <v>871</v>
      </c>
      <c r="E63" s="122" t="s">
        <v>746</v>
      </c>
      <c r="F63" s="123">
        <v>80</v>
      </c>
      <c r="G63" s="59">
        <v>90</v>
      </c>
      <c r="H63" s="59">
        <v>80</v>
      </c>
      <c r="I63" s="59">
        <v>90</v>
      </c>
      <c r="J63" s="59">
        <f t="shared" si="30"/>
        <v>80</v>
      </c>
      <c r="K63" s="59"/>
      <c r="L63" s="59"/>
      <c r="M63" s="59"/>
      <c r="N63" s="59"/>
      <c r="O63" s="124"/>
      <c r="P63" s="18">
        <v>80</v>
      </c>
      <c r="Q63" s="18">
        <v>79</v>
      </c>
      <c r="R63" s="18"/>
      <c r="S63" s="18"/>
      <c r="T63" s="18"/>
      <c r="U63" s="61">
        <f t="shared" si="27"/>
        <v>84</v>
      </c>
      <c r="V63" s="18" t="str">
        <f t="shared" si="31"/>
        <v xml:space="preserve">Memahami cara pencarian data dalam pengolah lembar kerja. </v>
      </c>
      <c r="W63" s="18" t="str">
        <f t="shared" si="32"/>
        <v xml:space="preserve"> Memakai tools pengolah lembar kerja. </v>
      </c>
      <c r="X63" s="18" t="str">
        <f t="shared" si="33"/>
        <v xml:space="preserve">Membuat custom block sebagai prosedur pada Scratch. </v>
      </c>
      <c r="Y63" s="18" t="str">
        <f t="shared" si="34"/>
        <v>Memahami makna blok penyusun program dalam bahasa  Blockly.</v>
      </c>
      <c r="Z63" s="18" t="str">
        <f t="shared" si="35"/>
        <v xml:space="preserve">Memahami dampak media sosial bagi penggunya. </v>
      </c>
      <c r="AA63" s="18" t="str">
        <f t="shared" si="36"/>
        <v/>
      </c>
      <c r="AB63" s="18" t="str">
        <f t="shared" si="37"/>
        <v/>
      </c>
      <c r="AC63" s="18" t="str">
        <f t="shared" si="38"/>
        <v/>
      </c>
      <c r="AD63" s="18"/>
      <c r="AE63" s="18"/>
      <c r="AF63" s="18"/>
      <c r="AG63" s="18"/>
      <c r="AH63" s="30" t="str">
        <f t="shared" si="12"/>
        <v/>
      </c>
      <c r="AI63" s="18" t="str">
        <f t="shared" si="13"/>
        <v/>
      </c>
      <c r="AJ63" s="18" t="str">
        <f t="shared" si="14"/>
        <v/>
      </c>
      <c r="AK63" s="18" t="str">
        <f t="shared" si="15"/>
        <v/>
      </c>
      <c r="AL63" s="18" t="str">
        <f t="shared" si="16"/>
        <v/>
      </c>
      <c r="AM63" s="18" t="str">
        <f t="shared" si="17"/>
        <v/>
      </c>
      <c r="AN63" s="18" t="str">
        <f t="shared" si="18"/>
        <v/>
      </c>
      <c r="AO63" s="18" t="str">
        <f t="shared" si="19"/>
        <v/>
      </c>
      <c r="AP63" s="18" t="str">
        <f t="shared" si="20"/>
        <v/>
      </c>
      <c r="AS63" s="63">
        <f t="shared" si="21"/>
        <v>84</v>
      </c>
      <c r="AT63" s="23" t="str">
        <f t="shared" si="22"/>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U63" s="23" t="str">
        <f t="shared" si="23"/>
        <v xml:space="preserve">Perlu peningkatan dalam hal </v>
      </c>
      <c r="AV63" s="23" t="str">
        <f t="shared" si="24"/>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W63" s="23" t="str">
        <f t="shared" si="25"/>
        <v/>
      </c>
    </row>
    <row r="64" spans="1:50" ht="20.25" customHeight="1">
      <c r="A64" s="125">
        <v>58</v>
      </c>
      <c r="B64" s="126" t="s">
        <v>526</v>
      </c>
      <c r="C64" s="121" t="s">
        <v>872</v>
      </c>
      <c r="D64" s="122" t="s">
        <v>873</v>
      </c>
      <c r="E64" s="122" t="s">
        <v>746</v>
      </c>
      <c r="F64" s="123">
        <v>80</v>
      </c>
      <c r="G64" s="59">
        <v>92</v>
      </c>
      <c r="H64" s="59">
        <v>70</v>
      </c>
      <c r="I64" s="59">
        <v>90</v>
      </c>
      <c r="J64" s="59">
        <f t="shared" si="30"/>
        <v>75</v>
      </c>
      <c r="K64" s="59"/>
      <c r="L64" s="59"/>
      <c r="M64" s="59"/>
      <c r="N64" s="59"/>
      <c r="O64" s="124"/>
      <c r="P64" s="18">
        <v>80</v>
      </c>
      <c r="Q64" s="18">
        <v>79</v>
      </c>
      <c r="R64" s="18"/>
      <c r="S64" s="18"/>
      <c r="T64" s="18"/>
      <c r="U64" s="61">
        <f t="shared" si="27"/>
        <v>81.400000000000006</v>
      </c>
      <c r="V64" s="18" t="str">
        <f t="shared" si="31"/>
        <v xml:space="preserve">Memahami cara pencarian data dalam pengolah lembar kerja. </v>
      </c>
      <c r="W64" s="18" t="str">
        <f t="shared" si="32"/>
        <v xml:space="preserve"> Memakai tools pengolah lembar kerja. </v>
      </c>
      <c r="X64" s="18" t="str">
        <f t="shared" si="33"/>
        <v/>
      </c>
      <c r="Y64" s="18" t="str">
        <f t="shared" si="34"/>
        <v>Memahami makna blok penyusun program dalam bahasa  Blockly.</v>
      </c>
      <c r="Z64" s="18" t="str">
        <f t="shared" si="35"/>
        <v/>
      </c>
      <c r="AA64" s="18" t="str">
        <f t="shared" si="36"/>
        <v/>
      </c>
      <c r="AB64" s="18" t="str">
        <f t="shared" si="37"/>
        <v/>
      </c>
      <c r="AC64" s="18" t="str">
        <f t="shared" si="38"/>
        <v/>
      </c>
      <c r="AD64" s="18"/>
      <c r="AE64" s="18"/>
      <c r="AF64" s="18"/>
      <c r="AG64" s="18"/>
      <c r="AH64" s="30" t="str">
        <f t="shared" si="12"/>
        <v/>
      </c>
      <c r="AI64" s="18" t="str">
        <f t="shared" si="13"/>
        <v/>
      </c>
      <c r="AJ64" s="18" t="str">
        <f t="shared" si="14"/>
        <v/>
      </c>
      <c r="AK64" s="18" t="str">
        <f t="shared" si="15"/>
        <v xml:space="preserve">Membuat custom block sebagai prosedur pada Scratch. </v>
      </c>
      <c r="AL64" s="18" t="str">
        <f t="shared" si="16"/>
        <v/>
      </c>
      <c r="AM64" s="18" t="str">
        <f t="shared" si="17"/>
        <v xml:space="preserve">Memahami dampak media sosial bagi penggunya. </v>
      </c>
      <c r="AN64" s="18" t="str">
        <f t="shared" si="18"/>
        <v/>
      </c>
      <c r="AO64" s="18" t="str">
        <f t="shared" si="19"/>
        <v/>
      </c>
      <c r="AP64" s="18" t="str">
        <f t="shared" si="20"/>
        <v/>
      </c>
      <c r="AS64" s="63">
        <f t="shared" si="21"/>
        <v>81.400000000000006</v>
      </c>
      <c r="AT64" s="23" t="str">
        <f t="shared" si="22"/>
        <v>Mencapai kompetensi dengan sangat baik dalam Memahami cara pencarian data dalam pengolah lembar kerja.  Memakai tools pengolah lembar kerja. Memahami makna blok penyusun program dalam bahasa  Blockly.</v>
      </c>
      <c r="AU64" s="23" t="str">
        <f t="shared" si="23"/>
        <v xml:space="preserve">Perlu peningkatan dalam hal Membuat custom block sebagai prosedur pada Scratch. Memahami dampak media sosial bagi penggunya. </v>
      </c>
      <c r="AV64" s="23" t="str">
        <f t="shared" si="24"/>
        <v>Mencapai kompetensi dengan sangat baik dalam Memahami cara pencarian data dalam pengolah lembar kerja.  Memakai tools pengolah lembar kerja. Memahami makna blok penyusun program dalam bahasa  Blockly.</v>
      </c>
      <c r="AW64" s="23" t="str">
        <f t="shared" si="25"/>
        <v xml:space="preserve">Perlu peningkatan dalam hal Membuat custom block sebagai prosedur pada Scratch. Memahami dampak media sosial bagi penggunya. </v>
      </c>
    </row>
    <row r="65" spans="1:49" ht="20.25" customHeight="1">
      <c r="A65" s="119">
        <v>59</v>
      </c>
      <c r="B65" s="126" t="s">
        <v>527</v>
      </c>
      <c r="C65" s="121" t="s">
        <v>874</v>
      </c>
      <c r="D65" s="122" t="s">
        <v>875</v>
      </c>
      <c r="E65" s="122" t="s">
        <v>746</v>
      </c>
      <c r="F65" s="123">
        <v>70</v>
      </c>
      <c r="G65" s="59">
        <v>88</v>
      </c>
      <c r="H65" s="59">
        <v>60</v>
      </c>
      <c r="I65" s="59">
        <v>86</v>
      </c>
      <c r="J65" s="59">
        <f t="shared" si="30"/>
        <v>70</v>
      </c>
      <c r="K65" s="59"/>
      <c r="L65" s="59"/>
      <c r="M65" s="59"/>
      <c r="N65" s="59"/>
      <c r="O65" s="124"/>
      <c r="P65" s="18">
        <v>80</v>
      </c>
      <c r="Q65" s="18">
        <v>79</v>
      </c>
      <c r="R65" s="18"/>
      <c r="S65" s="18"/>
      <c r="T65" s="18"/>
      <c r="U65" s="61">
        <f t="shared" si="27"/>
        <v>74.8</v>
      </c>
      <c r="V65" s="18" t="str">
        <f t="shared" si="31"/>
        <v/>
      </c>
      <c r="W65" s="18" t="str">
        <f t="shared" si="32"/>
        <v xml:space="preserve"> Memakai tools pengolah lembar kerja. </v>
      </c>
      <c r="X65" s="18" t="str">
        <f t="shared" si="33"/>
        <v/>
      </c>
      <c r="Y65" s="18" t="str">
        <f t="shared" si="34"/>
        <v>Memahami makna blok penyusun program dalam bahasa  Blockly.</v>
      </c>
      <c r="Z65" s="18" t="str">
        <f t="shared" si="35"/>
        <v/>
      </c>
      <c r="AA65" s="18" t="str">
        <f t="shared" si="36"/>
        <v/>
      </c>
      <c r="AB65" s="18" t="str">
        <f t="shared" si="37"/>
        <v/>
      </c>
      <c r="AC65" s="18" t="str">
        <f t="shared" si="38"/>
        <v/>
      </c>
      <c r="AD65" s="18"/>
      <c r="AE65" s="18"/>
      <c r="AF65" s="18"/>
      <c r="AG65" s="18"/>
      <c r="AH65" s="30" t="str">
        <f t="shared" si="12"/>
        <v/>
      </c>
      <c r="AI65" s="18" t="str">
        <f t="shared" si="13"/>
        <v xml:space="preserve">Memahami cara pencarian data dalam pengolah lembar kerja. </v>
      </c>
      <c r="AJ65" s="18" t="str">
        <f t="shared" si="14"/>
        <v/>
      </c>
      <c r="AK65" s="18" t="str">
        <f t="shared" si="15"/>
        <v xml:space="preserve">Membuat custom block sebagai prosedur pada Scratch. </v>
      </c>
      <c r="AL65" s="18" t="str">
        <f t="shared" si="16"/>
        <v/>
      </c>
      <c r="AM65" s="18" t="str">
        <f t="shared" si="17"/>
        <v xml:space="preserve">Memahami dampak media sosial bagi penggunya. </v>
      </c>
      <c r="AN65" s="18" t="str">
        <f t="shared" si="18"/>
        <v/>
      </c>
      <c r="AO65" s="18" t="str">
        <f t="shared" si="19"/>
        <v/>
      </c>
      <c r="AP65" s="18" t="str">
        <f t="shared" si="20"/>
        <v/>
      </c>
      <c r="AS65" s="63">
        <f t="shared" si="21"/>
        <v>74.8</v>
      </c>
      <c r="AT65" s="23" t="str">
        <f t="shared" si="22"/>
        <v>Mencapai kompetensi dengan sangat baik dalam  Memakai tools pengolah lembar kerja. Memahami makna blok penyusun program dalam bahasa  Blockly.</v>
      </c>
      <c r="AU65" s="23" t="str">
        <f t="shared" si="23"/>
        <v xml:space="preserve">Perlu peningkatan dalam hal Memahami cara pencarian data dalam pengolah lembar kerja. Membuat custom block sebagai prosedur pada Scratch. Memahami dampak media sosial bagi penggunya. </v>
      </c>
      <c r="AV65" s="23" t="str">
        <f t="shared" si="24"/>
        <v>Mencapai kompetensi dengan sangat baik dalam  Memakai tools pengolah lembar kerja. Memahami makna blok penyusun program dalam bahasa  Blockly.</v>
      </c>
      <c r="AW65" s="23" t="str">
        <f t="shared" si="25"/>
        <v xml:space="preserve">Perlu peningkatan dalam hal Memahami cara pencarian data dalam pengolah lembar kerja. Membuat custom block sebagai prosedur pada Scratch. Memahami dampak media sosial bagi penggunya. </v>
      </c>
    </row>
    <row r="66" spans="1:49" ht="20.25" customHeight="1">
      <c r="A66" s="125">
        <v>60</v>
      </c>
      <c r="B66" s="126" t="s">
        <v>528</v>
      </c>
      <c r="C66" s="121" t="s">
        <v>876</v>
      </c>
      <c r="D66" s="122" t="s">
        <v>877</v>
      </c>
      <c r="E66" s="122" t="s">
        <v>746</v>
      </c>
      <c r="F66" s="123">
        <v>85</v>
      </c>
      <c r="G66" s="59">
        <v>93</v>
      </c>
      <c r="H66" s="59">
        <v>90</v>
      </c>
      <c r="I66" s="59">
        <v>94</v>
      </c>
      <c r="J66" s="59">
        <f t="shared" si="30"/>
        <v>80</v>
      </c>
      <c r="K66" s="59"/>
      <c r="L66" s="59"/>
      <c r="M66" s="59"/>
      <c r="N66" s="59"/>
      <c r="O66" s="124"/>
      <c r="P66" s="18">
        <v>80</v>
      </c>
      <c r="Q66" s="18">
        <v>79</v>
      </c>
      <c r="R66" s="18"/>
      <c r="S66" s="18"/>
      <c r="T66" s="18"/>
      <c r="U66" s="61">
        <f t="shared" si="27"/>
        <v>88.4</v>
      </c>
      <c r="V66" s="18" t="str">
        <f t="shared" si="31"/>
        <v xml:space="preserve">Memahami cara pencarian data dalam pengolah lembar kerja. </v>
      </c>
      <c r="W66" s="18" t="str">
        <f t="shared" si="32"/>
        <v xml:space="preserve"> Memakai tools pengolah lembar kerja. </v>
      </c>
      <c r="X66" s="18" t="str">
        <f t="shared" si="33"/>
        <v xml:space="preserve">Membuat custom block sebagai prosedur pada Scratch. </v>
      </c>
      <c r="Y66" s="18" t="str">
        <f t="shared" si="34"/>
        <v>Memahami makna blok penyusun program dalam bahasa  Blockly.</v>
      </c>
      <c r="Z66" s="18" t="str">
        <f t="shared" si="35"/>
        <v xml:space="preserve">Memahami dampak media sosial bagi penggunya. </v>
      </c>
      <c r="AA66" s="18" t="str">
        <f t="shared" si="36"/>
        <v/>
      </c>
      <c r="AB66" s="18" t="str">
        <f t="shared" si="37"/>
        <v/>
      </c>
      <c r="AC66" s="18" t="str">
        <f t="shared" si="38"/>
        <v/>
      </c>
      <c r="AD66" s="18"/>
      <c r="AE66" s="18"/>
      <c r="AF66" s="18"/>
      <c r="AG66" s="18"/>
      <c r="AH66" s="30" t="str">
        <f t="shared" si="12"/>
        <v/>
      </c>
      <c r="AI66" s="18" t="str">
        <f t="shared" si="13"/>
        <v/>
      </c>
      <c r="AJ66" s="18" t="str">
        <f t="shared" si="14"/>
        <v/>
      </c>
      <c r="AK66" s="18" t="str">
        <f t="shared" si="15"/>
        <v/>
      </c>
      <c r="AL66" s="18" t="str">
        <f t="shared" si="16"/>
        <v/>
      </c>
      <c r="AM66" s="18" t="str">
        <f t="shared" si="17"/>
        <v/>
      </c>
      <c r="AN66" s="18" t="str">
        <f t="shared" si="18"/>
        <v/>
      </c>
      <c r="AO66" s="18" t="str">
        <f t="shared" si="19"/>
        <v/>
      </c>
      <c r="AP66" s="18" t="str">
        <f t="shared" si="20"/>
        <v/>
      </c>
      <c r="AS66" s="63">
        <f t="shared" si="21"/>
        <v>88.4</v>
      </c>
      <c r="AT66" s="23" t="str">
        <f t="shared" si="22"/>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U66" s="23" t="str">
        <f t="shared" si="23"/>
        <v xml:space="preserve">Perlu peningkatan dalam hal </v>
      </c>
      <c r="AV66" s="23" t="str">
        <f t="shared" si="24"/>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W66" s="23" t="str">
        <f t="shared" si="25"/>
        <v/>
      </c>
    </row>
    <row r="67" spans="1:49" ht="20.25" customHeight="1">
      <c r="A67" s="119">
        <v>61</v>
      </c>
      <c r="B67" s="126" t="s">
        <v>529</v>
      </c>
      <c r="C67" s="121" t="s">
        <v>878</v>
      </c>
      <c r="D67" s="122" t="s">
        <v>879</v>
      </c>
      <c r="E67" s="122" t="s">
        <v>746</v>
      </c>
      <c r="F67" s="123">
        <v>70</v>
      </c>
      <c r="G67" s="59">
        <v>93</v>
      </c>
      <c r="H67" s="59">
        <v>70</v>
      </c>
      <c r="I67" s="59">
        <v>90</v>
      </c>
      <c r="J67" s="59">
        <f t="shared" si="30"/>
        <v>75</v>
      </c>
      <c r="K67" s="59"/>
      <c r="L67" s="59"/>
      <c r="M67" s="59"/>
      <c r="N67" s="59"/>
      <c r="O67" s="124"/>
      <c r="P67" s="18">
        <v>80</v>
      </c>
      <c r="Q67" s="18">
        <v>79</v>
      </c>
      <c r="R67" s="18"/>
      <c r="S67" s="18"/>
      <c r="T67" s="18"/>
      <c r="U67" s="61">
        <f t="shared" si="27"/>
        <v>79.599999999999994</v>
      </c>
      <c r="V67" s="18" t="str">
        <f t="shared" si="31"/>
        <v/>
      </c>
      <c r="W67" s="18" t="str">
        <f t="shared" si="32"/>
        <v xml:space="preserve"> Memakai tools pengolah lembar kerja. </v>
      </c>
      <c r="X67" s="18" t="str">
        <f t="shared" si="33"/>
        <v/>
      </c>
      <c r="Y67" s="18" t="str">
        <f t="shared" si="34"/>
        <v>Memahami makna blok penyusun program dalam bahasa  Blockly.</v>
      </c>
      <c r="Z67" s="18" t="str">
        <f t="shared" si="35"/>
        <v/>
      </c>
      <c r="AA67" s="18" t="str">
        <f t="shared" si="36"/>
        <v/>
      </c>
      <c r="AB67" s="18" t="str">
        <f t="shared" si="37"/>
        <v/>
      </c>
      <c r="AC67" s="18" t="str">
        <f t="shared" si="38"/>
        <v/>
      </c>
      <c r="AD67" s="18"/>
      <c r="AE67" s="18"/>
      <c r="AF67" s="18"/>
      <c r="AG67" s="18"/>
      <c r="AH67" s="30" t="str">
        <f t="shared" si="12"/>
        <v/>
      </c>
      <c r="AI67" s="18" t="str">
        <f t="shared" si="13"/>
        <v xml:space="preserve">Memahami cara pencarian data dalam pengolah lembar kerja. </v>
      </c>
      <c r="AJ67" s="18" t="str">
        <f t="shared" si="14"/>
        <v/>
      </c>
      <c r="AK67" s="18" t="str">
        <f t="shared" si="15"/>
        <v xml:space="preserve">Membuat custom block sebagai prosedur pada Scratch. </v>
      </c>
      <c r="AL67" s="18" t="str">
        <f t="shared" si="16"/>
        <v/>
      </c>
      <c r="AM67" s="18" t="str">
        <f t="shared" si="17"/>
        <v xml:space="preserve">Memahami dampak media sosial bagi penggunya. </v>
      </c>
      <c r="AN67" s="18" t="str">
        <f t="shared" si="18"/>
        <v/>
      </c>
      <c r="AO67" s="18" t="str">
        <f t="shared" si="19"/>
        <v/>
      </c>
      <c r="AP67" s="18" t="str">
        <f t="shared" si="20"/>
        <v/>
      </c>
      <c r="AS67" s="63">
        <f t="shared" si="21"/>
        <v>79.599999999999994</v>
      </c>
      <c r="AT67" s="23" t="str">
        <f t="shared" si="22"/>
        <v>Mencapai kompetensi dengan sangat baik dalam  Memakai tools pengolah lembar kerja. Memahami makna blok penyusun program dalam bahasa  Blockly.</v>
      </c>
      <c r="AU67" s="23" t="str">
        <f t="shared" si="23"/>
        <v xml:space="preserve">Perlu peningkatan dalam hal Memahami cara pencarian data dalam pengolah lembar kerja. Membuat custom block sebagai prosedur pada Scratch. Memahami dampak media sosial bagi penggunya. </v>
      </c>
      <c r="AV67" s="23" t="str">
        <f t="shared" si="24"/>
        <v>Mencapai kompetensi dengan sangat baik dalam  Memakai tools pengolah lembar kerja. Memahami makna blok penyusun program dalam bahasa  Blockly.</v>
      </c>
      <c r="AW67" s="23" t="str">
        <f t="shared" si="25"/>
        <v xml:space="preserve">Perlu peningkatan dalam hal Memahami cara pencarian data dalam pengolah lembar kerja. Membuat custom block sebagai prosedur pada Scratch. Memahami dampak media sosial bagi penggunya. </v>
      </c>
    </row>
    <row r="68" spans="1:49" ht="20.25" customHeight="1">
      <c r="A68" s="125">
        <v>62</v>
      </c>
      <c r="B68" s="126" t="s">
        <v>530</v>
      </c>
      <c r="C68" s="121" t="s">
        <v>880</v>
      </c>
      <c r="D68" s="122" t="s">
        <v>881</v>
      </c>
      <c r="E68" s="122" t="s">
        <v>746</v>
      </c>
      <c r="F68" s="123">
        <v>85</v>
      </c>
      <c r="G68" s="59">
        <v>93</v>
      </c>
      <c r="H68" s="59">
        <v>80</v>
      </c>
      <c r="I68" s="59">
        <v>90</v>
      </c>
      <c r="J68" s="59">
        <f t="shared" si="30"/>
        <v>80</v>
      </c>
      <c r="K68" s="59"/>
      <c r="L68" s="59"/>
      <c r="M68" s="59"/>
      <c r="N68" s="59"/>
      <c r="O68" s="124"/>
      <c r="P68" s="18">
        <v>80</v>
      </c>
      <c r="Q68" s="18">
        <v>79</v>
      </c>
      <c r="R68" s="18"/>
      <c r="S68" s="18"/>
      <c r="T68" s="18"/>
      <c r="U68" s="61">
        <f t="shared" si="27"/>
        <v>85.6</v>
      </c>
      <c r="V68" s="18" t="str">
        <f t="shared" si="31"/>
        <v xml:space="preserve">Memahami cara pencarian data dalam pengolah lembar kerja. </v>
      </c>
      <c r="W68" s="18" t="str">
        <f t="shared" si="32"/>
        <v xml:space="preserve"> Memakai tools pengolah lembar kerja. </v>
      </c>
      <c r="X68" s="18" t="str">
        <f t="shared" si="33"/>
        <v xml:space="preserve">Membuat custom block sebagai prosedur pada Scratch. </v>
      </c>
      <c r="Y68" s="18" t="str">
        <f t="shared" si="34"/>
        <v>Memahami makna blok penyusun program dalam bahasa  Blockly.</v>
      </c>
      <c r="Z68" s="18" t="str">
        <f t="shared" si="35"/>
        <v xml:space="preserve">Memahami dampak media sosial bagi penggunya. </v>
      </c>
      <c r="AA68" s="18" t="str">
        <f t="shared" si="36"/>
        <v/>
      </c>
      <c r="AB68" s="18" t="str">
        <f t="shared" si="37"/>
        <v/>
      </c>
      <c r="AC68" s="18" t="str">
        <f t="shared" si="38"/>
        <v/>
      </c>
      <c r="AD68" s="18"/>
      <c r="AE68" s="18"/>
      <c r="AF68" s="18"/>
      <c r="AG68" s="18"/>
      <c r="AH68" s="30" t="str">
        <f t="shared" si="12"/>
        <v/>
      </c>
      <c r="AI68" s="18" t="str">
        <f t="shared" si="13"/>
        <v/>
      </c>
      <c r="AJ68" s="18" t="str">
        <f t="shared" si="14"/>
        <v/>
      </c>
      <c r="AK68" s="18" t="str">
        <f t="shared" si="15"/>
        <v/>
      </c>
      <c r="AL68" s="18" t="str">
        <f t="shared" si="16"/>
        <v/>
      </c>
      <c r="AM68" s="18" t="str">
        <f t="shared" si="17"/>
        <v/>
      </c>
      <c r="AN68" s="18" t="str">
        <f t="shared" si="18"/>
        <v/>
      </c>
      <c r="AO68" s="18" t="str">
        <f t="shared" si="19"/>
        <v/>
      </c>
      <c r="AP68" s="18" t="str">
        <f t="shared" si="20"/>
        <v/>
      </c>
      <c r="AS68" s="63">
        <f t="shared" si="21"/>
        <v>85.6</v>
      </c>
      <c r="AT68" s="23" t="str">
        <f t="shared" si="22"/>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U68" s="23" t="str">
        <f t="shared" si="23"/>
        <v xml:space="preserve">Perlu peningkatan dalam hal </v>
      </c>
      <c r="AV68" s="23" t="str">
        <f t="shared" si="24"/>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W68" s="23" t="str">
        <f t="shared" si="25"/>
        <v/>
      </c>
    </row>
    <row r="69" spans="1:49" ht="20.25" customHeight="1">
      <c r="A69" s="119">
        <v>63</v>
      </c>
      <c r="B69" s="126" t="s">
        <v>531</v>
      </c>
      <c r="C69" s="121" t="s">
        <v>882</v>
      </c>
      <c r="D69" s="122" t="s">
        <v>883</v>
      </c>
      <c r="E69" s="122" t="s">
        <v>746</v>
      </c>
      <c r="F69" s="123">
        <v>90</v>
      </c>
      <c r="G69" s="59">
        <v>93</v>
      </c>
      <c r="H69" s="59">
        <v>90</v>
      </c>
      <c r="I69" s="59">
        <v>92</v>
      </c>
      <c r="J69" s="59">
        <f t="shared" si="30"/>
        <v>80</v>
      </c>
      <c r="K69" s="59"/>
      <c r="L69" s="59"/>
      <c r="M69" s="59"/>
      <c r="N69" s="59"/>
      <c r="O69" s="124"/>
      <c r="P69" s="18">
        <v>80</v>
      </c>
      <c r="Q69" s="18">
        <v>79</v>
      </c>
      <c r="R69" s="18"/>
      <c r="S69" s="18"/>
      <c r="T69" s="18"/>
      <c r="U69" s="61">
        <f t="shared" si="27"/>
        <v>89</v>
      </c>
      <c r="V69" s="18" t="str">
        <f t="shared" si="31"/>
        <v xml:space="preserve">Memahami cara pencarian data dalam pengolah lembar kerja. </v>
      </c>
      <c r="W69" s="18" t="str">
        <f t="shared" si="32"/>
        <v xml:space="preserve"> Memakai tools pengolah lembar kerja. </v>
      </c>
      <c r="X69" s="18" t="str">
        <f t="shared" si="33"/>
        <v xml:space="preserve">Membuat custom block sebagai prosedur pada Scratch. </v>
      </c>
      <c r="Y69" s="18" t="str">
        <f t="shared" si="34"/>
        <v>Memahami makna blok penyusun program dalam bahasa  Blockly.</v>
      </c>
      <c r="Z69" s="18" t="str">
        <f t="shared" si="35"/>
        <v xml:space="preserve">Memahami dampak media sosial bagi penggunya. </v>
      </c>
      <c r="AA69" s="18" t="str">
        <f t="shared" si="36"/>
        <v/>
      </c>
      <c r="AB69" s="18" t="str">
        <f t="shared" si="37"/>
        <v/>
      </c>
      <c r="AC69" s="18" t="str">
        <f t="shared" si="38"/>
        <v/>
      </c>
      <c r="AD69" s="18"/>
      <c r="AE69" s="18"/>
      <c r="AF69" s="18"/>
      <c r="AG69" s="18"/>
      <c r="AH69" s="30" t="str">
        <f t="shared" si="12"/>
        <v/>
      </c>
      <c r="AI69" s="18" t="str">
        <f t="shared" si="13"/>
        <v/>
      </c>
      <c r="AJ69" s="18" t="str">
        <f t="shared" si="14"/>
        <v/>
      </c>
      <c r="AK69" s="18" t="str">
        <f t="shared" si="15"/>
        <v/>
      </c>
      <c r="AL69" s="18" t="str">
        <f t="shared" si="16"/>
        <v/>
      </c>
      <c r="AM69" s="18" t="str">
        <f t="shared" si="17"/>
        <v/>
      </c>
      <c r="AN69" s="18" t="str">
        <f t="shared" si="18"/>
        <v/>
      </c>
      <c r="AO69" s="18" t="str">
        <f t="shared" si="19"/>
        <v/>
      </c>
      <c r="AP69" s="18" t="str">
        <f t="shared" si="20"/>
        <v/>
      </c>
      <c r="AS69" s="63">
        <f t="shared" si="21"/>
        <v>89</v>
      </c>
      <c r="AT69" s="23" t="str">
        <f t="shared" si="22"/>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U69" s="23" t="str">
        <f t="shared" si="23"/>
        <v xml:space="preserve">Perlu peningkatan dalam hal </v>
      </c>
      <c r="AV69" s="23" t="str">
        <f t="shared" si="24"/>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W69" s="23" t="str">
        <f t="shared" si="25"/>
        <v/>
      </c>
    </row>
    <row r="70" spans="1:49" ht="20.25" customHeight="1">
      <c r="A70" s="125">
        <v>64</v>
      </c>
      <c r="B70" s="126"/>
      <c r="C70" s="121"/>
      <c r="D70" s="57"/>
      <c r="E70" s="57"/>
      <c r="F70" s="123"/>
      <c r="G70" s="59"/>
      <c r="H70" s="59"/>
      <c r="I70" s="59"/>
      <c r="J70" s="59"/>
      <c r="K70" s="59"/>
      <c r="L70" s="59"/>
      <c r="M70" s="59"/>
      <c r="N70" s="59"/>
      <c r="O70" s="59"/>
      <c r="P70" s="18">
        <v>80</v>
      </c>
      <c r="Q70" s="18">
        <v>79</v>
      </c>
      <c r="R70" s="18"/>
      <c r="S70" s="18"/>
      <c r="T70" s="18"/>
      <c r="U70" s="61"/>
      <c r="V70" s="18" t="str">
        <f t="shared" si="31"/>
        <v/>
      </c>
      <c r="W70" s="18" t="str">
        <f t="shared" si="32"/>
        <v/>
      </c>
      <c r="X70" s="18" t="str">
        <f t="shared" si="33"/>
        <v/>
      </c>
      <c r="Y70" s="18" t="str">
        <f t="shared" si="34"/>
        <v/>
      </c>
      <c r="Z70" s="18" t="str">
        <f t="shared" si="35"/>
        <v/>
      </c>
      <c r="AA70" s="18" t="str">
        <f t="shared" si="36"/>
        <v/>
      </c>
      <c r="AB70" s="18" t="str">
        <f t="shared" si="37"/>
        <v/>
      </c>
      <c r="AC70" s="18" t="str">
        <f t="shared" si="38"/>
        <v/>
      </c>
      <c r="AD70" s="18"/>
      <c r="AE70" s="18"/>
      <c r="AF70" s="18"/>
      <c r="AG70" s="18"/>
      <c r="AH70" s="30" t="str">
        <f t="shared" si="12"/>
        <v/>
      </c>
      <c r="AI70" s="18" t="str">
        <f t="shared" si="13"/>
        <v/>
      </c>
      <c r="AJ70" s="18" t="str">
        <f t="shared" si="14"/>
        <v/>
      </c>
      <c r="AK70" s="18" t="str">
        <f t="shared" si="15"/>
        <v/>
      </c>
      <c r="AL70" s="18" t="str">
        <f t="shared" si="16"/>
        <v/>
      </c>
      <c r="AM70" s="18" t="str">
        <f t="shared" si="17"/>
        <v/>
      </c>
      <c r="AN70" s="18" t="str">
        <f t="shared" si="18"/>
        <v/>
      </c>
      <c r="AO70" s="18" t="str">
        <f t="shared" si="19"/>
        <v/>
      </c>
      <c r="AP70" s="18" t="str">
        <f t="shared" si="20"/>
        <v/>
      </c>
      <c r="AS70" s="63">
        <f t="shared" si="21"/>
        <v>0</v>
      </c>
      <c r="AT70" s="23" t="str">
        <f t="shared" si="22"/>
        <v xml:space="preserve">Mencapai kompetensi dengan sangat baik dalam </v>
      </c>
      <c r="AU70" s="23" t="str">
        <f t="shared" si="23"/>
        <v xml:space="preserve">Perlu peningkatan dalam hal </v>
      </c>
      <c r="AV70" s="23" t="str">
        <f t="shared" si="24"/>
        <v/>
      </c>
      <c r="AW70" s="23" t="str">
        <f t="shared" si="25"/>
        <v/>
      </c>
    </row>
    <row r="71" spans="1:49" ht="20.25" customHeight="1">
      <c r="A71" s="119">
        <v>65</v>
      </c>
      <c r="B71" s="127"/>
      <c r="C71" s="128"/>
      <c r="D71" s="129"/>
      <c r="E71" s="129"/>
      <c r="F71" s="123"/>
      <c r="G71" s="59"/>
      <c r="H71" s="59"/>
      <c r="I71" s="59"/>
      <c r="J71" s="59"/>
      <c r="K71" s="59"/>
      <c r="L71" s="59"/>
      <c r="M71" s="59"/>
      <c r="N71" s="59"/>
      <c r="O71" s="59"/>
      <c r="P71" s="18">
        <v>80</v>
      </c>
      <c r="Q71" s="18">
        <v>79</v>
      </c>
      <c r="R71" s="18"/>
      <c r="S71" s="18"/>
      <c r="T71" s="18"/>
      <c r="U71" s="61"/>
      <c r="V71" s="18" t="str">
        <f t="shared" si="31"/>
        <v/>
      </c>
      <c r="W71" s="18" t="str">
        <f t="shared" si="32"/>
        <v/>
      </c>
      <c r="X71" s="18" t="str">
        <f t="shared" si="33"/>
        <v/>
      </c>
      <c r="Y71" s="18" t="str">
        <f t="shared" si="34"/>
        <v/>
      </c>
      <c r="Z71" s="18" t="str">
        <f t="shared" si="35"/>
        <v/>
      </c>
      <c r="AA71" s="18" t="str">
        <f t="shared" si="36"/>
        <v/>
      </c>
      <c r="AB71" s="18" t="str">
        <f t="shared" si="37"/>
        <v/>
      </c>
      <c r="AC71" s="18" t="str">
        <f t="shared" si="38"/>
        <v/>
      </c>
      <c r="AD71" s="18"/>
      <c r="AE71" s="18"/>
      <c r="AF71" s="18"/>
      <c r="AG71" s="18"/>
      <c r="AH71" s="30" t="str">
        <f t="shared" si="12"/>
        <v/>
      </c>
      <c r="AI71" s="18" t="str">
        <f t="shared" si="13"/>
        <v/>
      </c>
      <c r="AJ71" s="18" t="str">
        <f t="shared" si="14"/>
        <v/>
      </c>
      <c r="AK71" s="18" t="str">
        <f t="shared" si="15"/>
        <v/>
      </c>
      <c r="AL71" s="18" t="str">
        <f t="shared" si="16"/>
        <v/>
      </c>
      <c r="AM71" s="18" t="str">
        <f t="shared" si="17"/>
        <v/>
      </c>
      <c r="AN71" s="18" t="str">
        <f t="shared" si="18"/>
        <v/>
      </c>
      <c r="AO71" s="18" t="str">
        <f t="shared" si="19"/>
        <v/>
      </c>
      <c r="AP71" s="18" t="str">
        <f t="shared" si="20"/>
        <v/>
      </c>
      <c r="AS71" s="63">
        <f t="shared" si="21"/>
        <v>0</v>
      </c>
      <c r="AT71" s="23" t="str">
        <f t="shared" si="22"/>
        <v xml:space="preserve">Mencapai kompetensi dengan sangat baik dalam </v>
      </c>
      <c r="AU71" s="23" t="str">
        <f t="shared" si="23"/>
        <v xml:space="preserve">Perlu peningkatan dalam hal </v>
      </c>
      <c r="AV71" s="23" t="str">
        <f t="shared" si="24"/>
        <v/>
      </c>
      <c r="AW71" s="23" t="str">
        <f t="shared" si="25"/>
        <v/>
      </c>
    </row>
    <row r="72" spans="1:49" ht="20.25" customHeight="1">
      <c r="A72" s="125">
        <v>66</v>
      </c>
      <c r="B72" s="130"/>
      <c r="C72" s="131"/>
      <c r="D72" s="122"/>
      <c r="E72" s="122"/>
      <c r="F72" s="123"/>
      <c r="G72" s="59"/>
      <c r="H72" s="59"/>
      <c r="I72" s="59"/>
      <c r="J72" s="59"/>
      <c r="K72" s="59"/>
      <c r="L72" s="59"/>
      <c r="M72" s="59"/>
      <c r="N72" s="59"/>
      <c r="O72" s="59"/>
      <c r="P72" s="18">
        <v>80</v>
      </c>
      <c r="Q72" s="18">
        <v>79</v>
      </c>
      <c r="R72" s="18"/>
      <c r="S72" s="18"/>
      <c r="T72" s="18"/>
      <c r="U72" s="61"/>
      <c r="V72" s="18" t="str">
        <f t="shared" si="31"/>
        <v/>
      </c>
      <c r="W72" s="18" t="str">
        <f t="shared" si="32"/>
        <v/>
      </c>
      <c r="X72" s="18" t="str">
        <f t="shared" si="33"/>
        <v/>
      </c>
      <c r="Y72" s="18" t="str">
        <f t="shared" si="34"/>
        <v/>
      </c>
      <c r="Z72" s="18" t="str">
        <f t="shared" si="35"/>
        <v/>
      </c>
      <c r="AA72" s="18" t="str">
        <f t="shared" si="36"/>
        <v/>
      </c>
      <c r="AB72" s="18" t="str">
        <f t="shared" si="37"/>
        <v/>
      </c>
      <c r="AC72" s="18" t="str">
        <f t="shared" si="38"/>
        <v/>
      </c>
      <c r="AD72" s="18"/>
      <c r="AE72" s="18"/>
      <c r="AF72" s="18"/>
      <c r="AG72" s="18"/>
      <c r="AH72" s="30" t="str">
        <f t="shared" si="12"/>
        <v/>
      </c>
      <c r="AI72" s="18" t="str">
        <f t="shared" si="13"/>
        <v/>
      </c>
      <c r="AJ72" s="18" t="str">
        <f t="shared" si="14"/>
        <v/>
      </c>
      <c r="AK72" s="18" t="str">
        <f t="shared" si="15"/>
        <v/>
      </c>
      <c r="AL72" s="18" t="str">
        <f t="shared" si="16"/>
        <v/>
      </c>
      <c r="AM72" s="18" t="str">
        <f t="shared" si="17"/>
        <v/>
      </c>
      <c r="AN72" s="18" t="str">
        <f t="shared" si="18"/>
        <v/>
      </c>
      <c r="AO72" s="18" t="str">
        <f t="shared" si="19"/>
        <v/>
      </c>
      <c r="AP72" s="18" t="str">
        <f t="shared" si="20"/>
        <v/>
      </c>
      <c r="AS72" s="63">
        <f t="shared" si="21"/>
        <v>0</v>
      </c>
      <c r="AT72" s="23" t="str">
        <f t="shared" si="22"/>
        <v xml:space="preserve">Mencapai kompetensi dengan sangat baik dalam </v>
      </c>
      <c r="AU72" s="23" t="str">
        <f t="shared" si="23"/>
        <v xml:space="preserve">Perlu peningkatan dalam hal </v>
      </c>
      <c r="AV72" s="23" t="str">
        <f t="shared" si="24"/>
        <v/>
      </c>
      <c r="AW72" s="23" t="str">
        <f t="shared" si="25"/>
        <v/>
      </c>
    </row>
    <row r="73" spans="1:49" ht="20.25" customHeight="1">
      <c r="A73" s="119">
        <v>67</v>
      </c>
      <c r="B73" s="130" t="s">
        <v>532</v>
      </c>
      <c r="C73" s="131" t="s">
        <v>884</v>
      </c>
      <c r="D73" s="122" t="s">
        <v>885</v>
      </c>
      <c r="E73" s="122" t="s">
        <v>886</v>
      </c>
      <c r="F73" s="123">
        <v>80</v>
      </c>
      <c r="G73" s="59">
        <v>76</v>
      </c>
      <c r="H73" s="59">
        <v>90</v>
      </c>
      <c r="I73" s="59">
        <v>88</v>
      </c>
      <c r="J73" s="59">
        <f t="shared" ref="J73:J104" si="39">IF(H73&lt;=60,70,IF(H73&lt;=70,75,80))</f>
        <v>80</v>
      </c>
      <c r="K73" s="59"/>
      <c r="L73" s="59"/>
      <c r="M73" s="59"/>
      <c r="N73" s="59"/>
      <c r="O73" s="124"/>
      <c r="P73" s="18">
        <v>80</v>
      </c>
      <c r="Q73" s="18">
        <v>79</v>
      </c>
      <c r="R73" s="18"/>
      <c r="S73" s="18"/>
      <c r="T73" s="18"/>
      <c r="U73" s="61">
        <f t="shared" ref="U73:U104" si="40">AVERAGE(F73:O73)</f>
        <v>82.8</v>
      </c>
      <c r="V73" s="18" t="str">
        <f t="shared" si="31"/>
        <v xml:space="preserve">Memahami cara pencarian data dalam pengolah lembar kerja. </v>
      </c>
      <c r="W73" s="18" t="str">
        <f t="shared" si="32"/>
        <v/>
      </c>
      <c r="X73" s="18" t="str">
        <f t="shared" si="33"/>
        <v xml:space="preserve">Membuat custom block sebagai prosedur pada Scratch. </v>
      </c>
      <c r="Y73" s="18" t="str">
        <f t="shared" si="34"/>
        <v>Memahami makna blok penyusun program dalam bahasa  Blockly.</v>
      </c>
      <c r="Z73" s="18" t="str">
        <f t="shared" si="35"/>
        <v xml:space="preserve">Memahami dampak media sosial bagi penggunya. </v>
      </c>
      <c r="AA73" s="18" t="str">
        <f t="shared" si="36"/>
        <v/>
      </c>
      <c r="AB73" s="18" t="str">
        <f t="shared" si="37"/>
        <v/>
      </c>
      <c r="AC73" s="18" t="str">
        <f t="shared" si="38"/>
        <v/>
      </c>
      <c r="AD73" s="18"/>
      <c r="AE73" s="18"/>
      <c r="AF73" s="18"/>
      <c r="AG73" s="18"/>
      <c r="AH73" s="30" t="str">
        <f t="shared" si="12"/>
        <v/>
      </c>
      <c r="AI73" s="18" t="str">
        <f t="shared" si="13"/>
        <v/>
      </c>
      <c r="AJ73" s="18" t="str">
        <f t="shared" si="14"/>
        <v xml:space="preserve"> Memakai tools pengolah lembar kerja. </v>
      </c>
      <c r="AK73" s="18" t="str">
        <f t="shared" si="15"/>
        <v/>
      </c>
      <c r="AL73" s="18" t="str">
        <f t="shared" si="16"/>
        <v/>
      </c>
      <c r="AM73" s="18" t="str">
        <f t="shared" si="17"/>
        <v/>
      </c>
      <c r="AN73" s="18" t="str">
        <f t="shared" si="18"/>
        <v/>
      </c>
      <c r="AO73" s="18" t="str">
        <f t="shared" si="19"/>
        <v/>
      </c>
      <c r="AP73" s="18" t="str">
        <f t="shared" si="20"/>
        <v/>
      </c>
      <c r="AS73" s="63">
        <f t="shared" si="21"/>
        <v>82.8</v>
      </c>
      <c r="AT73" s="23" t="str">
        <f t="shared" si="22"/>
        <v xml:space="preserve">Mencapai kompetensi dengan sangat baik dalam Memahami cara pencarian data dalam pengolah lembar kerja. Membuat custom block sebagai prosedur pada Scratch. Memahami makna blok penyusun program dalam bahasa  Blockly.Memahami dampak media sosial bagi penggunya. </v>
      </c>
      <c r="AU73" s="23" t="str">
        <f t="shared" si="23"/>
        <v xml:space="preserve">Perlu peningkatan dalam hal  Memakai tools pengolah lembar kerja. </v>
      </c>
      <c r="AV73" s="23" t="str">
        <f t="shared" si="24"/>
        <v xml:space="preserve">Mencapai kompetensi dengan sangat baik dalam Memahami cara pencarian data dalam pengolah lembar kerja. Membuat custom block sebagai prosedur pada Scratch. Memahami makna blok penyusun program dalam bahasa  Blockly.Memahami dampak media sosial bagi penggunya. </v>
      </c>
      <c r="AW73" s="23" t="str">
        <f t="shared" si="25"/>
        <v xml:space="preserve">Perlu peningkatan dalam hal  Memakai tools pengolah lembar kerja. </v>
      </c>
    </row>
    <row r="74" spans="1:49" ht="20.25" customHeight="1">
      <c r="A74" s="125">
        <v>68</v>
      </c>
      <c r="B74" s="126" t="s">
        <v>534</v>
      </c>
      <c r="C74" s="121" t="s">
        <v>887</v>
      </c>
      <c r="D74" s="122" t="s">
        <v>888</v>
      </c>
      <c r="E74" s="122" t="s">
        <v>886</v>
      </c>
      <c r="F74" s="123">
        <v>85</v>
      </c>
      <c r="G74" s="59">
        <v>68</v>
      </c>
      <c r="H74" s="59">
        <v>80</v>
      </c>
      <c r="I74" s="59">
        <v>92</v>
      </c>
      <c r="J74" s="59">
        <f t="shared" si="39"/>
        <v>80</v>
      </c>
      <c r="K74" s="59"/>
      <c r="L74" s="59"/>
      <c r="M74" s="59"/>
      <c r="N74" s="59"/>
      <c r="O74" s="124"/>
      <c r="P74" s="18">
        <v>80</v>
      </c>
      <c r="Q74" s="18">
        <v>79</v>
      </c>
      <c r="R74" s="18"/>
      <c r="S74" s="18"/>
      <c r="T74" s="18"/>
      <c r="U74" s="61">
        <f t="shared" si="40"/>
        <v>81</v>
      </c>
      <c r="V74" s="18" t="str">
        <f t="shared" si="31"/>
        <v xml:space="preserve">Memahami cara pencarian data dalam pengolah lembar kerja. </v>
      </c>
      <c r="W74" s="18" t="str">
        <f t="shared" si="32"/>
        <v/>
      </c>
      <c r="X74" s="18" t="str">
        <f t="shared" si="33"/>
        <v xml:space="preserve">Membuat custom block sebagai prosedur pada Scratch. </v>
      </c>
      <c r="Y74" s="18" t="str">
        <f t="shared" si="34"/>
        <v>Memahami makna blok penyusun program dalam bahasa  Blockly.</v>
      </c>
      <c r="Z74" s="18" t="str">
        <f t="shared" si="35"/>
        <v xml:space="preserve">Memahami dampak media sosial bagi penggunya. </v>
      </c>
      <c r="AA74" s="18" t="str">
        <f t="shared" si="36"/>
        <v/>
      </c>
      <c r="AB74" s="18" t="str">
        <f t="shared" si="37"/>
        <v/>
      </c>
      <c r="AC74" s="18" t="str">
        <f t="shared" si="38"/>
        <v/>
      </c>
      <c r="AD74" s="18"/>
      <c r="AE74" s="18"/>
      <c r="AF74" s="18"/>
      <c r="AG74" s="18"/>
      <c r="AH74" s="30" t="str">
        <f t="shared" si="12"/>
        <v/>
      </c>
      <c r="AI74" s="18" t="str">
        <f t="shared" si="13"/>
        <v/>
      </c>
      <c r="AJ74" s="18" t="str">
        <f t="shared" si="14"/>
        <v xml:space="preserve"> Memakai tools pengolah lembar kerja. </v>
      </c>
      <c r="AK74" s="18" t="str">
        <f t="shared" si="15"/>
        <v/>
      </c>
      <c r="AL74" s="18" t="str">
        <f t="shared" si="16"/>
        <v/>
      </c>
      <c r="AM74" s="18" t="str">
        <f t="shared" si="17"/>
        <v/>
      </c>
      <c r="AN74" s="18" t="str">
        <f t="shared" si="18"/>
        <v/>
      </c>
      <c r="AO74" s="18" t="str">
        <f t="shared" si="19"/>
        <v/>
      </c>
      <c r="AP74" s="18" t="str">
        <f t="shared" si="20"/>
        <v/>
      </c>
      <c r="AS74" s="63">
        <f t="shared" si="21"/>
        <v>81</v>
      </c>
      <c r="AT74" s="23" t="str">
        <f t="shared" si="22"/>
        <v xml:space="preserve">Mencapai kompetensi dengan sangat baik dalam Memahami cara pencarian data dalam pengolah lembar kerja. Membuat custom block sebagai prosedur pada Scratch. Memahami makna blok penyusun program dalam bahasa  Blockly.Memahami dampak media sosial bagi penggunya. </v>
      </c>
      <c r="AU74" s="23" t="str">
        <f t="shared" si="23"/>
        <v xml:space="preserve">Perlu peningkatan dalam hal  Memakai tools pengolah lembar kerja. </v>
      </c>
      <c r="AV74" s="23" t="str">
        <f t="shared" si="24"/>
        <v xml:space="preserve">Mencapai kompetensi dengan sangat baik dalam Memahami cara pencarian data dalam pengolah lembar kerja. Membuat custom block sebagai prosedur pada Scratch. Memahami makna blok penyusun program dalam bahasa  Blockly.Memahami dampak media sosial bagi penggunya. </v>
      </c>
      <c r="AW74" s="23" t="str">
        <f t="shared" si="25"/>
        <v xml:space="preserve">Perlu peningkatan dalam hal  Memakai tools pengolah lembar kerja. </v>
      </c>
    </row>
    <row r="75" spans="1:49" ht="20.25" customHeight="1">
      <c r="A75" s="119">
        <v>69</v>
      </c>
      <c r="B75" s="126" t="s">
        <v>535</v>
      </c>
      <c r="C75" s="121" t="s">
        <v>889</v>
      </c>
      <c r="D75" s="122" t="s">
        <v>890</v>
      </c>
      <c r="E75" s="122" t="s">
        <v>886</v>
      </c>
      <c r="F75" s="123">
        <v>95</v>
      </c>
      <c r="G75" s="59">
        <v>90</v>
      </c>
      <c r="H75" s="59">
        <v>90</v>
      </c>
      <c r="I75" s="59">
        <v>90</v>
      </c>
      <c r="J75" s="59">
        <f t="shared" si="39"/>
        <v>80</v>
      </c>
      <c r="K75" s="59"/>
      <c r="L75" s="59"/>
      <c r="M75" s="59"/>
      <c r="N75" s="59"/>
      <c r="O75" s="124"/>
      <c r="P75" s="18">
        <v>80</v>
      </c>
      <c r="Q75" s="18">
        <v>79</v>
      </c>
      <c r="R75" s="18"/>
      <c r="S75" s="18"/>
      <c r="T75" s="18"/>
      <c r="U75" s="61">
        <f t="shared" si="40"/>
        <v>89</v>
      </c>
      <c r="V75" s="18" t="str">
        <f t="shared" si="31"/>
        <v xml:space="preserve">Memahami cara pencarian data dalam pengolah lembar kerja. </v>
      </c>
      <c r="W75" s="18" t="str">
        <f t="shared" si="32"/>
        <v xml:space="preserve"> Memakai tools pengolah lembar kerja. </v>
      </c>
      <c r="X75" s="18" t="str">
        <f t="shared" si="33"/>
        <v xml:space="preserve">Membuat custom block sebagai prosedur pada Scratch. </v>
      </c>
      <c r="Y75" s="18" t="str">
        <f t="shared" si="34"/>
        <v>Memahami makna blok penyusun program dalam bahasa  Blockly.</v>
      </c>
      <c r="Z75" s="18" t="str">
        <f t="shared" si="35"/>
        <v xml:space="preserve">Memahami dampak media sosial bagi penggunya. </v>
      </c>
      <c r="AA75" s="18" t="str">
        <f t="shared" si="36"/>
        <v/>
      </c>
      <c r="AB75" s="18" t="str">
        <f t="shared" si="37"/>
        <v/>
      </c>
      <c r="AC75" s="18" t="str">
        <f t="shared" si="38"/>
        <v/>
      </c>
      <c r="AD75" s="18"/>
      <c r="AE75" s="18"/>
      <c r="AF75" s="18"/>
      <c r="AG75" s="18"/>
      <c r="AH75" s="30" t="str">
        <f t="shared" si="12"/>
        <v/>
      </c>
      <c r="AI75" s="18" t="str">
        <f t="shared" si="13"/>
        <v/>
      </c>
      <c r="AJ75" s="18" t="str">
        <f t="shared" si="14"/>
        <v/>
      </c>
      <c r="AK75" s="18" t="str">
        <f t="shared" si="15"/>
        <v/>
      </c>
      <c r="AL75" s="18" t="str">
        <f t="shared" si="16"/>
        <v/>
      </c>
      <c r="AM75" s="18" t="str">
        <f t="shared" si="17"/>
        <v/>
      </c>
      <c r="AN75" s="18" t="str">
        <f t="shared" si="18"/>
        <v/>
      </c>
      <c r="AO75" s="18" t="str">
        <f t="shared" si="19"/>
        <v/>
      </c>
      <c r="AP75" s="18" t="str">
        <f t="shared" si="20"/>
        <v/>
      </c>
      <c r="AS75" s="63">
        <f t="shared" si="21"/>
        <v>89</v>
      </c>
      <c r="AT75" s="23" t="str">
        <f t="shared" si="22"/>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U75" s="23" t="str">
        <f t="shared" si="23"/>
        <v xml:space="preserve">Perlu peningkatan dalam hal </v>
      </c>
      <c r="AV75" s="23" t="str">
        <f t="shared" si="24"/>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W75" s="23" t="str">
        <f t="shared" si="25"/>
        <v/>
      </c>
    </row>
    <row r="76" spans="1:49" ht="20.25" customHeight="1">
      <c r="A76" s="125">
        <v>70</v>
      </c>
      <c r="B76" s="126" t="s">
        <v>536</v>
      </c>
      <c r="C76" s="121" t="s">
        <v>891</v>
      </c>
      <c r="D76" s="122" t="s">
        <v>892</v>
      </c>
      <c r="E76" s="122" t="s">
        <v>886</v>
      </c>
      <c r="F76" s="123">
        <v>90</v>
      </c>
      <c r="G76" s="59">
        <v>78</v>
      </c>
      <c r="H76" s="59">
        <v>85</v>
      </c>
      <c r="I76" s="59">
        <v>92</v>
      </c>
      <c r="J76" s="59">
        <f t="shared" si="39"/>
        <v>80</v>
      </c>
      <c r="K76" s="59"/>
      <c r="L76" s="59"/>
      <c r="M76" s="59"/>
      <c r="N76" s="59"/>
      <c r="O76" s="124"/>
      <c r="P76" s="18">
        <v>80</v>
      </c>
      <c r="Q76" s="18">
        <v>79</v>
      </c>
      <c r="R76" s="18"/>
      <c r="S76" s="18"/>
      <c r="T76" s="18"/>
      <c r="U76" s="61">
        <f t="shared" si="40"/>
        <v>85</v>
      </c>
      <c r="V76" s="18" t="str">
        <f t="shared" si="31"/>
        <v xml:space="preserve">Memahami cara pencarian data dalam pengolah lembar kerja. </v>
      </c>
      <c r="W76" s="18" t="str">
        <f t="shared" si="32"/>
        <v/>
      </c>
      <c r="X76" s="18" t="str">
        <f t="shared" si="33"/>
        <v xml:space="preserve">Membuat custom block sebagai prosedur pada Scratch. </v>
      </c>
      <c r="Y76" s="18" t="str">
        <f t="shared" si="34"/>
        <v>Memahami makna blok penyusun program dalam bahasa  Blockly.</v>
      </c>
      <c r="Z76" s="18" t="str">
        <f t="shared" si="35"/>
        <v xml:space="preserve">Memahami dampak media sosial bagi penggunya. </v>
      </c>
      <c r="AA76" s="18" t="str">
        <f t="shared" si="36"/>
        <v/>
      </c>
      <c r="AB76" s="18" t="str">
        <f t="shared" si="37"/>
        <v/>
      </c>
      <c r="AC76" s="18" t="str">
        <f t="shared" si="38"/>
        <v/>
      </c>
      <c r="AD76" s="18"/>
      <c r="AE76" s="18"/>
      <c r="AF76" s="18"/>
      <c r="AG76" s="18"/>
      <c r="AH76" s="30" t="str">
        <f t="shared" si="12"/>
        <v/>
      </c>
      <c r="AI76" s="18" t="str">
        <f t="shared" si="13"/>
        <v/>
      </c>
      <c r="AJ76" s="18" t="str">
        <f t="shared" si="14"/>
        <v xml:space="preserve"> Memakai tools pengolah lembar kerja. </v>
      </c>
      <c r="AK76" s="18" t="str">
        <f t="shared" si="15"/>
        <v/>
      </c>
      <c r="AL76" s="18" t="str">
        <f t="shared" si="16"/>
        <v/>
      </c>
      <c r="AM76" s="18" t="str">
        <f t="shared" si="17"/>
        <v/>
      </c>
      <c r="AN76" s="18" t="str">
        <f t="shared" si="18"/>
        <v/>
      </c>
      <c r="AO76" s="18" t="str">
        <f t="shared" si="19"/>
        <v/>
      </c>
      <c r="AP76" s="18" t="str">
        <f t="shared" si="20"/>
        <v/>
      </c>
      <c r="AS76" s="63">
        <f t="shared" si="21"/>
        <v>85</v>
      </c>
      <c r="AT76" s="23" t="str">
        <f t="shared" si="22"/>
        <v xml:space="preserve">Mencapai kompetensi dengan sangat baik dalam Memahami cara pencarian data dalam pengolah lembar kerja. Membuat custom block sebagai prosedur pada Scratch. Memahami makna blok penyusun program dalam bahasa  Blockly.Memahami dampak media sosial bagi penggunya. </v>
      </c>
      <c r="AU76" s="23" t="str">
        <f t="shared" si="23"/>
        <v xml:space="preserve">Perlu peningkatan dalam hal  Memakai tools pengolah lembar kerja. </v>
      </c>
      <c r="AV76" s="23" t="str">
        <f t="shared" si="24"/>
        <v xml:space="preserve">Mencapai kompetensi dengan sangat baik dalam Memahami cara pencarian data dalam pengolah lembar kerja. Membuat custom block sebagai prosedur pada Scratch. Memahami makna blok penyusun program dalam bahasa  Blockly.Memahami dampak media sosial bagi penggunya. </v>
      </c>
      <c r="AW76" s="23" t="str">
        <f t="shared" si="25"/>
        <v xml:space="preserve">Perlu peningkatan dalam hal  Memakai tools pengolah lembar kerja. </v>
      </c>
    </row>
    <row r="77" spans="1:49" ht="20.25" customHeight="1">
      <c r="A77" s="119">
        <v>71</v>
      </c>
      <c r="B77" s="126" t="s">
        <v>537</v>
      </c>
      <c r="C77" s="121" t="s">
        <v>893</v>
      </c>
      <c r="D77" s="122" t="s">
        <v>894</v>
      </c>
      <c r="E77" s="122" t="s">
        <v>886</v>
      </c>
      <c r="F77" s="123">
        <v>55</v>
      </c>
      <c r="G77" s="59">
        <v>86</v>
      </c>
      <c r="H77" s="59">
        <v>80</v>
      </c>
      <c r="I77" s="59">
        <v>90</v>
      </c>
      <c r="J77" s="59">
        <f t="shared" si="39"/>
        <v>80</v>
      </c>
      <c r="K77" s="59"/>
      <c r="L77" s="59"/>
      <c r="M77" s="59"/>
      <c r="N77" s="59"/>
      <c r="O77" s="124"/>
      <c r="P77" s="18">
        <v>80</v>
      </c>
      <c r="Q77" s="18">
        <v>79</v>
      </c>
      <c r="R77" s="18"/>
      <c r="S77" s="18"/>
      <c r="T77" s="18"/>
      <c r="U77" s="61">
        <f t="shared" si="40"/>
        <v>78.2</v>
      </c>
      <c r="V77" s="18" t="str">
        <f t="shared" si="31"/>
        <v/>
      </c>
      <c r="W77" s="18" t="str">
        <f t="shared" si="32"/>
        <v xml:space="preserve"> Memakai tools pengolah lembar kerja. </v>
      </c>
      <c r="X77" s="18" t="str">
        <f t="shared" si="33"/>
        <v xml:space="preserve">Membuat custom block sebagai prosedur pada Scratch. </v>
      </c>
      <c r="Y77" s="18" t="str">
        <f t="shared" si="34"/>
        <v>Memahami makna blok penyusun program dalam bahasa  Blockly.</v>
      </c>
      <c r="Z77" s="18" t="str">
        <f t="shared" si="35"/>
        <v xml:space="preserve">Memahami dampak media sosial bagi penggunya. </v>
      </c>
      <c r="AA77" s="18" t="str">
        <f t="shared" si="36"/>
        <v/>
      </c>
      <c r="AB77" s="18" t="str">
        <f t="shared" si="37"/>
        <v/>
      </c>
      <c r="AC77" s="18" t="str">
        <f t="shared" si="38"/>
        <v/>
      </c>
      <c r="AD77" s="18"/>
      <c r="AE77" s="18"/>
      <c r="AF77" s="18"/>
      <c r="AG77" s="18"/>
      <c r="AH77" s="30" t="str">
        <f t="shared" si="12"/>
        <v/>
      </c>
      <c r="AI77" s="18" t="str">
        <f t="shared" si="13"/>
        <v xml:space="preserve">Memahami cara pencarian data dalam pengolah lembar kerja. </v>
      </c>
      <c r="AJ77" s="18" t="str">
        <f t="shared" si="14"/>
        <v/>
      </c>
      <c r="AK77" s="18" t="str">
        <f t="shared" si="15"/>
        <v/>
      </c>
      <c r="AL77" s="18" t="str">
        <f t="shared" si="16"/>
        <v/>
      </c>
      <c r="AM77" s="18" t="str">
        <f t="shared" si="17"/>
        <v/>
      </c>
      <c r="AN77" s="18" t="str">
        <f t="shared" si="18"/>
        <v/>
      </c>
      <c r="AO77" s="18" t="str">
        <f t="shared" si="19"/>
        <v/>
      </c>
      <c r="AP77" s="18" t="str">
        <f t="shared" si="20"/>
        <v/>
      </c>
      <c r="AS77" s="63">
        <f t="shared" si="21"/>
        <v>78.2</v>
      </c>
      <c r="AT77" s="23" t="str">
        <f t="shared" si="22"/>
        <v xml:space="preserve">Mencapai kompetensi dengan sangat baik dalam  Memakai tools pengolah lembar kerja. Membuat custom block sebagai prosedur pada Scratch. Memahami makna blok penyusun program dalam bahasa  Blockly.Memahami dampak media sosial bagi penggunya. </v>
      </c>
      <c r="AU77" s="23" t="str">
        <f t="shared" si="23"/>
        <v xml:space="preserve">Perlu peningkatan dalam hal Memahami cara pencarian data dalam pengolah lembar kerja. </v>
      </c>
      <c r="AV77" s="23" t="str">
        <f t="shared" si="24"/>
        <v xml:space="preserve">Mencapai kompetensi dengan sangat baik dalam  Memakai tools pengolah lembar kerja. Membuat custom block sebagai prosedur pada Scratch. Memahami makna blok penyusun program dalam bahasa  Blockly.Memahami dampak media sosial bagi penggunya. </v>
      </c>
      <c r="AW77" s="23" t="str">
        <f t="shared" si="25"/>
        <v xml:space="preserve">Perlu peningkatan dalam hal Memahami cara pencarian data dalam pengolah lembar kerja. </v>
      </c>
    </row>
    <row r="78" spans="1:49" ht="20.25" customHeight="1">
      <c r="A78" s="125">
        <v>72</v>
      </c>
      <c r="B78" s="126" t="s">
        <v>538</v>
      </c>
      <c r="C78" s="121" t="s">
        <v>895</v>
      </c>
      <c r="D78" s="122" t="s">
        <v>896</v>
      </c>
      <c r="E78" s="122" t="s">
        <v>886</v>
      </c>
      <c r="F78" s="123">
        <v>70</v>
      </c>
      <c r="G78" s="59">
        <v>82</v>
      </c>
      <c r="H78" s="59">
        <v>90</v>
      </c>
      <c r="I78" s="59">
        <v>79</v>
      </c>
      <c r="J78" s="59">
        <f t="shared" si="39"/>
        <v>80</v>
      </c>
      <c r="K78" s="59"/>
      <c r="L78" s="59"/>
      <c r="M78" s="59"/>
      <c r="N78" s="59"/>
      <c r="O78" s="124"/>
      <c r="P78" s="18">
        <v>80</v>
      </c>
      <c r="Q78" s="18">
        <v>79</v>
      </c>
      <c r="R78" s="18"/>
      <c r="S78" s="18"/>
      <c r="T78" s="18"/>
      <c r="U78" s="61">
        <f t="shared" si="40"/>
        <v>80.2</v>
      </c>
      <c r="V78" s="18" t="str">
        <f t="shared" si="31"/>
        <v/>
      </c>
      <c r="W78" s="18" t="str">
        <f t="shared" si="32"/>
        <v xml:space="preserve"> Memakai tools pengolah lembar kerja. </v>
      </c>
      <c r="X78" s="18" t="str">
        <f t="shared" si="33"/>
        <v xml:space="preserve">Membuat custom block sebagai prosedur pada Scratch. </v>
      </c>
      <c r="Y78" s="18" t="str">
        <f t="shared" si="34"/>
        <v/>
      </c>
      <c r="Z78" s="18" t="str">
        <f t="shared" si="35"/>
        <v xml:space="preserve">Memahami dampak media sosial bagi penggunya. </v>
      </c>
      <c r="AA78" s="18" t="str">
        <f t="shared" si="36"/>
        <v/>
      </c>
      <c r="AB78" s="18" t="str">
        <f t="shared" si="37"/>
        <v/>
      </c>
      <c r="AC78" s="18" t="str">
        <f t="shared" si="38"/>
        <v/>
      </c>
      <c r="AD78" s="18"/>
      <c r="AE78" s="18"/>
      <c r="AF78" s="18"/>
      <c r="AG78" s="18"/>
      <c r="AH78" s="30" t="str">
        <f t="shared" si="12"/>
        <v/>
      </c>
      <c r="AI78" s="18" t="str">
        <f t="shared" si="13"/>
        <v xml:space="preserve">Memahami cara pencarian data dalam pengolah lembar kerja. </v>
      </c>
      <c r="AJ78" s="18" t="str">
        <f t="shared" si="14"/>
        <v/>
      </c>
      <c r="AK78" s="18" t="str">
        <f t="shared" si="15"/>
        <v/>
      </c>
      <c r="AL78" s="18" t="str">
        <f t="shared" si="16"/>
        <v>Memahami makna blok penyusun program dalam bahasa  Blockly.</v>
      </c>
      <c r="AM78" s="18" t="str">
        <f t="shared" si="17"/>
        <v/>
      </c>
      <c r="AN78" s="18" t="str">
        <f t="shared" si="18"/>
        <v/>
      </c>
      <c r="AO78" s="18" t="str">
        <f t="shared" si="19"/>
        <v/>
      </c>
      <c r="AP78" s="18" t="str">
        <f t="shared" si="20"/>
        <v/>
      </c>
      <c r="AS78" s="63">
        <f t="shared" si="21"/>
        <v>80.2</v>
      </c>
      <c r="AT78" s="23" t="str">
        <f t="shared" si="22"/>
        <v xml:space="preserve">Mencapai kompetensi dengan sangat baik dalam  Memakai tools pengolah lembar kerja. Membuat custom block sebagai prosedur pada Scratch. Memahami dampak media sosial bagi penggunya. </v>
      </c>
      <c r="AU78" s="23" t="str">
        <f t="shared" si="23"/>
        <v>Perlu peningkatan dalam hal Memahami cara pencarian data dalam pengolah lembar kerja. Memahami makna blok penyusun program dalam bahasa  Blockly.</v>
      </c>
      <c r="AV78" s="23" t="str">
        <f t="shared" si="24"/>
        <v xml:space="preserve">Mencapai kompetensi dengan sangat baik dalam  Memakai tools pengolah lembar kerja. Membuat custom block sebagai prosedur pada Scratch. Memahami dampak media sosial bagi penggunya. </v>
      </c>
      <c r="AW78" s="23" t="str">
        <f t="shared" si="25"/>
        <v>Perlu peningkatan dalam hal Memahami cara pencarian data dalam pengolah lembar kerja. Memahami makna blok penyusun program dalam bahasa  Blockly.</v>
      </c>
    </row>
    <row r="79" spans="1:49" ht="20.25" customHeight="1">
      <c r="A79" s="119">
        <v>73</v>
      </c>
      <c r="B79" s="126" t="s">
        <v>539</v>
      </c>
      <c r="C79" s="121" t="s">
        <v>897</v>
      </c>
      <c r="D79" s="122" t="s">
        <v>898</v>
      </c>
      <c r="E79" s="122" t="s">
        <v>886</v>
      </c>
      <c r="F79" s="123">
        <v>70</v>
      </c>
      <c r="G79" s="59">
        <v>78</v>
      </c>
      <c r="H79" s="59">
        <v>95</v>
      </c>
      <c r="I79" s="59">
        <v>90</v>
      </c>
      <c r="J79" s="59">
        <f t="shared" si="39"/>
        <v>80</v>
      </c>
      <c r="K79" s="59"/>
      <c r="L79" s="59"/>
      <c r="M79" s="59"/>
      <c r="N79" s="59"/>
      <c r="O79" s="124"/>
      <c r="P79" s="18">
        <v>80</v>
      </c>
      <c r="Q79" s="18">
        <v>79</v>
      </c>
      <c r="R79" s="18"/>
      <c r="S79" s="18"/>
      <c r="T79" s="18"/>
      <c r="U79" s="61">
        <f t="shared" si="40"/>
        <v>82.6</v>
      </c>
      <c r="V79" s="18" t="str">
        <f t="shared" si="31"/>
        <v/>
      </c>
      <c r="W79" s="18" t="str">
        <f t="shared" si="32"/>
        <v/>
      </c>
      <c r="X79" s="18" t="str">
        <f t="shared" si="33"/>
        <v xml:space="preserve">Membuat custom block sebagai prosedur pada Scratch. </v>
      </c>
      <c r="Y79" s="18" t="str">
        <f t="shared" si="34"/>
        <v>Memahami makna blok penyusun program dalam bahasa  Blockly.</v>
      </c>
      <c r="Z79" s="18" t="str">
        <f t="shared" si="35"/>
        <v xml:space="preserve">Memahami dampak media sosial bagi penggunya. </v>
      </c>
      <c r="AA79" s="18" t="str">
        <f t="shared" si="36"/>
        <v/>
      </c>
      <c r="AB79" s="18" t="str">
        <f t="shared" si="37"/>
        <v/>
      </c>
      <c r="AC79" s="18" t="str">
        <f t="shared" si="38"/>
        <v/>
      </c>
      <c r="AD79" s="18"/>
      <c r="AE79" s="18"/>
      <c r="AF79" s="18"/>
      <c r="AG79" s="18"/>
      <c r="AH79" s="30" t="str">
        <f t="shared" si="12"/>
        <v/>
      </c>
      <c r="AI79" s="18" t="str">
        <f t="shared" si="13"/>
        <v xml:space="preserve">Memahami cara pencarian data dalam pengolah lembar kerja. </v>
      </c>
      <c r="AJ79" s="18" t="str">
        <f t="shared" si="14"/>
        <v xml:space="preserve"> Memakai tools pengolah lembar kerja. </v>
      </c>
      <c r="AK79" s="18" t="str">
        <f t="shared" si="15"/>
        <v/>
      </c>
      <c r="AL79" s="18" t="str">
        <f t="shared" si="16"/>
        <v/>
      </c>
      <c r="AM79" s="18" t="str">
        <f t="shared" si="17"/>
        <v/>
      </c>
      <c r="AN79" s="18" t="str">
        <f t="shared" si="18"/>
        <v/>
      </c>
      <c r="AO79" s="18" t="str">
        <f t="shared" si="19"/>
        <v/>
      </c>
      <c r="AP79" s="18" t="str">
        <f t="shared" si="20"/>
        <v/>
      </c>
      <c r="AS79" s="63">
        <f t="shared" si="21"/>
        <v>82.6</v>
      </c>
      <c r="AT79" s="23" t="str">
        <f t="shared" si="22"/>
        <v xml:space="preserve">Mencapai kompetensi dengan sangat baik dalam Membuat custom block sebagai prosedur pada Scratch. Memahami makna blok penyusun program dalam bahasa  Blockly.Memahami dampak media sosial bagi penggunya. </v>
      </c>
      <c r="AU79" s="23" t="str">
        <f t="shared" si="23"/>
        <v xml:space="preserve">Perlu peningkatan dalam hal Memahami cara pencarian data dalam pengolah lembar kerja.  Memakai tools pengolah lembar kerja. </v>
      </c>
      <c r="AV79" s="23" t="str">
        <f t="shared" si="24"/>
        <v xml:space="preserve">Mencapai kompetensi dengan sangat baik dalam Membuat custom block sebagai prosedur pada Scratch. Memahami makna blok penyusun program dalam bahasa  Blockly.Memahami dampak media sosial bagi penggunya. </v>
      </c>
      <c r="AW79" s="23" t="str">
        <f t="shared" si="25"/>
        <v xml:space="preserve">Perlu peningkatan dalam hal Memahami cara pencarian data dalam pengolah lembar kerja.  Memakai tools pengolah lembar kerja. </v>
      </c>
    </row>
    <row r="80" spans="1:49" ht="20.25" customHeight="1">
      <c r="A80" s="125">
        <v>74</v>
      </c>
      <c r="B80" s="126" t="s">
        <v>540</v>
      </c>
      <c r="C80" s="121" t="s">
        <v>899</v>
      </c>
      <c r="D80" s="122" t="s">
        <v>900</v>
      </c>
      <c r="E80" s="122" t="s">
        <v>886</v>
      </c>
      <c r="F80" s="123">
        <v>95</v>
      </c>
      <c r="G80" s="59">
        <v>86</v>
      </c>
      <c r="H80" s="59">
        <v>90</v>
      </c>
      <c r="I80" s="59">
        <v>92</v>
      </c>
      <c r="J80" s="59">
        <f t="shared" si="39"/>
        <v>80</v>
      </c>
      <c r="K80" s="59"/>
      <c r="L80" s="59"/>
      <c r="M80" s="59"/>
      <c r="N80" s="59"/>
      <c r="O80" s="124"/>
      <c r="P80" s="18">
        <v>80</v>
      </c>
      <c r="Q80" s="18">
        <v>79</v>
      </c>
      <c r="R80" s="18"/>
      <c r="S80" s="18"/>
      <c r="T80" s="18"/>
      <c r="U80" s="61">
        <f t="shared" si="40"/>
        <v>88.6</v>
      </c>
      <c r="V80" s="18" t="str">
        <f t="shared" si="31"/>
        <v xml:space="preserve">Memahami cara pencarian data dalam pengolah lembar kerja. </v>
      </c>
      <c r="W80" s="18" t="str">
        <f t="shared" si="32"/>
        <v xml:space="preserve"> Memakai tools pengolah lembar kerja. </v>
      </c>
      <c r="X80" s="18" t="str">
        <f t="shared" si="33"/>
        <v xml:space="preserve">Membuat custom block sebagai prosedur pada Scratch. </v>
      </c>
      <c r="Y80" s="18" t="str">
        <f t="shared" si="34"/>
        <v>Memahami makna blok penyusun program dalam bahasa  Blockly.</v>
      </c>
      <c r="Z80" s="18" t="str">
        <f t="shared" si="35"/>
        <v xml:space="preserve">Memahami dampak media sosial bagi penggunya. </v>
      </c>
      <c r="AA80" s="18" t="str">
        <f t="shared" si="36"/>
        <v/>
      </c>
      <c r="AB80" s="18" t="str">
        <f t="shared" si="37"/>
        <v/>
      </c>
      <c r="AC80" s="18" t="str">
        <f t="shared" si="38"/>
        <v/>
      </c>
      <c r="AD80" s="18"/>
      <c r="AE80" s="18"/>
      <c r="AF80" s="18"/>
      <c r="AG80" s="18"/>
      <c r="AH80" s="30" t="str">
        <f t="shared" si="12"/>
        <v/>
      </c>
      <c r="AI80" s="18" t="str">
        <f t="shared" si="13"/>
        <v/>
      </c>
      <c r="AJ80" s="18" t="str">
        <f t="shared" si="14"/>
        <v/>
      </c>
      <c r="AK80" s="18" t="str">
        <f t="shared" si="15"/>
        <v/>
      </c>
      <c r="AL80" s="18" t="str">
        <f t="shared" si="16"/>
        <v/>
      </c>
      <c r="AM80" s="18" t="str">
        <f t="shared" si="17"/>
        <v/>
      </c>
      <c r="AN80" s="18" t="str">
        <f t="shared" si="18"/>
        <v/>
      </c>
      <c r="AO80" s="18" t="str">
        <f t="shared" si="19"/>
        <v/>
      </c>
      <c r="AP80" s="18" t="str">
        <f t="shared" si="20"/>
        <v/>
      </c>
      <c r="AS80" s="63">
        <f t="shared" si="21"/>
        <v>88.6</v>
      </c>
      <c r="AT80" s="23" t="str">
        <f t="shared" si="22"/>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U80" s="23" t="str">
        <f t="shared" si="23"/>
        <v xml:space="preserve">Perlu peningkatan dalam hal </v>
      </c>
      <c r="AV80" s="23" t="str">
        <f t="shared" si="24"/>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W80" s="23" t="str">
        <f t="shared" si="25"/>
        <v/>
      </c>
    </row>
    <row r="81" spans="1:49" ht="20.25" customHeight="1">
      <c r="A81" s="119">
        <v>75</v>
      </c>
      <c r="B81" s="126" t="s">
        <v>541</v>
      </c>
      <c r="C81" s="121" t="s">
        <v>901</v>
      </c>
      <c r="D81" s="122" t="s">
        <v>902</v>
      </c>
      <c r="E81" s="122" t="s">
        <v>886</v>
      </c>
      <c r="F81" s="123">
        <v>50</v>
      </c>
      <c r="G81" s="59">
        <v>75</v>
      </c>
      <c r="H81" s="59">
        <v>75</v>
      </c>
      <c r="I81" s="59">
        <v>86</v>
      </c>
      <c r="J81" s="59">
        <f t="shared" si="39"/>
        <v>80</v>
      </c>
      <c r="K81" s="59"/>
      <c r="L81" s="59"/>
      <c r="M81" s="59"/>
      <c r="N81" s="59"/>
      <c r="O81" s="124"/>
      <c r="P81" s="18">
        <v>80</v>
      </c>
      <c r="Q81" s="18">
        <v>79</v>
      </c>
      <c r="R81" s="18"/>
      <c r="S81" s="18"/>
      <c r="T81" s="18"/>
      <c r="U81" s="61">
        <f t="shared" si="40"/>
        <v>73.2</v>
      </c>
      <c r="V81" s="18" t="str">
        <f t="shared" si="31"/>
        <v/>
      </c>
      <c r="W81" s="18" t="str">
        <f t="shared" si="32"/>
        <v/>
      </c>
      <c r="X81" s="18" t="str">
        <f t="shared" si="33"/>
        <v/>
      </c>
      <c r="Y81" s="18" t="str">
        <f t="shared" si="34"/>
        <v>Memahami makna blok penyusun program dalam bahasa  Blockly.</v>
      </c>
      <c r="Z81" s="18" t="str">
        <f t="shared" si="35"/>
        <v xml:space="preserve">Memahami dampak media sosial bagi penggunya. </v>
      </c>
      <c r="AA81" s="18" t="str">
        <f t="shared" si="36"/>
        <v/>
      </c>
      <c r="AB81" s="18" t="str">
        <f t="shared" si="37"/>
        <v/>
      </c>
      <c r="AC81" s="18" t="str">
        <f t="shared" si="38"/>
        <v/>
      </c>
      <c r="AD81" s="18"/>
      <c r="AE81" s="18"/>
      <c r="AF81" s="18"/>
      <c r="AG81" s="18"/>
      <c r="AH81" s="30" t="str">
        <f t="shared" si="12"/>
        <v/>
      </c>
      <c r="AI81" s="18" t="str">
        <f t="shared" si="13"/>
        <v xml:space="preserve">Memahami cara pencarian data dalam pengolah lembar kerja. </v>
      </c>
      <c r="AJ81" s="18" t="str">
        <f t="shared" si="14"/>
        <v xml:space="preserve"> Memakai tools pengolah lembar kerja. </v>
      </c>
      <c r="AK81" s="18" t="str">
        <f t="shared" si="15"/>
        <v xml:space="preserve">Membuat custom block sebagai prosedur pada Scratch. </v>
      </c>
      <c r="AL81" s="18" t="str">
        <f t="shared" si="16"/>
        <v/>
      </c>
      <c r="AM81" s="18" t="str">
        <f t="shared" si="17"/>
        <v/>
      </c>
      <c r="AN81" s="18" t="str">
        <f t="shared" si="18"/>
        <v/>
      </c>
      <c r="AO81" s="18" t="str">
        <f t="shared" si="19"/>
        <v/>
      </c>
      <c r="AP81" s="18" t="str">
        <f t="shared" si="20"/>
        <v/>
      </c>
      <c r="AS81" s="63">
        <f t="shared" si="21"/>
        <v>73.2</v>
      </c>
      <c r="AT81" s="23" t="str">
        <f t="shared" si="22"/>
        <v xml:space="preserve">Mencapai kompetensi dengan sangat baik dalam Memahami makna blok penyusun program dalam bahasa  Blockly.Memahami dampak media sosial bagi penggunya. </v>
      </c>
      <c r="AU81" s="23" t="str">
        <f t="shared" si="23"/>
        <v xml:space="preserve">Perlu peningkatan dalam hal Memahami cara pencarian data dalam pengolah lembar kerja.  Memakai tools pengolah lembar kerja. Membuat custom block sebagai prosedur pada Scratch. </v>
      </c>
      <c r="AV81" s="23" t="str">
        <f t="shared" si="24"/>
        <v xml:space="preserve">Mencapai kompetensi dengan sangat baik dalam Memahami makna blok penyusun program dalam bahasa  Blockly.Memahami dampak media sosial bagi penggunya. </v>
      </c>
      <c r="AW81" s="23" t="str">
        <f t="shared" si="25"/>
        <v xml:space="preserve">Perlu peningkatan dalam hal Memahami cara pencarian data dalam pengolah lembar kerja.  Memakai tools pengolah lembar kerja. Membuat custom block sebagai prosedur pada Scratch. </v>
      </c>
    </row>
    <row r="82" spans="1:49" ht="20.25" customHeight="1">
      <c r="A82" s="125">
        <v>76</v>
      </c>
      <c r="B82" s="126" t="s">
        <v>542</v>
      </c>
      <c r="C82" s="121" t="s">
        <v>903</v>
      </c>
      <c r="D82" s="122" t="s">
        <v>904</v>
      </c>
      <c r="E82" s="122" t="s">
        <v>886</v>
      </c>
      <c r="F82" s="123">
        <v>70</v>
      </c>
      <c r="G82" s="59">
        <v>90</v>
      </c>
      <c r="H82" s="59">
        <v>80</v>
      </c>
      <c r="I82" s="59">
        <v>90</v>
      </c>
      <c r="J82" s="59">
        <f t="shared" si="39"/>
        <v>80</v>
      </c>
      <c r="K82" s="59"/>
      <c r="L82" s="59"/>
      <c r="M82" s="59"/>
      <c r="N82" s="59"/>
      <c r="O82" s="124"/>
      <c r="P82" s="18">
        <v>80</v>
      </c>
      <c r="Q82" s="18">
        <v>79</v>
      </c>
      <c r="R82" s="18"/>
      <c r="S82" s="18"/>
      <c r="T82" s="18"/>
      <c r="U82" s="61">
        <f t="shared" si="40"/>
        <v>82</v>
      </c>
      <c r="V82" s="18" t="str">
        <f t="shared" si="31"/>
        <v/>
      </c>
      <c r="W82" s="18" t="str">
        <f t="shared" si="32"/>
        <v xml:space="preserve"> Memakai tools pengolah lembar kerja. </v>
      </c>
      <c r="X82" s="18" t="str">
        <f t="shared" si="33"/>
        <v xml:space="preserve">Membuat custom block sebagai prosedur pada Scratch. </v>
      </c>
      <c r="Y82" s="18" t="str">
        <f t="shared" si="34"/>
        <v>Memahami makna blok penyusun program dalam bahasa  Blockly.</v>
      </c>
      <c r="Z82" s="18" t="str">
        <f t="shared" si="35"/>
        <v xml:space="preserve">Memahami dampak media sosial bagi penggunya. </v>
      </c>
      <c r="AA82" s="18" t="str">
        <f t="shared" si="36"/>
        <v/>
      </c>
      <c r="AB82" s="18" t="str">
        <f t="shared" si="37"/>
        <v/>
      </c>
      <c r="AC82" s="18" t="str">
        <f t="shared" si="38"/>
        <v/>
      </c>
      <c r="AD82" s="18"/>
      <c r="AE82" s="18"/>
      <c r="AF82" s="18"/>
      <c r="AG82" s="18"/>
      <c r="AH82" s="30" t="str">
        <f t="shared" si="12"/>
        <v/>
      </c>
      <c r="AI82" s="18" t="str">
        <f t="shared" si="13"/>
        <v xml:space="preserve">Memahami cara pencarian data dalam pengolah lembar kerja. </v>
      </c>
      <c r="AJ82" s="18" t="str">
        <f t="shared" si="14"/>
        <v/>
      </c>
      <c r="AK82" s="18" t="str">
        <f t="shared" si="15"/>
        <v/>
      </c>
      <c r="AL82" s="18" t="str">
        <f t="shared" si="16"/>
        <v/>
      </c>
      <c r="AM82" s="18" t="str">
        <f t="shared" si="17"/>
        <v/>
      </c>
      <c r="AN82" s="18" t="str">
        <f t="shared" si="18"/>
        <v/>
      </c>
      <c r="AO82" s="18" t="str">
        <f t="shared" si="19"/>
        <v/>
      </c>
      <c r="AP82" s="18" t="str">
        <f t="shared" si="20"/>
        <v/>
      </c>
      <c r="AS82" s="63">
        <f t="shared" si="21"/>
        <v>82</v>
      </c>
      <c r="AT82" s="23" t="str">
        <f t="shared" si="22"/>
        <v xml:space="preserve">Mencapai kompetensi dengan sangat baik dalam  Memakai tools pengolah lembar kerja. Membuat custom block sebagai prosedur pada Scratch. Memahami makna blok penyusun program dalam bahasa  Blockly.Memahami dampak media sosial bagi penggunya. </v>
      </c>
      <c r="AU82" s="23" t="str">
        <f t="shared" si="23"/>
        <v xml:space="preserve">Perlu peningkatan dalam hal Memahami cara pencarian data dalam pengolah lembar kerja. </v>
      </c>
      <c r="AV82" s="23" t="str">
        <f t="shared" si="24"/>
        <v xml:space="preserve">Mencapai kompetensi dengan sangat baik dalam  Memakai tools pengolah lembar kerja. Membuat custom block sebagai prosedur pada Scratch. Memahami makna blok penyusun program dalam bahasa  Blockly.Memahami dampak media sosial bagi penggunya. </v>
      </c>
      <c r="AW82" s="23" t="str">
        <f t="shared" si="25"/>
        <v xml:space="preserve">Perlu peningkatan dalam hal Memahami cara pencarian data dalam pengolah lembar kerja. </v>
      </c>
    </row>
    <row r="83" spans="1:49" ht="20.25" customHeight="1">
      <c r="A83" s="119">
        <v>77</v>
      </c>
      <c r="B83" s="126" t="s">
        <v>543</v>
      </c>
      <c r="C83" s="121" t="s">
        <v>905</v>
      </c>
      <c r="D83" s="122" t="s">
        <v>906</v>
      </c>
      <c r="E83" s="122" t="s">
        <v>886</v>
      </c>
      <c r="F83" s="123">
        <v>70</v>
      </c>
      <c r="G83" s="59">
        <v>78</v>
      </c>
      <c r="H83" s="59">
        <v>80</v>
      </c>
      <c r="I83" s="59">
        <v>86</v>
      </c>
      <c r="J83" s="59">
        <f t="shared" si="39"/>
        <v>80</v>
      </c>
      <c r="K83" s="59"/>
      <c r="L83" s="59"/>
      <c r="M83" s="59"/>
      <c r="N83" s="59"/>
      <c r="O83" s="124"/>
      <c r="P83" s="18">
        <v>80</v>
      </c>
      <c r="Q83" s="18">
        <v>79</v>
      </c>
      <c r="R83" s="18"/>
      <c r="S83" s="18"/>
      <c r="T83" s="18"/>
      <c r="U83" s="61">
        <f t="shared" si="40"/>
        <v>78.8</v>
      </c>
      <c r="V83" s="18" t="str">
        <f t="shared" si="31"/>
        <v/>
      </c>
      <c r="W83" s="18" t="str">
        <f t="shared" si="32"/>
        <v/>
      </c>
      <c r="X83" s="18" t="str">
        <f t="shared" si="33"/>
        <v xml:space="preserve">Membuat custom block sebagai prosedur pada Scratch. </v>
      </c>
      <c r="Y83" s="18" t="str">
        <f t="shared" si="34"/>
        <v>Memahami makna blok penyusun program dalam bahasa  Blockly.</v>
      </c>
      <c r="Z83" s="18" t="str">
        <f t="shared" si="35"/>
        <v xml:space="preserve">Memahami dampak media sosial bagi penggunya. </v>
      </c>
      <c r="AA83" s="18" t="str">
        <f t="shared" si="36"/>
        <v/>
      </c>
      <c r="AB83" s="18" t="str">
        <f t="shared" si="37"/>
        <v/>
      </c>
      <c r="AC83" s="18" t="str">
        <f t="shared" si="38"/>
        <v/>
      </c>
      <c r="AD83" s="18"/>
      <c r="AE83" s="18"/>
      <c r="AF83" s="18"/>
      <c r="AG83" s="18"/>
      <c r="AH83" s="30" t="str">
        <f t="shared" si="12"/>
        <v/>
      </c>
      <c r="AI83" s="18" t="str">
        <f t="shared" si="13"/>
        <v xml:space="preserve">Memahami cara pencarian data dalam pengolah lembar kerja. </v>
      </c>
      <c r="AJ83" s="18" t="str">
        <f t="shared" si="14"/>
        <v xml:space="preserve"> Memakai tools pengolah lembar kerja. </v>
      </c>
      <c r="AK83" s="18" t="str">
        <f t="shared" si="15"/>
        <v/>
      </c>
      <c r="AL83" s="18" t="str">
        <f t="shared" si="16"/>
        <v/>
      </c>
      <c r="AM83" s="18" t="str">
        <f t="shared" si="17"/>
        <v/>
      </c>
      <c r="AN83" s="18" t="str">
        <f t="shared" si="18"/>
        <v/>
      </c>
      <c r="AO83" s="18" t="str">
        <f t="shared" si="19"/>
        <v/>
      </c>
      <c r="AP83" s="18" t="str">
        <f t="shared" si="20"/>
        <v/>
      </c>
      <c r="AS83" s="63">
        <f t="shared" si="21"/>
        <v>78.8</v>
      </c>
      <c r="AT83" s="23" t="str">
        <f t="shared" si="22"/>
        <v xml:space="preserve">Mencapai kompetensi dengan sangat baik dalam Membuat custom block sebagai prosedur pada Scratch. Memahami makna blok penyusun program dalam bahasa  Blockly.Memahami dampak media sosial bagi penggunya. </v>
      </c>
      <c r="AU83" s="23" t="str">
        <f t="shared" si="23"/>
        <v xml:space="preserve">Perlu peningkatan dalam hal Memahami cara pencarian data dalam pengolah lembar kerja.  Memakai tools pengolah lembar kerja. </v>
      </c>
      <c r="AV83" s="23" t="str">
        <f t="shared" si="24"/>
        <v xml:space="preserve">Mencapai kompetensi dengan sangat baik dalam Membuat custom block sebagai prosedur pada Scratch. Memahami makna blok penyusun program dalam bahasa  Blockly.Memahami dampak media sosial bagi penggunya. </v>
      </c>
      <c r="AW83" s="23" t="str">
        <f t="shared" si="25"/>
        <v xml:space="preserve">Perlu peningkatan dalam hal Memahami cara pencarian data dalam pengolah lembar kerja.  Memakai tools pengolah lembar kerja. </v>
      </c>
    </row>
    <row r="84" spans="1:49" ht="20.25" customHeight="1">
      <c r="A84" s="125">
        <v>78</v>
      </c>
      <c r="B84" s="126" t="s">
        <v>544</v>
      </c>
      <c r="C84" s="121" t="s">
        <v>907</v>
      </c>
      <c r="D84" s="122" t="s">
        <v>908</v>
      </c>
      <c r="E84" s="122" t="s">
        <v>886</v>
      </c>
      <c r="F84" s="123">
        <v>60</v>
      </c>
      <c r="G84" s="59">
        <v>78</v>
      </c>
      <c r="H84" s="59">
        <v>85</v>
      </c>
      <c r="I84" s="59">
        <v>82</v>
      </c>
      <c r="J84" s="59">
        <f t="shared" si="39"/>
        <v>80</v>
      </c>
      <c r="K84" s="59"/>
      <c r="L84" s="59"/>
      <c r="M84" s="59"/>
      <c r="N84" s="59"/>
      <c r="O84" s="124"/>
      <c r="P84" s="18">
        <v>80</v>
      </c>
      <c r="Q84" s="18">
        <v>79</v>
      </c>
      <c r="R84" s="18"/>
      <c r="S84" s="18"/>
      <c r="T84" s="18"/>
      <c r="U84" s="61">
        <f t="shared" si="40"/>
        <v>77</v>
      </c>
      <c r="V84" s="18" t="str">
        <f t="shared" si="31"/>
        <v/>
      </c>
      <c r="W84" s="18" t="str">
        <f t="shared" si="32"/>
        <v/>
      </c>
      <c r="X84" s="18" t="str">
        <f t="shared" si="33"/>
        <v xml:space="preserve">Membuat custom block sebagai prosedur pada Scratch. </v>
      </c>
      <c r="Y84" s="18" t="str">
        <f t="shared" si="34"/>
        <v>Memahami makna blok penyusun program dalam bahasa  Blockly.</v>
      </c>
      <c r="Z84" s="18" t="str">
        <f t="shared" si="35"/>
        <v xml:space="preserve">Memahami dampak media sosial bagi penggunya. </v>
      </c>
      <c r="AA84" s="18" t="str">
        <f t="shared" si="36"/>
        <v/>
      </c>
      <c r="AB84" s="18" t="str">
        <f t="shared" si="37"/>
        <v/>
      </c>
      <c r="AC84" s="18" t="str">
        <f t="shared" si="38"/>
        <v/>
      </c>
      <c r="AD84" s="18"/>
      <c r="AE84" s="18"/>
      <c r="AF84" s="18"/>
      <c r="AG84" s="18"/>
      <c r="AH84" s="30" t="str">
        <f t="shared" si="12"/>
        <v/>
      </c>
      <c r="AI84" s="18" t="str">
        <f t="shared" si="13"/>
        <v xml:space="preserve">Memahami cara pencarian data dalam pengolah lembar kerja. </v>
      </c>
      <c r="AJ84" s="18" t="str">
        <f t="shared" si="14"/>
        <v xml:space="preserve"> Memakai tools pengolah lembar kerja. </v>
      </c>
      <c r="AK84" s="18" t="str">
        <f t="shared" si="15"/>
        <v/>
      </c>
      <c r="AL84" s="18" t="str">
        <f t="shared" si="16"/>
        <v/>
      </c>
      <c r="AM84" s="18" t="str">
        <f t="shared" si="17"/>
        <v/>
      </c>
      <c r="AN84" s="18" t="str">
        <f t="shared" si="18"/>
        <v/>
      </c>
      <c r="AO84" s="18" t="str">
        <f t="shared" si="19"/>
        <v/>
      </c>
      <c r="AP84" s="18" t="str">
        <f t="shared" si="20"/>
        <v/>
      </c>
      <c r="AS84" s="63">
        <f t="shared" si="21"/>
        <v>77</v>
      </c>
      <c r="AT84" s="23" t="str">
        <f t="shared" si="22"/>
        <v xml:space="preserve">Mencapai kompetensi dengan sangat baik dalam Membuat custom block sebagai prosedur pada Scratch. Memahami makna blok penyusun program dalam bahasa  Blockly.Memahami dampak media sosial bagi penggunya. </v>
      </c>
      <c r="AU84" s="23" t="str">
        <f t="shared" si="23"/>
        <v xml:space="preserve">Perlu peningkatan dalam hal Memahami cara pencarian data dalam pengolah lembar kerja.  Memakai tools pengolah lembar kerja. </v>
      </c>
      <c r="AV84" s="23" t="str">
        <f t="shared" si="24"/>
        <v xml:space="preserve">Mencapai kompetensi dengan sangat baik dalam Membuat custom block sebagai prosedur pada Scratch. Memahami makna blok penyusun program dalam bahasa  Blockly.Memahami dampak media sosial bagi penggunya. </v>
      </c>
      <c r="AW84" s="23" t="str">
        <f t="shared" si="25"/>
        <v xml:space="preserve">Perlu peningkatan dalam hal Memahami cara pencarian data dalam pengolah lembar kerja.  Memakai tools pengolah lembar kerja. </v>
      </c>
    </row>
    <row r="85" spans="1:49" ht="20.25" customHeight="1">
      <c r="A85" s="119">
        <v>79</v>
      </c>
      <c r="B85" s="126" t="s">
        <v>545</v>
      </c>
      <c r="C85" s="121" t="s">
        <v>909</v>
      </c>
      <c r="D85" s="122" t="s">
        <v>910</v>
      </c>
      <c r="E85" s="122" t="s">
        <v>886</v>
      </c>
      <c r="F85" s="123">
        <v>85</v>
      </c>
      <c r="G85" s="59">
        <v>90</v>
      </c>
      <c r="H85" s="59">
        <v>80</v>
      </c>
      <c r="I85" s="59">
        <v>90</v>
      </c>
      <c r="J85" s="59">
        <f t="shared" si="39"/>
        <v>80</v>
      </c>
      <c r="K85" s="59"/>
      <c r="L85" s="59"/>
      <c r="M85" s="59"/>
      <c r="N85" s="59"/>
      <c r="O85" s="124"/>
      <c r="P85" s="18">
        <v>80</v>
      </c>
      <c r="Q85" s="18">
        <v>79</v>
      </c>
      <c r="R85" s="18"/>
      <c r="S85" s="18"/>
      <c r="T85" s="18"/>
      <c r="U85" s="61">
        <f t="shared" si="40"/>
        <v>85</v>
      </c>
      <c r="V85" s="18" t="str">
        <f t="shared" si="31"/>
        <v xml:space="preserve">Memahami cara pencarian data dalam pengolah lembar kerja. </v>
      </c>
      <c r="W85" s="18" t="str">
        <f t="shared" si="32"/>
        <v xml:space="preserve"> Memakai tools pengolah lembar kerja. </v>
      </c>
      <c r="X85" s="18" t="str">
        <f t="shared" si="33"/>
        <v xml:space="preserve">Membuat custom block sebagai prosedur pada Scratch. </v>
      </c>
      <c r="Y85" s="18" t="str">
        <f t="shared" si="34"/>
        <v>Memahami makna blok penyusun program dalam bahasa  Blockly.</v>
      </c>
      <c r="Z85" s="18" t="str">
        <f t="shared" si="35"/>
        <v xml:space="preserve">Memahami dampak media sosial bagi penggunya. </v>
      </c>
      <c r="AA85" s="18" t="str">
        <f t="shared" si="36"/>
        <v/>
      </c>
      <c r="AB85" s="18" t="str">
        <f t="shared" si="37"/>
        <v/>
      </c>
      <c r="AC85" s="18" t="str">
        <f t="shared" si="38"/>
        <v/>
      </c>
      <c r="AD85" s="18"/>
      <c r="AE85" s="18"/>
      <c r="AF85" s="18"/>
      <c r="AG85" s="18"/>
      <c r="AH85" s="30" t="str">
        <f t="shared" si="12"/>
        <v/>
      </c>
      <c r="AI85" s="18" t="str">
        <f t="shared" si="13"/>
        <v/>
      </c>
      <c r="AJ85" s="18" t="str">
        <f t="shared" si="14"/>
        <v/>
      </c>
      <c r="AK85" s="18" t="str">
        <f t="shared" si="15"/>
        <v/>
      </c>
      <c r="AL85" s="18" t="str">
        <f t="shared" si="16"/>
        <v/>
      </c>
      <c r="AM85" s="18" t="str">
        <f t="shared" si="17"/>
        <v/>
      </c>
      <c r="AN85" s="18" t="str">
        <f t="shared" si="18"/>
        <v/>
      </c>
      <c r="AO85" s="18" t="str">
        <f t="shared" si="19"/>
        <v/>
      </c>
      <c r="AP85" s="18" t="str">
        <f t="shared" si="20"/>
        <v/>
      </c>
      <c r="AS85" s="63">
        <f t="shared" si="21"/>
        <v>85</v>
      </c>
      <c r="AT85" s="23" t="str">
        <f t="shared" si="22"/>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U85" s="23" t="str">
        <f t="shared" si="23"/>
        <v xml:space="preserve">Perlu peningkatan dalam hal </v>
      </c>
      <c r="AV85" s="23" t="str">
        <f t="shared" si="24"/>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W85" s="23" t="str">
        <f t="shared" si="25"/>
        <v/>
      </c>
    </row>
    <row r="86" spans="1:49" ht="20.25" customHeight="1">
      <c r="A86" s="125">
        <v>80</v>
      </c>
      <c r="B86" s="126" t="s">
        <v>546</v>
      </c>
      <c r="C86" s="121" t="s">
        <v>911</v>
      </c>
      <c r="D86" s="122" t="s">
        <v>912</v>
      </c>
      <c r="E86" s="122" t="s">
        <v>886</v>
      </c>
      <c r="F86" s="123">
        <v>80</v>
      </c>
      <c r="G86" s="59">
        <v>78</v>
      </c>
      <c r="H86" s="59">
        <v>100</v>
      </c>
      <c r="I86" s="59">
        <v>88</v>
      </c>
      <c r="J86" s="59">
        <f t="shared" si="39"/>
        <v>80</v>
      </c>
      <c r="K86" s="59"/>
      <c r="L86" s="59"/>
      <c r="M86" s="59"/>
      <c r="N86" s="59"/>
      <c r="O86" s="124"/>
      <c r="P86" s="18">
        <v>80</v>
      </c>
      <c r="Q86" s="18">
        <v>79</v>
      </c>
      <c r="R86" s="18"/>
      <c r="S86" s="18"/>
      <c r="T86" s="18"/>
      <c r="U86" s="61">
        <f t="shared" si="40"/>
        <v>85.2</v>
      </c>
      <c r="V86" s="18" t="str">
        <f t="shared" si="31"/>
        <v xml:space="preserve">Memahami cara pencarian data dalam pengolah lembar kerja. </v>
      </c>
      <c r="W86" s="18" t="str">
        <f t="shared" si="32"/>
        <v/>
      </c>
      <c r="X86" s="18" t="str">
        <f t="shared" si="33"/>
        <v xml:space="preserve">Membuat custom block sebagai prosedur pada Scratch. </v>
      </c>
      <c r="Y86" s="18" t="str">
        <f t="shared" si="34"/>
        <v>Memahami makna blok penyusun program dalam bahasa  Blockly.</v>
      </c>
      <c r="Z86" s="18" t="str">
        <f t="shared" si="35"/>
        <v xml:space="preserve">Memahami dampak media sosial bagi penggunya. </v>
      </c>
      <c r="AA86" s="18" t="str">
        <f t="shared" si="36"/>
        <v/>
      </c>
      <c r="AB86" s="18" t="str">
        <f t="shared" si="37"/>
        <v/>
      </c>
      <c r="AC86" s="18" t="str">
        <f t="shared" si="38"/>
        <v/>
      </c>
      <c r="AD86" s="18"/>
      <c r="AE86" s="18"/>
      <c r="AF86" s="18"/>
      <c r="AG86" s="18"/>
      <c r="AH86" s="30" t="str">
        <f t="shared" si="12"/>
        <v/>
      </c>
      <c r="AI86" s="18" t="str">
        <f t="shared" si="13"/>
        <v/>
      </c>
      <c r="AJ86" s="18" t="str">
        <f t="shared" si="14"/>
        <v xml:space="preserve"> Memakai tools pengolah lembar kerja. </v>
      </c>
      <c r="AK86" s="18" t="str">
        <f t="shared" si="15"/>
        <v/>
      </c>
      <c r="AL86" s="18" t="str">
        <f t="shared" si="16"/>
        <v/>
      </c>
      <c r="AM86" s="18" t="str">
        <f t="shared" si="17"/>
        <v/>
      </c>
      <c r="AN86" s="18" t="str">
        <f t="shared" si="18"/>
        <v/>
      </c>
      <c r="AO86" s="18" t="str">
        <f t="shared" si="19"/>
        <v/>
      </c>
      <c r="AP86" s="18" t="str">
        <f t="shared" si="20"/>
        <v/>
      </c>
      <c r="AS86" s="63">
        <f t="shared" si="21"/>
        <v>85.2</v>
      </c>
      <c r="AT86" s="23" t="str">
        <f t="shared" si="22"/>
        <v xml:space="preserve">Mencapai kompetensi dengan sangat baik dalam Memahami cara pencarian data dalam pengolah lembar kerja. Membuat custom block sebagai prosedur pada Scratch. Memahami makna blok penyusun program dalam bahasa  Blockly.Memahami dampak media sosial bagi penggunya. </v>
      </c>
      <c r="AU86" s="23" t="str">
        <f t="shared" si="23"/>
        <v xml:space="preserve">Perlu peningkatan dalam hal  Memakai tools pengolah lembar kerja. </v>
      </c>
      <c r="AV86" s="23" t="str">
        <f t="shared" si="24"/>
        <v xml:space="preserve">Mencapai kompetensi dengan sangat baik dalam Memahami cara pencarian data dalam pengolah lembar kerja. Membuat custom block sebagai prosedur pada Scratch. Memahami makna blok penyusun program dalam bahasa  Blockly.Memahami dampak media sosial bagi penggunya. </v>
      </c>
      <c r="AW86" s="23" t="str">
        <f t="shared" si="25"/>
        <v xml:space="preserve">Perlu peningkatan dalam hal  Memakai tools pengolah lembar kerja. </v>
      </c>
    </row>
    <row r="87" spans="1:49" ht="20.25" customHeight="1">
      <c r="A87" s="119">
        <v>81</v>
      </c>
      <c r="B87" s="126" t="s">
        <v>547</v>
      </c>
      <c r="C87" s="121" t="s">
        <v>913</v>
      </c>
      <c r="D87" s="122" t="s">
        <v>914</v>
      </c>
      <c r="E87" s="122" t="s">
        <v>886</v>
      </c>
      <c r="F87" s="123">
        <v>90</v>
      </c>
      <c r="G87" s="59">
        <v>68</v>
      </c>
      <c r="H87" s="59">
        <v>80</v>
      </c>
      <c r="I87" s="59">
        <v>90</v>
      </c>
      <c r="J87" s="59">
        <f t="shared" si="39"/>
        <v>80</v>
      </c>
      <c r="K87" s="59"/>
      <c r="L87" s="59"/>
      <c r="M87" s="59"/>
      <c r="N87" s="59"/>
      <c r="O87" s="124"/>
      <c r="P87" s="18">
        <v>80</v>
      </c>
      <c r="Q87" s="18">
        <v>79</v>
      </c>
      <c r="R87" s="18"/>
      <c r="S87" s="18"/>
      <c r="T87" s="18"/>
      <c r="U87" s="61">
        <f t="shared" si="40"/>
        <v>81.599999999999994</v>
      </c>
      <c r="V87" s="18" t="str">
        <f t="shared" si="31"/>
        <v xml:space="preserve">Memahami cara pencarian data dalam pengolah lembar kerja. </v>
      </c>
      <c r="W87" s="18" t="str">
        <f t="shared" si="32"/>
        <v/>
      </c>
      <c r="X87" s="18" t="str">
        <f t="shared" si="33"/>
        <v xml:space="preserve">Membuat custom block sebagai prosedur pada Scratch. </v>
      </c>
      <c r="Y87" s="18" t="str">
        <f t="shared" si="34"/>
        <v>Memahami makna blok penyusun program dalam bahasa  Blockly.</v>
      </c>
      <c r="Z87" s="18" t="str">
        <f t="shared" si="35"/>
        <v xml:space="preserve">Memahami dampak media sosial bagi penggunya. </v>
      </c>
      <c r="AA87" s="18" t="str">
        <f t="shared" si="36"/>
        <v/>
      </c>
      <c r="AB87" s="18" t="str">
        <f t="shared" si="37"/>
        <v/>
      </c>
      <c r="AC87" s="18" t="str">
        <f t="shared" si="38"/>
        <v/>
      </c>
      <c r="AD87" s="18"/>
      <c r="AE87" s="18"/>
      <c r="AF87" s="18"/>
      <c r="AG87" s="18"/>
      <c r="AH87" s="30" t="str">
        <f t="shared" si="12"/>
        <v/>
      </c>
      <c r="AI87" s="18" t="str">
        <f t="shared" si="13"/>
        <v/>
      </c>
      <c r="AJ87" s="18" t="str">
        <f t="shared" si="14"/>
        <v xml:space="preserve"> Memakai tools pengolah lembar kerja. </v>
      </c>
      <c r="AK87" s="18" t="str">
        <f t="shared" si="15"/>
        <v/>
      </c>
      <c r="AL87" s="18" t="str">
        <f t="shared" si="16"/>
        <v/>
      </c>
      <c r="AM87" s="18" t="str">
        <f t="shared" si="17"/>
        <v/>
      </c>
      <c r="AN87" s="18" t="str">
        <f t="shared" si="18"/>
        <v/>
      </c>
      <c r="AO87" s="18" t="str">
        <f t="shared" si="19"/>
        <v/>
      </c>
      <c r="AP87" s="18" t="str">
        <f t="shared" si="20"/>
        <v/>
      </c>
      <c r="AS87" s="63">
        <f t="shared" si="21"/>
        <v>81.599999999999994</v>
      </c>
      <c r="AT87" s="23" t="str">
        <f t="shared" si="22"/>
        <v xml:space="preserve">Mencapai kompetensi dengan sangat baik dalam Memahami cara pencarian data dalam pengolah lembar kerja. Membuat custom block sebagai prosedur pada Scratch. Memahami makna blok penyusun program dalam bahasa  Blockly.Memahami dampak media sosial bagi penggunya. </v>
      </c>
      <c r="AU87" s="23" t="str">
        <f t="shared" si="23"/>
        <v xml:space="preserve">Perlu peningkatan dalam hal  Memakai tools pengolah lembar kerja. </v>
      </c>
      <c r="AV87" s="23" t="str">
        <f t="shared" si="24"/>
        <v xml:space="preserve">Mencapai kompetensi dengan sangat baik dalam Memahami cara pencarian data dalam pengolah lembar kerja. Membuat custom block sebagai prosedur pada Scratch. Memahami makna blok penyusun program dalam bahasa  Blockly.Memahami dampak media sosial bagi penggunya. </v>
      </c>
      <c r="AW87" s="23" t="str">
        <f t="shared" si="25"/>
        <v xml:space="preserve">Perlu peningkatan dalam hal  Memakai tools pengolah lembar kerja. </v>
      </c>
    </row>
    <row r="88" spans="1:49" ht="20.25" customHeight="1">
      <c r="A88" s="125">
        <v>82</v>
      </c>
      <c r="B88" s="126" t="s">
        <v>548</v>
      </c>
      <c r="C88" s="121" t="s">
        <v>915</v>
      </c>
      <c r="D88" s="122" t="s">
        <v>916</v>
      </c>
      <c r="E88" s="122" t="s">
        <v>886</v>
      </c>
      <c r="F88" s="123">
        <v>75</v>
      </c>
      <c r="G88" s="59">
        <v>78</v>
      </c>
      <c r="H88" s="59">
        <v>80</v>
      </c>
      <c r="I88" s="59">
        <v>88</v>
      </c>
      <c r="J88" s="59">
        <f t="shared" si="39"/>
        <v>80</v>
      </c>
      <c r="K88" s="59"/>
      <c r="L88" s="59"/>
      <c r="M88" s="59"/>
      <c r="N88" s="59"/>
      <c r="O88" s="124"/>
      <c r="P88" s="18">
        <v>80</v>
      </c>
      <c r="Q88" s="18">
        <v>79</v>
      </c>
      <c r="R88" s="18"/>
      <c r="S88" s="18"/>
      <c r="T88" s="18"/>
      <c r="U88" s="61">
        <f t="shared" si="40"/>
        <v>80.2</v>
      </c>
      <c r="V88" s="18" t="str">
        <f t="shared" si="31"/>
        <v/>
      </c>
      <c r="W88" s="18" t="str">
        <f t="shared" si="32"/>
        <v/>
      </c>
      <c r="X88" s="18" t="str">
        <f t="shared" si="33"/>
        <v xml:space="preserve">Membuat custom block sebagai prosedur pada Scratch. </v>
      </c>
      <c r="Y88" s="18" t="str">
        <f t="shared" si="34"/>
        <v>Memahami makna blok penyusun program dalam bahasa  Blockly.</v>
      </c>
      <c r="Z88" s="18" t="str">
        <f t="shared" si="35"/>
        <v xml:space="preserve">Memahami dampak media sosial bagi penggunya. </v>
      </c>
      <c r="AA88" s="18" t="str">
        <f t="shared" si="36"/>
        <v/>
      </c>
      <c r="AB88" s="18" t="str">
        <f t="shared" si="37"/>
        <v/>
      </c>
      <c r="AC88" s="18" t="str">
        <f t="shared" si="38"/>
        <v/>
      </c>
      <c r="AD88" s="18"/>
      <c r="AE88" s="18"/>
      <c r="AF88" s="18"/>
      <c r="AG88" s="18"/>
      <c r="AH88" s="30" t="str">
        <f t="shared" si="12"/>
        <v/>
      </c>
      <c r="AI88" s="18" t="str">
        <f t="shared" si="13"/>
        <v xml:space="preserve">Memahami cara pencarian data dalam pengolah lembar kerja. </v>
      </c>
      <c r="AJ88" s="18" t="str">
        <f t="shared" si="14"/>
        <v xml:space="preserve"> Memakai tools pengolah lembar kerja. </v>
      </c>
      <c r="AK88" s="18" t="str">
        <f t="shared" si="15"/>
        <v/>
      </c>
      <c r="AL88" s="18" t="str">
        <f t="shared" si="16"/>
        <v/>
      </c>
      <c r="AM88" s="18" t="str">
        <f t="shared" si="17"/>
        <v/>
      </c>
      <c r="AN88" s="18" t="str">
        <f t="shared" si="18"/>
        <v/>
      </c>
      <c r="AO88" s="18" t="str">
        <f t="shared" si="19"/>
        <v/>
      </c>
      <c r="AP88" s="18" t="str">
        <f t="shared" si="20"/>
        <v/>
      </c>
      <c r="AS88" s="63">
        <f t="shared" si="21"/>
        <v>80.2</v>
      </c>
      <c r="AT88" s="23" t="str">
        <f t="shared" si="22"/>
        <v xml:space="preserve">Mencapai kompetensi dengan sangat baik dalam Membuat custom block sebagai prosedur pada Scratch. Memahami makna blok penyusun program dalam bahasa  Blockly.Memahami dampak media sosial bagi penggunya. </v>
      </c>
      <c r="AU88" s="23" t="str">
        <f t="shared" si="23"/>
        <v xml:space="preserve">Perlu peningkatan dalam hal Memahami cara pencarian data dalam pengolah lembar kerja.  Memakai tools pengolah lembar kerja. </v>
      </c>
      <c r="AV88" s="23" t="str">
        <f t="shared" si="24"/>
        <v xml:space="preserve">Mencapai kompetensi dengan sangat baik dalam Membuat custom block sebagai prosedur pada Scratch. Memahami makna blok penyusun program dalam bahasa  Blockly.Memahami dampak media sosial bagi penggunya. </v>
      </c>
      <c r="AW88" s="23" t="str">
        <f t="shared" si="25"/>
        <v xml:space="preserve">Perlu peningkatan dalam hal Memahami cara pencarian data dalam pengolah lembar kerja.  Memakai tools pengolah lembar kerja. </v>
      </c>
    </row>
    <row r="89" spans="1:49" ht="20.25" customHeight="1">
      <c r="A89" s="119">
        <v>83</v>
      </c>
      <c r="B89" s="126" t="s">
        <v>549</v>
      </c>
      <c r="C89" s="121" t="s">
        <v>917</v>
      </c>
      <c r="D89" s="122" t="s">
        <v>918</v>
      </c>
      <c r="E89" s="122" t="s">
        <v>886</v>
      </c>
      <c r="F89" s="123">
        <v>90</v>
      </c>
      <c r="G89" s="59">
        <v>90</v>
      </c>
      <c r="H89" s="59">
        <v>80</v>
      </c>
      <c r="I89" s="59">
        <v>90</v>
      </c>
      <c r="J89" s="59">
        <f t="shared" si="39"/>
        <v>80</v>
      </c>
      <c r="K89" s="59"/>
      <c r="L89" s="59"/>
      <c r="M89" s="59"/>
      <c r="N89" s="59"/>
      <c r="O89" s="124"/>
      <c r="P89" s="18">
        <v>80</v>
      </c>
      <c r="Q89" s="18">
        <v>79</v>
      </c>
      <c r="R89" s="18"/>
      <c r="S89" s="18"/>
      <c r="T89" s="18"/>
      <c r="U89" s="61">
        <f t="shared" si="40"/>
        <v>86</v>
      </c>
      <c r="V89" s="18" t="str">
        <f t="shared" si="31"/>
        <v xml:space="preserve">Memahami cara pencarian data dalam pengolah lembar kerja. </v>
      </c>
      <c r="W89" s="18" t="str">
        <f t="shared" si="32"/>
        <v xml:space="preserve"> Memakai tools pengolah lembar kerja. </v>
      </c>
      <c r="X89" s="18" t="str">
        <f t="shared" si="33"/>
        <v xml:space="preserve">Membuat custom block sebagai prosedur pada Scratch. </v>
      </c>
      <c r="Y89" s="18" t="str">
        <f t="shared" si="34"/>
        <v>Memahami makna blok penyusun program dalam bahasa  Blockly.</v>
      </c>
      <c r="Z89" s="18" t="str">
        <f t="shared" si="35"/>
        <v xml:space="preserve">Memahami dampak media sosial bagi penggunya. </v>
      </c>
      <c r="AA89" s="18" t="str">
        <f t="shared" si="36"/>
        <v/>
      </c>
      <c r="AB89" s="18" t="str">
        <f t="shared" si="37"/>
        <v/>
      </c>
      <c r="AC89" s="18" t="str">
        <f t="shared" si="38"/>
        <v/>
      </c>
      <c r="AD89" s="18"/>
      <c r="AE89" s="18"/>
      <c r="AF89" s="18"/>
      <c r="AG89" s="18"/>
      <c r="AH89" s="30" t="str">
        <f t="shared" si="12"/>
        <v/>
      </c>
      <c r="AI89" s="18" t="str">
        <f t="shared" si="13"/>
        <v/>
      </c>
      <c r="AJ89" s="18" t="str">
        <f t="shared" si="14"/>
        <v/>
      </c>
      <c r="AK89" s="18" t="str">
        <f t="shared" si="15"/>
        <v/>
      </c>
      <c r="AL89" s="18" t="str">
        <f t="shared" si="16"/>
        <v/>
      </c>
      <c r="AM89" s="18" t="str">
        <f t="shared" si="17"/>
        <v/>
      </c>
      <c r="AN89" s="18" t="str">
        <f t="shared" si="18"/>
        <v/>
      </c>
      <c r="AO89" s="18" t="str">
        <f t="shared" si="19"/>
        <v/>
      </c>
      <c r="AP89" s="18" t="str">
        <f t="shared" si="20"/>
        <v/>
      </c>
      <c r="AS89" s="63">
        <f t="shared" si="21"/>
        <v>86</v>
      </c>
      <c r="AT89" s="23" t="str">
        <f t="shared" si="22"/>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U89" s="23" t="str">
        <f t="shared" si="23"/>
        <v xml:space="preserve">Perlu peningkatan dalam hal </v>
      </c>
      <c r="AV89" s="23" t="str">
        <f t="shared" si="24"/>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W89" s="23" t="str">
        <f t="shared" si="25"/>
        <v/>
      </c>
    </row>
    <row r="90" spans="1:49" ht="20.25" customHeight="1">
      <c r="A90" s="125">
        <v>84</v>
      </c>
      <c r="B90" s="126" t="s">
        <v>550</v>
      </c>
      <c r="C90" s="121" t="s">
        <v>919</v>
      </c>
      <c r="D90" s="122" t="s">
        <v>920</v>
      </c>
      <c r="E90" s="122" t="s">
        <v>886</v>
      </c>
      <c r="F90" s="123">
        <v>60</v>
      </c>
      <c r="G90" s="59">
        <v>76</v>
      </c>
      <c r="H90" s="59">
        <v>70</v>
      </c>
      <c r="I90" s="59">
        <v>90</v>
      </c>
      <c r="J90" s="59">
        <f t="shared" si="39"/>
        <v>75</v>
      </c>
      <c r="K90" s="59"/>
      <c r="L90" s="59"/>
      <c r="M90" s="59"/>
      <c r="N90" s="59"/>
      <c r="O90" s="124"/>
      <c r="P90" s="18">
        <v>80</v>
      </c>
      <c r="Q90" s="18">
        <v>79</v>
      </c>
      <c r="R90" s="18"/>
      <c r="S90" s="18"/>
      <c r="T90" s="18"/>
      <c r="U90" s="61">
        <f t="shared" si="40"/>
        <v>74.2</v>
      </c>
      <c r="V90" s="18" t="str">
        <f t="shared" si="31"/>
        <v/>
      </c>
      <c r="W90" s="18" t="str">
        <f t="shared" si="32"/>
        <v/>
      </c>
      <c r="X90" s="18" t="str">
        <f t="shared" si="33"/>
        <v/>
      </c>
      <c r="Y90" s="18" t="str">
        <f t="shared" si="34"/>
        <v>Memahami makna blok penyusun program dalam bahasa  Blockly.</v>
      </c>
      <c r="Z90" s="18" t="str">
        <f t="shared" si="35"/>
        <v/>
      </c>
      <c r="AA90" s="18" t="str">
        <f t="shared" si="36"/>
        <v/>
      </c>
      <c r="AB90" s="18" t="str">
        <f t="shared" si="37"/>
        <v/>
      </c>
      <c r="AC90" s="18" t="str">
        <f t="shared" si="38"/>
        <v/>
      </c>
      <c r="AD90" s="18"/>
      <c r="AE90" s="18"/>
      <c r="AF90" s="18"/>
      <c r="AG90" s="18"/>
      <c r="AH90" s="30" t="str">
        <f t="shared" si="12"/>
        <v/>
      </c>
      <c r="AI90" s="18" t="str">
        <f t="shared" si="13"/>
        <v xml:space="preserve">Memahami cara pencarian data dalam pengolah lembar kerja. </v>
      </c>
      <c r="AJ90" s="18" t="str">
        <f t="shared" si="14"/>
        <v xml:space="preserve"> Memakai tools pengolah lembar kerja. </v>
      </c>
      <c r="AK90" s="18" t="str">
        <f t="shared" si="15"/>
        <v xml:space="preserve">Membuat custom block sebagai prosedur pada Scratch. </v>
      </c>
      <c r="AL90" s="18" t="str">
        <f t="shared" si="16"/>
        <v/>
      </c>
      <c r="AM90" s="18" t="str">
        <f t="shared" si="17"/>
        <v xml:space="preserve">Memahami dampak media sosial bagi penggunya. </v>
      </c>
      <c r="AN90" s="18" t="str">
        <f t="shared" si="18"/>
        <v/>
      </c>
      <c r="AO90" s="18" t="str">
        <f t="shared" si="19"/>
        <v/>
      </c>
      <c r="AP90" s="18" t="str">
        <f t="shared" si="20"/>
        <v/>
      </c>
      <c r="AS90" s="63">
        <f t="shared" si="21"/>
        <v>74.2</v>
      </c>
      <c r="AT90" s="23" t="str">
        <f t="shared" si="22"/>
        <v>Mencapai kompetensi dengan sangat baik dalam Memahami makna blok penyusun program dalam bahasa  Blockly.</v>
      </c>
      <c r="AU90" s="23" t="str">
        <f t="shared" si="23"/>
        <v xml:space="preserve">Perlu peningkatan dalam hal Memahami cara pencarian data dalam pengolah lembar kerja.  Memakai tools pengolah lembar kerja. Membuat custom block sebagai prosedur pada Scratch. Memahami dampak media sosial bagi penggunya. </v>
      </c>
      <c r="AV90" s="23" t="str">
        <f t="shared" si="24"/>
        <v>Mencapai kompetensi dengan sangat baik dalam Memahami makna blok penyusun program dalam bahasa  Blockly.</v>
      </c>
      <c r="AW90" s="23" t="str">
        <f t="shared" si="25"/>
        <v xml:space="preserve">Perlu peningkatan dalam hal Memahami cara pencarian data dalam pengolah lembar kerja.  Memakai tools pengolah lembar kerja. Membuat custom block sebagai prosedur pada Scratch. Memahami dampak media sosial bagi penggunya. </v>
      </c>
    </row>
    <row r="91" spans="1:49" ht="20.25" customHeight="1">
      <c r="A91" s="119">
        <v>85</v>
      </c>
      <c r="B91" s="126" t="s">
        <v>551</v>
      </c>
      <c r="C91" s="121" t="s">
        <v>921</v>
      </c>
      <c r="D91" s="122" t="s">
        <v>922</v>
      </c>
      <c r="E91" s="122" t="s">
        <v>886</v>
      </c>
      <c r="F91" s="123">
        <v>65</v>
      </c>
      <c r="G91" s="59">
        <v>76</v>
      </c>
      <c r="H91" s="59">
        <v>75</v>
      </c>
      <c r="I91" s="59">
        <v>90</v>
      </c>
      <c r="J91" s="59">
        <f t="shared" si="39"/>
        <v>80</v>
      </c>
      <c r="K91" s="59"/>
      <c r="L91" s="59"/>
      <c r="M91" s="59"/>
      <c r="N91" s="59"/>
      <c r="O91" s="124"/>
      <c r="P91" s="18">
        <v>80</v>
      </c>
      <c r="Q91" s="18">
        <v>79</v>
      </c>
      <c r="R91" s="18"/>
      <c r="S91" s="18"/>
      <c r="T91" s="18"/>
      <c r="U91" s="61">
        <f t="shared" si="40"/>
        <v>77.2</v>
      </c>
      <c r="V91" s="18" t="str">
        <f t="shared" si="31"/>
        <v/>
      </c>
      <c r="W91" s="18" t="str">
        <f t="shared" si="32"/>
        <v/>
      </c>
      <c r="X91" s="18" t="str">
        <f t="shared" si="33"/>
        <v/>
      </c>
      <c r="Y91" s="18" t="str">
        <f t="shared" si="34"/>
        <v>Memahami makna blok penyusun program dalam bahasa  Blockly.</v>
      </c>
      <c r="Z91" s="18" t="str">
        <f t="shared" si="35"/>
        <v xml:space="preserve">Memahami dampak media sosial bagi penggunya. </v>
      </c>
      <c r="AA91" s="18" t="str">
        <f t="shared" si="36"/>
        <v/>
      </c>
      <c r="AB91" s="18" t="str">
        <f t="shared" si="37"/>
        <v/>
      </c>
      <c r="AC91" s="18" t="str">
        <f t="shared" si="38"/>
        <v/>
      </c>
      <c r="AD91" s="18"/>
      <c r="AE91" s="18"/>
      <c r="AF91" s="18"/>
      <c r="AG91" s="18"/>
      <c r="AH91" s="30" t="str">
        <f t="shared" si="12"/>
        <v/>
      </c>
      <c r="AI91" s="18" t="str">
        <f t="shared" si="13"/>
        <v xml:space="preserve">Memahami cara pencarian data dalam pengolah lembar kerja. </v>
      </c>
      <c r="AJ91" s="18" t="str">
        <f t="shared" si="14"/>
        <v xml:space="preserve"> Memakai tools pengolah lembar kerja. </v>
      </c>
      <c r="AK91" s="18" t="str">
        <f t="shared" si="15"/>
        <v xml:space="preserve">Membuat custom block sebagai prosedur pada Scratch. </v>
      </c>
      <c r="AL91" s="18" t="str">
        <f t="shared" si="16"/>
        <v/>
      </c>
      <c r="AM91" s="18" t="str">
        <f t="shared" si="17"/>
        <v/>
      </c>
      <c r="AN91" s="18" t="str">
        <f t="shared" si="18"/>
        <v/>
      </c>
      <c r="AO91" s="18" t="str">
        <f t="shared" si="19"/>
        <v/>
      </c>
      <c r="AP91" s="18" t="str">
        <f t="shared" si="20"/>
        <v/>
      </c>
      <c r="AS91" s="63">
        <f t="shared" si="21"/>
        <v>77.2</v>
      </c>
      <c r="AT91" s="23" t="str">
        <f t="shared" si="22"/>
        <v xml:space="preserve">Mencapai kompetensi dengan sangat baik dalam Memahami makna blok penyusun program dalam bahasa  Blockly.Memahami dampak media sosial bagi penggunya. </v>
      </c>
      <c r="AU91" s="23" t="str">
        <f t="shared" si="23"/>
        <v xml:space="preserve">Perlu peningkatan dalam hal Memahami cara pencarian data dalam pengolah lembar kerja.  Memakai tools pengolah lembar kerja. Membuat custom block sebagai prosedur pada Scratch. </v>
      </c>
      <c r="AV91" s="23" t="str">
        <f t="shared" si="24"/>
        <v xml:space="preserve">Mencapai kompetensi dengan sangat baik dalam Memahami makna blok penyusun program dalam bahasa  Blockly.Memahami dampak media sosial bagi penggunya. </v>
      </c>
      <c r="AW91" s="23" t="str">
        <f t="shared" si="25"/>
        <v xml:space="preserve">Perlu peningkatan dalam hal Memahami cara pencarian data dalam pengolah lembar kerja.  Memakai tools pengolah lembar kerja. Membuat custom block sebagai prosedur pada Scratch. </v>
      </c>
    </row>
    <row r="92" spans="1:49" ht="20.25" customHeight="1">
      <c r="A92" s="125">
        <v>86</v>
      </c>
      <c r="B92" s="126" t="s">
        <v>552</v>
      </c>
      <c r="C92" s="121" t="s">
        <v>923</v>
      </c>
      <c r="D92" s="122" t="s">
        <v>924</v>
      </c>
      <c r="E92" s="122" t="s">
        <v>886</v>
      </c>
      <c r="F92" s="123">
        <v>80</v>
      </c>
      <c r="G92" s="59">
        <v>82</v>
      </c>
      <c r="H92" s="59">
        <v>75</v>
      </c>
      <c r="I92" s="59">
        <v>94</v>
      </c>
      <c r="J92" s="59">
        <f t="shared" si="39"/>
        <v>80</v>
      </c>
      <c r="K92" s="59"/>
      <c r="L92" s="59"/>
      <c r="M92" s="59"/>
      <c r="N92" s="59"/>
      <c r="O92" s="124"/>
      <c r="P92" s="18">
        <v>80</v>
      </c>
      <c r="Q92" s="18">
        <v>79</v>
      </c>
      <c r="R92" s="18"/>
      <c r="S92" s="18"/>
      <c r="T92" s="18"/>
      <c r="U92" s="61">
        <f t="shared" si="40"/>
        <v>82.2</v>
      </c>
      <c r="V92" s="18" t="str">
        <f t="shared" si="31"/>
        <v xml:space="preserve">Memahami cara pencarian data dalam pengolah lembar kerja. </v>
      </c>
      <c r="W92" s="18" t="str">
        <f t="shared" si="32"/>
        <v xml:space="preserve"> Memakai tools pengolah lembar kerja. </v>
      </c>
      <c r="X92" s="18" t="str">
        <f t="shared" si="33"/>
        <v/>
      </c>
      <c r="Y92" s="18" t="str">
        <f t="shared" si="34"/>
        <v>Memahami makna blok penyusun program dalam bahasa  Blockly.</v>
      </c>
      <c r="Z92" s="18" t="str">
        <f t="shared" si="35"/>
        <v xml:space="preserve">Memahami dampak media sosial bagi penggunya. </v>
      </c>
      <c r="AA92" s="18" t="str">
        <f t="shared" si="36"/>
        <v/>
      </c>
      <c r="AB92" s="18" t="str">
        <f t="shared" si="37"/>
        <v/>
      </c>
      <c r="AC92" s="18" t="str">
        <f t="shared" si="38"/>
        <v/>
      </c>
      <c r="AD92" s="18"/>
      <c r="AE92" s="18"/>
      <c r="AF92" s="18"/>
      <c r="AG92" s="18"/>
      <c r="AH92" s="30" t="str">
        <f t="shared" si="12"/>
        <v/>
      </c>
      <c r="AI92" s="18" t="str">
        <f t="shared" si="13"/>
        <v/>
      </c>
      <c r="AJ92" s="18" t="str">
        <f t="shared" si="14"/>
        <v/>
      </c>
      <c r="AK92" s="18" t="str">
        <f t="shared" si="15"/>
        <v xml:space="preserve">Membuat custom block sebagai prosedur pada Scratch. </v>
      </c>
      <c r="AL92" s="18" t="str">
        <f t="shared" si="16"/>
        <v/>
      </c>
      <c r="AM92" s="18" t="str">
        <f t="shared" si="17"/>
        <v/>
      </c>
      <c r="AN92" s="18" t="str">
        <f t="shared" si="18"/>
        <v/>
      </c>
      <c r="AO92" s="18" t="str">
        <f t="shared" si="19"/>
        <v/>
      </c>
      <c r="AP92" s="18" t="str">
        <f t="shared" si="20"/>
        <v/>
      </c>
      <c r="AS92" s="63">
        <f t="shared" si="21"/>
        <v>82.2</v>
      </c>
      <c r="AT92" s="23" t="str">
        <f t="shared" si="22"/>
        <v xml:space="preserve">Mencapai kompetensi dengan sangat baik dalam Memahami cara pencarian data dalam pengolah lembar kerja.  Memakai tools pengolah lembar kerja. Memahami makna blok penyusun program dalam bahasa  Blockly.Memahami dampak media sosial bagi penggunya. </v>
      </c>
      <c r="AU92" s="23" t="str">
        <f t="shared" si="23"/>
        <v xml:space="preserve">Perlu peningkatan dalam hal Membuat custom block sebagai prosedur pada Scratch. </v>
      </c>
      <c r="AV92" s="23" t="str">
        <f t="shared" si="24"/>
        <v xml:space="preserve">Mencapai kompetensi dengan sangat baik dalam Memahami cara pencarian data dalam pengolah lembar kerja.  Memakai tools pengolah lembar kerja. Memahami makna blok penyusun program dalam bahasa  Blockly.Memahami dampak media sosial bagi penggunya. </v>
      </c>
      <c r="AW92" s="23" t="str">
        <f t="shared" si="25"/>
        <v xml:space="preserve">Perlu peningkatan dalam hal Membuat custom block sebagai prosedur pada Scratch. </v>
      </c>
    </row>
    <row r="93" spans="1:49" ht="20.25" customHeight="1">
      <c r="A93" s="119">
        <v>87</v>
      </c>
      <c r="B93" s="126" t="s">
        <v>553</v>
      </c>
      <c r="C93" s="121" t="s">
        <v>925</v>
      </c>
      <c r="D93" s="122" t="s">
        <v>926</v>
      </c>
      <c r="E93" s="122" t="s">
        <v>886</v>
      </c>
      <c r="F93" s="123">
        <v>90</v>
      </c>
      <c r="G93" s="59">
        <v>90</v>
      </c>
      <c r="H93" s="59">
        <v>95</v>
      </c>
      <c r="I93" s="59">
        <v>93</v>
      </c>
      <c r="J93" s="59">
        <f t="shared" si="39"/>
        <v>80</v>
      </c>
      <c r="K93" s="59"/>
      <c r="L93" s="59"/>
      <c r="M93" s="59"/>
      <c r="N93" s="59"/>
      <c r="O93" s="124"/>
      <c r="P93" s="18">
        <v>80</v>
      </c>
      <c r="Q93" s="18">
        <v>79</v>
      </c>
      <c r="R93" s="18"/>
      <c r="S93" s="18"/>
      <c r="T93" s="18"/>
      <c r="U93" s="61">
        <f t="shared" si="40"/>
        <v>89.6</v>
      </c>
      <c r="V93" s="18" t="str">
        <f t="shared" si="31"/>
        <v xml:space="preserve">Memahami cara pencarian data dalam pengolah lembar kerja. </v>
      </c>
      <c r="W93" s="18" t="str">
        <f t="shared" si="32"/>
        <v xml:space="preserve"> Memakai tools pengolah lembar kerja. </v>
      </c>
      <c r="X93" s="18" t="str">
        <f t="shared" si="33"/>
        <v xml:space="preserve">Membuat custom block sebagai prosedur pada Scratch. </v>
      </c>
      <c r="Y93" s="18" t="str">
        <f t="shared" si="34"/>
        <v>Memahami makna blok penyusun program dalam bahasa  Blockly.</v>
      </c>
      <c r="Z93" s="18" t="str">
        <f t="shared" si="35"/>
        <v xml:space="preserve">Memahami dampak media sosial bagi penggunya. </v>
      </c>
      <c r="AA93" s="18" t="str">
        <f t="shared" si="36"/>
        <v/>
      </c>
      <c r="AB93" s="18" t="str">
        <f t="shared" si="37"/>
        <v/>
      </c>
      <c r="AC93" s="18" t="str">
        <f t="shared" si="38"/>
        <v/>
      </c>
      <c r="AD93" s="18"/>
      <c r="AE93" s="18"/>
      <c r="AF93" s="18"/>
      <c r="AG93" s="18"/>
      <c r="AH93" s="30" t="str">
        <f t="shared" si="12"/>
        <v/>
      </c>
      <c r="AI93" s="18" t="str">
        <f t="shared" si="13"/>
        <v/>
      </c>
      <c r="AJ93" s="18" t="str">
        <f t="shared" si="14"/>
        <v/>
      </c>
      <c r="AK93" s="18" t="str">
        <f t="shared" si="15"/>
        <v/>
      </c>
      <c r="AL93" s="18" t="str">
        <f t="shared" si="16"/>
        <v/>
      </c>
      <c r="AM93" s="18" t="str">
        <f t="shared" si="17"/>
        <v/>
      </c>
      <c r="AN93" s="18" t="str">
        <f t="shared" si="18"/>
        <v/>
      </c>
      <c r="AO93" s="18" t="str">
        <f t="shared" si="19"/>
        <v/>
      </c>
      <c r="AP93" s="18" t="str">
        <f t="shared" si="20"/>
        <v/>
      </c>
      <c r="AS93" s="63">
        <f t="shared" si="21"/>
        <v>89.6</v>
      </c>
      <c r="AT93" s="23" t="str">
        <f t="shared" si="22"/>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U93" s="23" t="str">
        <f t="shared" si="23"/>
        <v xml:space="preserve">Perlu peningkatan dalam hal </v>
      </c>
      <c r="AV93" s="23" t="str">
        <f t="shared" si="24"/>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W93" s="23" t="str">
        <f t="shared" si="25"/>
        <v/>
      </c>
    </row>
    <row r="94" spans="1:49" ht="20.25" customHeight="1">
      <c r="A94" s="125">
        <v>88</v>
      </c>
      <c r="B94" s="126" t="s">
        <v>554</v>
      </c>
      <c r="C94" s="121" t="s">
        <v>927</v>
      </c>
      <c r="D94" s="122" t="s">
        <v>928</v>
      </c>
      <c r="E94" s="122" t="s">
        <v>886</v>
      </c>
      <c r="F94" s="123">
        <v>55</v>
      </c>
      <c r="G94" s="59">
        <v>88</v>
      </c>
      <c r="H94" s="59">
        <v>80</v>
      </c>
      <c r="I94" s="59">
        <v>88</v>
      </c>
      <c r="J94" s="59">
        <f t="shared" si="39"/>
        <v>80</v>
      </c>
      <c r="K94" s="59"/>
      <c r="L94" s="59"/>
      <c r="M94" s="59"/>
      <c r="N94" s="59"/>
      <c r="O94" s="124"/>
      <c r="P94" s="18">
        <v>80</v>
      </c>
      <c r="Q94" s="18">
        <v>79</v>
      </c>
      <c r="R94" s="18"/>
      <c r="S94" s="18"/>
      <c r="T94" s="18"/>
      <c r="U94" s="61">
        <f t="shared" si="40"/>
        <v>78.2</v>
      </c>
      <c r="V94" s="18" t="str">
        <f t="shared" si="31"/>
        <v/>
      </c>
      <c r="W94" s="18" t="str">
        <f t="shared" si="32"/>
        <v xml:space="preserve"> Memakai tools pengolah lembar kerja. </v>
      </c>
      <c r="X94" s="18" t="str">
        <f t="shared" si="33"/>
        <v xml:space="preserve">Membuat custom block sebagai prosedur pada Scratch. </v>
      </c>
      <c r="Y94" s="18" t="str">
        <f t="shared" si="34"/>
        <v>Memahami makna blok penyusun program dalam bahasa  Blockly.</v>
      </c>
      <c r="Z94" s="18" t="str">
        <f t="shared" si="35"/>
        <v xml:space="preserve">Memahami dampak media sosial bagi penggunya. </v>
      </c>
      <c r="AA94" s="18" t="str">
        <f t="shared" si="36"/>
        <v/>
      </c>
      <c r="AB94" s="18" t="str">
        <f t="shared" si="37"/>
        <v/>
      </c>
      <c r="AC94" s="18" t="str">
        <f t="shared" si="38"/>
        <v/>
      </c>
      <c r="AD94" s="18"/>
      <c r="AE94" s="18"/>
      <c r="AF94" s="18"/>
      <c r="AG94" s="18"/>
      <c r="AH94" s="30" t="str">
        <f t="shared" si="12"/>
        <v/>
      </c>
      <c r="AI94" s="18" t="str">
        <f t="shared" si="13"/>
        <v xml:space="preserve">Memahami cara pencarian data dalam pengolah lembar kerja. </v>
      </c>
      <c r="AJ94" s="18" t="str">
        <f t="shared" si="14"/>
        <v/>
      </c>
      <c r="AK94" s="18" t="str">
        <f t="shared" si="15"/>
        <v/>
      </c>
      <c r="AL94" s="18" t="str">
        <f t="shared" si="16"/>
        <v/>
      </c>
      <c r="AM94" s="18" t="str">
        <f t="shared" si="17"/>
        <v/>
      </c>
      <c r="AN94" s="18" t="str">
        <f t="shared" si="18"/>
        <v/>
      </c>
      <c r="AO94" s="18" t="str">
        <f t="shared" si="19"/>
        <v/>
      </c>
      <c r="AP94" s="18" t="str">
        <f t="shared" si="20"/>
        <v/>
      </c>
      <c r="AS94" s="63">
        <f t="shared" si="21"/>
        <v>78.2</v>
      </c>
      <c r="AT94" s="23" t="str">
        <f t="shared" si="22"/>
        <v xml:space="preserve">Mencapai kompetensi dengan sangat baik dalam  Memakai tools pengolah lembar kerja. Membuat custom block sebagai prosedur pada Scratch. Memahami makna blok penyusun program dalam bahasa  Blockly.Memahami dampak media sosial bagi penggunya. </v>
      </c>
      <c r="AU94" s="23" t="str">
        <f t="shared" si="23"/>
        <v xml:space="preserve">Perlu peningkatan dalam hal Memahami cara pencarian data dalam pengolah lembar kerja. </v>
      </c>
      <c r="AV94" s="23" t="str">
        <f t="shared" si="24"/>
        <v xml:space="preserve">Mencapai kompetensi dengan sangat baik dalam  Memakai tools pengolah lembar kerja. Membuat custom block sebagai prosedur pada Scratch. Memahami makna blok penyusun program dalam bahasa  Blockly.Memahami dampak media sosial bagi penggunya. </v>
      </c>
      <c r="AW94" s="23" t="str">
        <f t="shared" si="25"/>
        <v xml:space="preserve">Perlu peningkatan dalam hal Memahami cara pencarian data dalam pengolah lembar kerja. </v>
      </c>
    </row>
    <row r="95" spans="1:49" ht="20.25" customHeight="1">
      <c r="A95" s="119">
        <v>89</v>
      </c>
      <c r="B95" s="126" t="s">
        <v>555</v>
      </c>
      <c r="C95" s="121" t="s">
        <v>929</v>
      </c>
      <c r="D95" s="122" t="s">
        <v>930</v>
      </c>
      <c r="E95" s="122" t="s">
        <v>886</v>
      </c>
      <c r="F95" s="123">
        <v>85</v>
      </c>
      <c r="G95" s="59">
        <v>90</v>
      </c>
      <c r="H95" s="59">
        <v>80</v>
      </c>
      <c r="I95" s="59">
        <v>90</v>
      </c>
      <c r="J95" s="59">
        <f t="shared" si="39"/>
        <v>80</v>
      </c>
      <c r="K95" s="59"/>
      <c r="L95" s="59"/>
      <c r="M95" s="59"/>
      <c r="N95" s="59"/>
      <c r="O95" s="124"/>
      <c r="P95" s="18">
        <v>80</v>
      </c>
      <c r="Q95" s="18">
        <v>79</v>
      </c>
      <c r="R95" s="18"/>
      <c r="S95" s="18"/>
      <c r="T95" s="18"/>
      <c r="U95" s="61">
        <f t="shared" si="40"/>
        <v>85</v>
      </c>
      <c r="V95" s="18" t="str">
        <f t="shared" si="31"/>
        <v xml:space="preserve">Memahami cara pencarian data dalam pengolah lembar kerja. </v>
      </c>
      <c r="W95" s="18" t="str">
        <f t="shared" si="32"/>
        <v xml:space="preserve"> Memakai tools pengolah lembar kerja. </v>
      </c>
      <c r="X95" s="18" t="str">
        <f t="shared" si="33"/>
        <v xml:space="preserve">Membuat custom block sebagai prosedur pada Scratch. </v>
      </c>
      <c r="Y95" s="18" t="str">
        <f t="shared" si="34"/>
        <v>Memahami makna blok penyusun program dalam bahasa  Blockly.</v>
      </c>
      <c r="Z95" s="18" t="str">
        <f t="shared" si="35"/>
        <v xml:space="preserve">Memahami dampak media sosial bagi penggunya. </v>
      </c>
      <c r="AA95" s="18" t="str">
        <f t="shared" si="36"/>
        <v/>
      </c>
      <c r="AB95" s="18" t="str">
        <f t="shared" si="37"/>
        <v/>
      </c>
      <c r="AC95" s="18" t="str">
        <f t="shared" si="38"/>
        <v/>
      </c>
      <c r="AD95" s="18"/>
      <c r="AE95" s="18"/>
      <c r="AF95" s="18"/>
      <c r="AG95" s="18"/>
      <c r="AH95" s="30" t="str">
        <f t="shared" si="12"/>
        <v/>
      </c>
      <c r="AI95" s="18" t="str">
        <f t="shared" si="13"/>
        <v/>
      </c>
      <c r="AJ95" s="18" t="str">
        <f t="shared" si="14"/>
        <v/>
      </c>
      <c r="AK95" s="18" t="str">
        <f t="shared" si="15"/>
        <v/>
      </c>
      <c r="AL95" s="18" t="str">
        <f t="shared" si="16"/>
        <v/>
      </c>
      <c r="AM95" s="18" t="str">
        <f t="shared" si="17"/>
        <v/>
      </c>
      <c r="AN95" s="18" t="str">
        <f t="shared" si="18"/>
        <v/>
      </c>
      <c r="AO95" s="18" t="str">
        <f t="shared" si="19"/>
        <v/>
      </c>
      <c r="AP95" s="18" t="str">
        <f t="shared" si="20"/>
        <v/>
      </c>
      <c r="AS95" s="63">
        <f t="shared" si="21"/>
        <v>85</v>
      </c>
      <c r="AT95" s="23" t="str">
        <f t="shared" si="22"/>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U95" s="23" t="str">
        <f t="shared" si="23"/>
        <v xml:space="preserve">Perlu peningkatan dalam hal </v>
      </c>
      <c r="AV95" s="23" t="str">
        <f t="shared" si="24"/>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W95" s="23" t="str">
        <f t="shared" si="25"/>
        <v/>
      </c>
    </row>
    <row r="96" spans="1:49" ht="20.25" customHeight="1">
      <c r="A96" s="125">
        <v>90</v>
      </c>
      <c r="B96" s="126" t="s">
        <v>556</v>
      </c>
      <c r="C96" s="121" t="s">
        <v>931</v>
      </c>
      <c r="D96" s="122" t="s">
        <v>932</v>
      </c>
      <c r="E96" s="122" t="s">
        <v>886</v>
      </c>
      <c r="F96" s="123">
        <v>70</v>
      </c>
      <c r="G96" s="59">
        <v>76</v>
      </c>
      <c r="H96" s="59">
        <v>80</v>
      </c>
      <c r="I96" s="59">
        <v>90</v>
      </c>
      <c r="J96" s="59">
        <f t="shared" si="39"/>
        <v>80</v>
      </c>
      <c r="K96" s="59"/>
      <c r="L96" s="59"/>
      <c r="M96" s="59"/>
      <c r="N96" s="59"/>
      <c r="O96" s="124"/>
      <c r="P96" s="18">
        <v>80</v>
      </c>
      <c r="Q96" s="18">
        <v>79</v>
      </c>
      <c r="R96" s="18"/>
      <c r="S96" s="18"/>
      <c r="T96" s="18"/>
      <c r="U96" s="61">
        <f t="shared" si="40"/>
        <v>79.2</v>
      </c>
      <c r="V96" s="18" t="str">
        <f t="shared" si="31"/>
        <v/>
      </c>
      <c r="W96" s="18" t="str">
        <f t="shared" si="32"/>
        <v/>
      </c>
      <c r="X96" s="18" t="str">
        <f t="shared" si="33"/>
        <v xml:space="preserve">Membuat custom block sebagai prosedur pada Scratch. </v>
      </c>
      <c r="Y96" s="18" t="str">
        <f t="shared" si="34"/>
        <v>Memahami makna blok penyusun program dalam bahasa  Blockly.</v>
      </c>
      <c r="Z96" s="18" t="str">
        <f t="shared" si="35"/>
        <v xml:space="preserve">Memahami dampak media sosial bagi penggunya. </v>
      </c>
      <c r="AA96" s="18" t="str">
        <f t="shared" si="36"/>
        <v/>
      </c>
      <c r="AB96" s="18" t="str">
        <f t="shared" si="37"/>
        <v/>
      </c>
      <c r="AC96" s="18" t="str">
        <f t="shared" si="38"/>
        <v/>
      </c>
      <c r="AD96" s="18"/>
      <c r="AE96" s="18"/>
      <c r="AF96" s="18"/>
      <c r="AG96" s="18"/>
      <c r="AH96" s="30" t="str">
        <f t="shared" si="12"/>
        <v/>
      </c>
      <c r="AI96" s="18" t="str">
        <f t="shared" si="13"/>
        <v xml:space="preserve">Memahami cara pencarian data dalam pengolah lembar kerja. </v>
      </c>
      <c r="AJ96" s="18" t="str">
        <f t="shared" si="14"/>
        <v xml:space="preserve"> Memakai tools pengolah lembar kerja. </v>
      </c>
      <c r="AK96" s="18" t="str">
        <f t="shared" si="15"/>
        <v/>
      </c>
      <c r="AL96" s="18" t="str">
        <f t="shared" si="16"/>
        <v/>
      </c>
      <c r="AM96" s="18" t="str">
        <f t="shared" si="17"/>
        <v/>
      </c>
      <c r="AN96" s="18" t="str">
        <f t="shared" si="18"/>
        <v/>
      </c>
      <c r="AO96" s="18" t="str">
        <f t="shared" si="19"/>
        <v/>
      </c>
      <c r="AP96" s="18" t="str">
        <f t="shared" si="20"/>
        <v/>
      </c>
      <c r="AS96" s="63">
        <f t="shared" si="21"/>
        <v>79.2</v>
      </c>
      <c r="AT96" s="23" t="str">
        <f t="shared" si="22"/>
        <v xml:space="preserve">Mencapai kompetensi dengan sangat baik dalam Membuat custom block sebagai prosedur pada Scratch. Memahami makna blok penyusun program dalam bahasa  Blockly.Memahami dampak media sosial bagi penggunya. </v>
      </c>
      <c r="AU96" s="23" t="str">
        <f t="shared" si="23"/>
        <v xml:space="preserve">Perlu peningkatan dalam hal Memahami cara pencarian data dalam pengolah lembar kerja.  Memakai tools pengolah lembar kerja. </v>
      </c>
      <c r="AV96" s="23" t="str">
        <f t="shared" si="24"/>
        <v xml:space="preserve">Mencapai kompetensi dengan sangat baik dalam Membuat custom block sebagai prosedur pada Scratch. Memahami makna blok penyusun program dalam bahasa  Blockly.Memahami dampak media sosial bagi penggunya. </v>
      </c>
      <c r="AW96" s="23" t="str">
        <f t="shared" si="25"/>
        <v xml:space="preserve">Perlu peningkatan dalam hal Memahami cara pencarian data dalam pengolah lembar kerja.  Memakai tools pengolah lembar kerja. </v>
      </c>
    </row>
    <row r="97" spans="1:49" ht="20.25" customHeight="1">
      <c r="A97" s="119">
        <v>91</v>
      </c>
      <c r="B97" s="126" t="s">
        <v>557</v>
      </c>
      <c r="C97" s="121" t="s">
        <v>933</v>
      </c>
      <c r="D97" s="122" t="s">
        <v>934</v>
      </c>
      <c r="E97" s="122" t="s">
        <v>886</v>
      </c>
      <c r="F97" s="123">
        <v>75</v>
      </c>
      <c r="G97" s="59">
        <v>82</v>
      </c>
      <c r="H97" s="59">
        <v>65</v>
      </c>
      <c r="I97" s="59">
        <v>90</v>
      </c>
      <c r="J97" s="59">
        <f t="shared" si="39"/>
        <v>75</v>
      </c>
      <c r="K97" s="59"/>
      <c r="L97" s="59"/>
      <c r="M97" s="59"/>
      <c r="N97" s="59"/>
      <c r="O97" s="124"/>
      <c r="P97" s="18">
        <v>80</v>
      </c>
      <c r="Q97" s="18">
        <v>79</v>
      </c>
      <c r="R97" s="18"/>
      <c r="S97" s="18"/>
      <c r="T97" s="18"/>
      <c r="U97" s="61">
        <f t="shared" si="40"/>
        <v>77.400000000000006</v>
      </c>
      <c r="V97" s="18" t="str">
        <f t="shared" si="31"/>
        <v/>
      </c>
      <c r="W97" s="18" t="str">
        <f t="shared" si="32"/>
        <v xml:space="preserve"> Memakai tools pengolah lembar kerja. </v>
      </c>
      <c r="X97" s="18" t="str">
        <f t="shared" si="33"/>
        <v/>
      </c>
      <c r="Y97" s="18" t="str">
        <f t="shared" si="34"/>
        <v>Memahami makna blok penyusun program dalam bahasa  Blockly.</v>
      </c>
      <c r="Z97" s="18" t="str">
        <f t="shared" si="35"/>
        <v/>
      </c>
      <c r="AA97" s="18" t="str">
        <f t="shared" si="36"/>
        <v/>
      </c>
      <c r="AB97" s="18" t="str">
        <f t="shared" si="37"/>
        <v/>
      </c>
      <c r="AC97" s="18" t="str">
        <f t="shared" si="38"/>
        <v/>
      </c>
      <c r="AD97" s="18"/>
      <c r="AE97" s="18"/>
      <c r="AF97" s="18"/>
      <c r="AG97" s="18"/>
      <c r="AH97" s="30" t="str">
        <f t="shared" si="12"/>
        <v/>
      </c>
      <c r="AI97" s="18" t="str">
        <f t="shared" si="13"/>
        <v xml:space="preserve">Memahami cara pencarian data dalam pengolah lembar kerja. </v>
      </c>
      <c r="AJ97" s="18" t="str">
        <f t="shared" si="14"/>
        <v/>
      </c>
      <c r="AK97" s="18" t="str">
        <f t="shared" si="15"/>
        <v xml:space="preserve">Membuat custom block sebagai prosedur pada Scratch. </v>
      </c>
      <c r="AL97" s="18" t="str">
        <f t="shared" si="16"/>
        <v/>
      </c>
      <c r="AM97" s="18" t="str">
        <f t="shared" si="17"/>
        <v xml:space="preserve">Memahami dampak media sosial bagi penggunya. </v>
      </c>
      <c r="AN97" s="18" t="str">
        <f t="shared" si="18"/>
        <v/>
      </c>
      <c r="AO97" s="18" t="str">
        <f t="shared" si="19"/>
        <v/>
      </c>
      <c r="AP97" s="18" t="str">
        <f t="shared" si="20"/>
        <v/>
      </c>
      <c r="AS97" s="63">
        <f t="shared" si="21"/>
        <v>77.400000000000006</v>
      </c>
      <c r="AT97" s="23" t="str">
        <f t="shared" si="22"/>
        <v>Mencapai kompetensi dengan sangat baik dalam  Memakai tools pengolah lembar kerja. Memahami makna blok penyusun program dalam bahasa  Blockly.</v>
      </c>
      <c r="AU97" s="23" t="str">
        <f t="shared" si="23"/>
        <v xml:space="preserve">Perlu peningkatan dalam hal Memahami cara pencarian data dalam pengolah lembar kerja. Membuat custom block sebagai prosedur pada Scratch. Memahami dampak media sosial bagi penggunya. </v>
      </c>
      <c r="AV97" s="23" t="str">
        <f t="shared" si="24"/>
        <v>Mencapai kompetensi dengan sangat baik dalam  Memakai tools pengolah lembar kerja. Memahami makna blok penyusun program dalam bahasa  Blockly.</v>
      </c>
      <c r="AW97" s="23" t="str">
        <f t="shared" si="25"/>
        <v xml:space="preserve">Perlu peningkatan dalam hal Memahami cara pencarian data dalam pengolah lembar kerja. Membuat custom block sebagai prosedur pada Scratch. Memahami dampak media sosial bagi penggunya. </v>
      </c>
    </row>
    <row r="98" spans="1:49" ht="20.25" customHeight="1">
      <c r="A98" s="125">
        <v>92</v>
      </c>
      <c r="B98" s="126" t="s">
        <v>558</v>
      </c>
      <c r="C98" s="121" t="s">
        <v>935</v>
      </c>
      <c r="D98" s="122" t="s">
        <v>936</v>
      </c>
      <c r="E98" s="122" t="s">
        <v>886</v>
      </c>
      <c r="F98" s="123">
        <v>85</v>
      </c>
      <c r="G98" s="59">
        <v>90</v>
      </c>
      <c r="H98" s="59">
        <v>90</v>
      </c>
      <c r="I98" s="59">
        <v>90</v>
      </c>
      <c r="J98" s="59">
        <f t="shared" si="39"/>
        <v>80</v>
      </c>
      <c r="K98" s="59"/>
      <c r="L98" s="59"/>
      <c r="M98" s="59"/>
      <c r="N98" s="59"/>
      <c r="O98" s="124"/>
      <c r="P98" s="18">
        <v>80</v>
      </c>
      <c r="Q98" s="18">
        <v>79</v>
      </c>
      <c r="R98" s="18"/>
      <c r="S98" s="18"/>
      <c r="T98" s="18"/>
      <c r="U98" s="61">
        <f t="shared" si="40"/>
        <v>87</v>
      </c>
      <c r="V98" s="18" t="str">
        <f t="shared" si="31"/>
        <v xml:space="preserve">Memahami cara pencarian data dalam pengolah lembar kerja. </v>
      </c>
      <c r="W98" s="18" t="str">
        <f t="shared" si="32"/>
        <v xml:space="preserve"> Memakai tools pengolah lembar kerja. </v>
      </c>
      <c r="X98" s="18" t="str">
        <f t="shared" si="33"/>
        <v xml:space="preserve">Membuat custom block sebagai prosedur pada Scratch. </v>
      </c>
      <c r="Y98" s="18" t="str">
        <f t="shared" si="34"/>
        <v>Memahami makna blok penyusun program dalam bahasa  Blockly.</v>
      </c>
      <c r="Z98" s="18" t="str">
        <f t="shared" si="35"/>
        <v xml:space="preserve">Memahami dampak media sosial bagi penggunya. </v>
      </c>
      <c r="AA98" s="18" t="str">
        <f t="shared" si="36"/>
        <v/>
      </c>
      <c r="AB98" s="18" t="str">
        <f t="shared" si="37"/>
        <v/>
      </c>
      <c r="AC98" s="18" t="str">
        <f t="shared" si="38"/>
        <v/>
      </c>
      <c r="AD98" s="18"/>
      <c r="AE98" s="18"/>
      <c r="AF98" s="18"/>
      <c r="AG98" s="18"/>
      <c r="AH98" s="30" t="str">
        <f t="shared" si="12"/>
        <v/>
      </c>
      <c r="AI98" s="18" t="str">
        <f t="shared" si="13"/>
        <v/>
      </c>
      <c r="AJ98" s="18" t="str">
        <f t="shared" si="14"/>
        <v/>
      </c>
      <c r="AK98" s="18" t="str">
        <f t="shared" si="15"/>
        <v/>
      </c>
      <c r="AL98" s="18" t="str">
        <f t="shared" si="16"/>
        <v/>
      </c>
      <c r="AM98" s="18" t="str">
        <f t="shared" si="17"/>
        <v/>
      </c>
      <c r="AN98" s="18" t="str">
        <f t="shared" si="18"/>
        <v/>
      </c>
      <c r="AO98" s="18" t="str">
        <f t="shared" si="19"/>
        <v/>
      </c>
      <c r="AP98" s="18" t="str">
        <f t="shared" si="20"/>
        <v/>
      </c>
      <c r="AS98" s="63">
        <f t="shared" si="21"/>
        <v>87</v>
      </c>
      <c r="AT98" s="23" t="str">
        <f t="shared" si="22"/>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U98" s="23" t="str">
        <f t="shared" si="23"/>
        <v xml:space="preserve">Perlu peningkatan dalam hal </v>
      </c>
      <c r="AV98" s="23" t="str">
        <f t="shared" si="24"/>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W98" s="23" t="str">
        <f t="shared" si="25"/>
        <v/>
      </c>
    </row>
    <row r="99" spans="1:49" ht="20.25" customHeight="1">
      <c r="A99" s="119">
        <v>93</v>
      </c>
      <c r="B99" s="126" t="s">
        <v>559</v>
      </c>
      <c r="C99" s="121" t="s">
        <v>937</v>
      </c>
      <c r="D99" s="122" t="s">
        <v>938</v>
      </c>
      <c r="E99" s="122" t="s">
        <v>886</v>
      </c>
      <c r="F99" s="123">
        <v>65</v>
      </c>
      <c r="G99" s="59">
        <v>68</v>
      </c>
      <c r="H99" s="59">
        <v>70</v>
      </c>
      <c r="I99" s="59">
        <v>70</v>
      </c>
      <c r="J99" s="59">
        <f t="shared" si="39"/>
        <v>75</v>
      </c>
      <c r="K99" s="59"/>
      <c r="L99" s="59"/>
      <c r="M99" s="59"/>
      <c r="N99" s="59"/>
      <c r="O99" s="124"/>
      <c r="P99" s="18">
        <v>80</v>
      </c>
      <c r="Q99" s="18">
        <v>79</v>
      </c>
      <c r="R99" s="18"/>
      <c r="S99" s="18"/>
      <c r="T99" s="18"/>
      <c r="U99" s="61">
        <f t="shared" si="40"/>
        <v>69.599999999999994</v>
      </c>
      <c r="V99" s="18" t="str">
        <f t="shared" si="31"/>
        <v/>
      </c>
      <c r="W99" s="18" t="str">
        <f t="shared" si="32"/>
        <v/>
      </c>
      <c r="X99" s="18" t="str">
        <f t="shared" si="33"/>
        <v/>
      </c>
      <c r="Y99" s="18" t="str">
        <f t="shared" si="34"/>
        <v/>
      </c>
      <c r="Z99" s="18" t="str">
        <f t="shared" si="35"/>
        <v/>
      </c>
      <c r="AA99" s="18" t="str">
        <f t="shared" si="36"/>
        <v/>
      </c>
      <c r="AB99" s="18" t="str">
        <f t="shared" si="37"/>
        <v/>
      </c>
      <c r="AC99" s="18" t="str">
        <f t="shared" si="38"/>
        <v/>
      </c>
      <c r="AD99" s="18"/>
      <c r="AE99" s="18"/>
      <c r="AF99" s="18"/>
      <c r="AG99" s="18"/>
      <c r="AH99" s="30" t="str">
        <f t="shared" si="12"/>
        <v/>
      </c>
      <c r="AI99" s="18" t="str">
        <f t="shared" si="13"/>
        <v xml:space="preserve">Memahami cara pencarian data dalam pengolah lembar kerja. </v>
      </c>
      <c r="AJ99" s="18" t="str">
        <f t="shared" si="14"/>
        <v xml:space="preserve"> Memakai tools pengolah lembar kerja. </v>
      </c>
      <c r="AK99" s="18" t="str">
        <f t="shared" si="15"/>
        <v xml:space="preserve">Membuat custom block sebagai prosedur pada Scratch. </v>
      </c>
      <c r="AL99" s="18" t="str">
        <f t="shared" si="16"/>
        <v>Memahami makna blok penyusun program dalam bahasa  Blockly.</v>
      </c>
      <c r="AM99" s="18" t="str">
        <f t="shared" si="17"/>
        <v xml:space="preserve">Memahami dampak media sosial bagi penggunya. </v>
      </c>
      <c r="AN99" s="18" t="str">
        <f t="shared" si="18"/>
        <v/>
      </c>
      <c r="AO99" s="18" t="str">
        <f t="shared" si="19"/>
        <v/>
      </c>
      <c r="AP99" s="18" t="str">
        <f t="shared" si="20"/>
        <v/>
      </c>
      <c r="AS99" s="63">
        <f t="shared" si="21"/>
        <v>69.599999999999994</v>
      </c>
      <c r="AT99" s="23" t="str">
        <f t="shared" si="22"/>
        <v xml:space="preserve">Mencapai kompetensi dengan sangat baik dalam </v>
      </c>
      <c r="AU99" s="23" t="str">
        <f t="shared" si="23"/>
        <v xml:space="preserve">Perlu peningkatan dalam hal Memahami cara pencarian data dalam pengolah lembar kerja.  Memakai tools pengolah lembar kerja. Membuat custom block sebagai prosedur pada Scratch. Memahami makna blok penyusun program dalam bahasa  Blockly.Memahami dampak media sosial bagi penggunya. </v>
      </c>
      <c r="AV99" s="23" t="str">
        <f t="shared" si="24"/>
        <v/>
      </c>
      <c r="AW99" s="23" t="str">
        <f t="shared" si="25"/>
        <v xml:space="preserve">Perlu peningkatan dalam hal Memahami cara pencarian data dalam pengolah lembar kerja.  Memakai tools pengolah lembar kerja. Membuat custom block sebagai prosedur pada Scratch. Memahami makna blok penyusun program dalam bahasa  Blockly.Memahami dampak media sosial bagi penggunya. </v>
      </c>
    </row>
    <row r="100" spans="1:49" ht="20.25" customHeight="1">
      <c r="A100" s="125">
        <v>94</v>
      </c>
      <c r="B100" s="126" t="s">
        <v>560</v>
      </c>
      <c r="C100" s="121" t="s">
        <v>939</v>
      </c>
      <c r="D100" s="122" t="s">
        <v>940</v>
      </c>
      <c r="E100" s="122" t="s">
        <v>886</v>
      </c>
      <c r="F100" s="123">
        <v>90</v>
      </c>
      <c r="G100" s="59">
        <v>90</v>
      </c>
      <c r="H100" s="59">
        <v>85</v>
      </c>
      <c r="I100" s="59">
        <v>90</v>
      </c>
      <c r="J100" s="59">
        <f t="shared" si="39"/>
        <v>80</v>
      </c>
      <c r="K100" s="59"/>
      <c r="L100" s="59"/>
      <c r="M100" s="59"/>
      <c r="N100" s="59"/>
      <c r="O100" s="124"/>
      <c r="P100" s="18">
        <v>80</v>
      </c>
      <c r="Q100" s="18">
        <v>79</v>
      </c>
      <c r="R100" s="18"/>
      <c r="S100" s="18"/>
      <c r="T100" s="18"/>
      <c r="U100" s="61">
        <f t="shared" si="40"/>
        <v>87</v>
      </c>
      <c r="V100" s="18" t="str">
        <f t="shared" si="31"/>
        <v xml:space="preserve">Memahami cara pencarian data dalam pengolah lembar kerja. </v>
      </c>
      <c r="W100" s="18" t="str">
        <f t="shared" si="32"/>
        <v xml:space="preserve"> Memakai tools pengolah lembar kerja. </v>
      </c>
      <c r="X100" s="18" t="str">
        <f t="shared" si="33"/>
        <v xml:space="preserve">Membuat custom block sebagai prosedur pada Scratch. </v>
      </c>
      <c r="Y100" s="18" t="str">
        <f t="shared" si="34"/>
        <v>Memahami makna blok penyusun program dalam bahasa  Blockly.</v>
      </c>
      <c r="Z100" s="18" t="str">
        <f t="shared" si="35"/>
        <v xml:space="preserve">Memahami dampak media sosial bagi penggunya. </v>
      </c>
      <c r="AA100" s="18" t="str">
        <f t="shared" si="36"/>
        <v/>
      </c>
      <c r="AB100" s="18" t="str">
        <f t="shared" si="37"/>
        <v/>
      </c>
      <c r="AC100" s="18" t="str">
        <f t="shared" si="38"/>
        <v/>
      </c>
      <c r="AD100" s="18"/>
      <c r="AE100" s="18"/>
      <c r="AF100" s="18"/>
      <c r="AG100" s="18"/>
      <c r="AH100" s="30" t="str">
        <f t="shared" si="12"/>
        <v/>
      </c>
      <c r="AI100" s="18" t="str">
        <f t="shared" si="13"/>
        <v/>
      </c>
      <c r="AJ100" s="18" t="str">
        <f t="shared" si="14"/>
        <v/>
      </c>
      <c r="AK100" s="18" t="str">
        <f t="shared" si="15"/>
        <v/>
      </c>
      <c r="AL100" s="18" t="str">
        <f t="shared" si="16"/>
        <v/>
      </c>
      <c r="AM100" s="18" t="str">
        <f t="shared" si="17"/>
        <v/>
      </c>
      <c r="AN100" s="18" t="str">
        <f t="shared" si="18"/>
        <v/>
      </c>
      <c r="AO100" s="18" t="str">
        <f t="shared" si="19"/>
        <v/>
      </c>
      <c r="AP100" s="18" t="str">
        <f t="shared" si="20"/>
        <v/>
      </c>
      <c r="AS100" s="63">
        <f t="shared" si="21"/>
        <v>87</v>
      </c>
      <c r="AT100" s="23" t="str">
        <f t="shared" si="22"/>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U100" s="23" t="str">
        <f t="shared" si="23"/>
        <v xml:space="preserve">Perlu peningkatan dalam hal </v>
      </c>
      <c r="AV100" s="23" t="str">
        <f t="shared" si="24"/>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W100" s="23" t="str">
        <f t="shared" si="25"/>
        <v/>
      </c>
    </row>
    <row r="101" spans="1:49" ht="20.25" customHeight="1">
      <c r="A101" s="119">
        <v>95</v>
      </c>
      <c r="B101" s="126" t="s">
        <v>561</v>
      </c>
      <c r="C101" s="121" t="s">
        <v>941</v>
      </c>
      <c r="D101" s="122" t="s">
        <v>942</v>
      </c>
      <c r="E101" s="122" t="s">
        <v>886</v>
      </c>
      <c r="F101" s="123">
        <v>80</v>
      </c>
      <c r="G101" s="59">
        <v>86</v>
      </c>
      <c r="H101" s="59">
        <v>95</v>
      </c>
      <c r="I101" s="59">
        <v>93</v>
      </c>
      <c r="J101" s="59">
        <f t="shared" si="39"/>
        <v>80</v>
      </c>
      <c r="K101" s="59"/>
      <c r="L101" s="59"/>
      <c r="M101" s="59"/>
      <c r="N101" s="59"/>
      <c r="O101" s="124"/>
      <c r="P101" s="18">
        <v>80</v>
      </c>
      <c r="Q101" s="18">
        <v>79</v>
      </c>
      <c r="R101" s="18"/>
      <c r="S101" s="18"/>
      <c r="T101" s="18"/>
      <c r="U101" s="61">
        <f t="shared" si="40"/>
        <v>86.8</v>
      </c>
      <c r="V101" s="18" t="str">
        <f t="shared" si="31"/>
        <v xml:space="preserve">Memahami cara pencarian data dalam pengolah lembar kerja. </v>
      </c>
      <c r="W101" s="18" t="str">
        <f t="shared" si="32"/>
        <v xml:space="preserve"> Memakai tools pengolah lembar kerja. </v>
      </c>
      <c r="X101" s="18" t="str">
        <f t="shared" si="33"/>
        <v xml:space="preserve">Membuat custom block sebagai prosedur pada Scratch. </v>
      </c>
      <c r="Y101" s="18" t="str">
        <f t="shared" si="34"/>
        <v>Memahami makna blok penyusun program dalam bahasa  Blockly.</v>
      </c>
      <c r="Z101" s="18" t="str">
        <f t="shared" si="35"/>
        <v xml:space="preserve">Memahami dampak media sosial bagi penggunya. </v>
      </c>
      <c r="AA101" s="18" t="str">
        <f t="shared" si="36"/>
        <v/>
      </c>
      <c r="AB101" s="18" t="str">
        <f t="shared" si="37"/>
        <v/>
      </c>
      <c r="AC101" s="18" t="str">
        <f t="shared" si="38"/>
        <v/>
      </c>
      <c r="AD101" s="18"/>
      <c r="AE101" s="18"/>
      <c r="AF101" s="18"/>
      <c r="AG101" s="18"/>
      <c r="AH101" s="30" t="str">
        <f t="shared" si="12"/>
        <v/>
      </c>
      <c r="AI101" s="18" t="str">
        <f t="shared" si="13"/>
        <v/>
      </c>
      <c r="AJ101" s="18" t="str">
        <f t="shared" si="14"/>
        <v/>
      </c>
      <c r="AK101" s="18" t="str">
        <f t="shared" si="15"/>
        <v/>
      </c>
      <c r="AL101" s="18" t="str">
        <f t="shared" si="16"/>
        <v/>
      </c>
      <c r="AM101" s="18" t="str">
        <f t="shared" si="17"/>
        <v/>
      </c>
      <c r="AN101" s="18" t="str">
        <f t="shared" si="18"/>
        <v/>
      </c>
      <c r="AO101" s="18" t="str">
        <f t="shared" si="19"/>
        <v/>
      </c>
      <c r="AP101" s="18" t="str">
        <f t="shared" si="20"/>
        <v/>
      </c>
      <c r="AS101" s="63">
        <f t="shared" si="21"/>
        <v>86.8</v>
      </c>
      <c r="AT101" s="23" t="str">
        <f t="shared" si="22"/>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U101" s="23" t="str">
        <f t="shared" si="23"/>
        <v xml:space="preserve">Perlu peningkatan dalam hal </v>
      </c>
      <c r="AV101" s="23" t="str">
        <f t="shared" si="24"/>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W101" s="23" t="str">
        <f t="shared" si="25"/>
        <v/>
      </c>
    </row>
    <row r="102" spans="1:49" ht="20.25" customHeight="1">
      <c r="A102" s="125">
        <v>96</v>
      </c>
      <c r="B102" s="126" t="s">
        <v>562</v>
      </c>
      <c r="C102" s="121" t="s">
        <v>943</v>
      </c>
      <c r="D102" s="122" t="s">
        <v>944</v>
      </c>
      <c r="E102" s="122" t="s">
        <v>886</v>
      </c>
      <c r="F102" s="123">
        <v>100</v>
      </c>
      <c r="G102" s="59">
        <v>90</v>
      </c>
      <c r="H102" s="59">
        <v>90</v>
      </c>
      <c r="I102" s="59">
        <v>90</v>
      </c>
      <c r="J102" s="59">
        <f t="shared" si="39"/>
        <v>80</v>
      </c>
      <c r="K102" s="59"/>
      <c r="L102" s="59"/>
      <c r="M102" s="59"/>
      <c r="N102" s="59"/>
      <c r="O102" s="124"/>
      <c r="P102" s="18">
        <v>80</v>
      </c>
      <c r="Q102" s="18">
        <v>79</v>
      </c>
      <c r="R102" s="18"/>
      <c r="S102" s="18"/>
      <c r="T102" s="18"/>
      <c r="U102" s="61">
        <f t="shared" si="40"/>
        <v>90</v>
      </c>
      <c r="V102" s="18" t="str">
        <f t="shared" si="31"/>
        <v xml:space="preserve">Memahami cara pencarian data dalam pengolah lembar kerja. </v>
      </c>
      <c r="W102" s="18" t="str">
        <f t="shared" si="32"/>
        <v xml:space="preserve"> Memakai tools pengolah lembar kerja. </v>
      </c>
      <c r="X102" s="18" t="str">
        <f t="shared" si="33"/>
        <v xml:space="preserve">Membuat custom block sebagai prosedur pada Scratch. </v>
      </c>
      <c r="Y102" s="18" t="str">
        <f t="shared" si="34"/>
        <v>Memahami makna blok penyusun program dalam bahasa  Blockly.</v>
      </c>
      <c r="Z102" s="18" t="str">
        <f t="shared" si="35"/>
        <v xml:space="preserve">Memahami dampak media sosial bagi penggunya. </v>
      </c>
      <c r="AA102" s="18" t="str">
        <f t="shared" si="36"/>
        <v/>
      </c>
      <c r="AB102" s="18" t="str">
        <f t="shared" si="37"/>
        <v/>
      </c>
      <c r="AC102" s="18" t="str">
        <f t="shared" si="38"/>
        <v/>
      </c>
      <c r="AD102" s="18"/>
      <c r="AE102" s="18"/>
      <c r="AF102" s="18"/>
      <c r="AG102" s="18"/>
      <c r="AH102" s="30" t="str">
        <f t="shared" si="12"/>
        <v/>
      </c>
      <c r="AI102" s="18" t="str">
        <f t="shared" si="13"/>
        <v/>
      </c>
      <c r="AJ102" s="18" t="str">
        <f t="shared" si="14"/>
        <v/>
      </c>
      <c r="AK102" s="18" t="str">
        <f t="shared" si="15"/>
        <v/>
      </c>
      <c r="AL102" s="18" t="str">
        <f t="shared" si="16"/>
        <v/>
      </c>
      <c r="AM102" s="18" t="str">
        <f t="shared" si="17"/>
        <v/>
      </c>
      <c r="AN102" s="18" t="str">
        <f t="shared" si="18"/>
        <v/>
      </c>
      <c r="AO102" s="18" t="str">
        <f t="shared" si="19"/>
        <v/>
      </c>
      <c r="AP102" s="18" t="str">
        <f t="shared" si="20"/>
        <v/>
      </c>
      <c r="AS102" s="63">
        <f t="shared" si="21"/>
        <v>90</v>
      </c>
      <c r="AT102" s="23" t="str">
        <f t="shared" si="22"/>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U102" s="23" t="str">
        <f t="shared" si="23"/>
        <v xml:space="preserve">Perlu peningkatan dalam hal </v>
      </c>
      <c r="AV102" s="23" t="str">
        <f t="shared" si="24"/>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W102" s="23" t="str">
        <f t="shared" si="25"/>
        <v/>
      </c>
    </row>
    <row r="103" spans="1:49" ht="20.25" customHeight="1">
      <c r="A103" s="119">
        <v>97</v>
      </c>
      <c r="B103" s="126" t="s">
        <v>563</v>
      </c>
      <c r="C103" s="121" t="s">
        <v>945</v>
      </c>
      <c r="D103" s="122" t="s">
        <v>946</v>
      </c>
      <c r="E103" s="122" t="s">
        <v>886</v>
      </c>
      <c r="F103" s="123">
        <v>90</v>
      </c>
      <c r="G103" s="59">
        <v>90</v>
      </c>
      <c r="H103" s="59">
        <v>95</v>
      </c>
      <c r="I103" s="59">
        <v>93</v>
      </c>
      <c r="J103" s="59">
        <f t="shared" si="39"/>
        <v>80</v>
      </c>
      <c r="K103" s="59"/>
      <c r="L103" s="59"/>
      <c r="M103" s="59"/>
      <c r="N103" s="59"/>
      <c r="O103" s="124"/>
      <c r="P103" s="18">
        <v>80</v>
      </c>
      <c r="Q103" s="18">
        <v>79</v>
      </c>
      <c r="R103" s="18"/>
      <c r="S103" s="18"/>
      <c r="T103" s="18"/>
      <c r="U103" s="61">
        <f t="shared" si="40"/>
        <v>89.6</v>
      </c>
      <c r="V103" s="18" t="str">
        <f t="shared" si="31"/>
        <v xml:space="preserve">Memahami cara pencarian data dalam pengolah lembar kerja. </v>
      </c>
      <c r="W103" s="18" t="str">
        <f t="shared" si="32"/>
        <v xml:space="preserve"> Memakai tools pengolah lembar kerja. </v>
      </c>
      <c r="X103" s="18" t="str">
        <f t="shared" si="33"/>
        <v xml:space="preserve">Membuat custom block sebagai prosedur pada Scratch. </v>
      </c>
      <c r="Y103" s="18" t="str">
        <f t="shared" si="34"/>
        <v>Memahami makna blok penyusun program dalam bahasa  Blockly.</v>
      </c>
      <c r="Z103" s="18" t="str">
        <f t="shared" si="35"/>
        <v xml:space="preserve">Memahami dampak media sosial bagi penggunya. </v>
      </c>
      <c r="AA103" s="18" t="str">
        <f t="shared" si="36"/>
        <v/>
      </c>
      <c r="AB103" s="18" t="str">
        <f t="shared" si="37"/>
        <v/>
      </c>
      <c r="AC103" s="18" t="str">
        <f t="shared" si="38"/>
        <v/>
      </c>
      <c r="AD103" s="18"/>
      <c r="AE103" s="18"/>
      <c r="AF103" s="18"/>
      <c r="AG103" s="18"/>
      <c r="AH103" s="30" t="str">
        <f t="shared" si="12"/>
        <v/>
      </c>
      <c r="AI103" s="18" t="str">
        <f t="shared" si="13"/>
        <v/>
      </c>
      <c r="AJ103" s="18" t="str">
        <f t="shared" si="14"/>
        <v/>
      </c>
      <c r="AK103" s="18" t="str">
        <f t="shared" si="15"/>
        <v/>
      </c>
      <c r="AL103" s="18" t="str">
        <f t="shared" si="16"/>
        <v/>
      </c>
      <c r="AM103" s="18" t="str">
        <f t="shared" si="17"/>
        <v/>
      </c>
      <c r="AN103" s="18" t="str">
        <f t="shared" si="18"/>
        <v/>
      </c>
      <c r="AO103" s="18" t="str">
        <f t="shared" si="19"/>
        <v/>
      </c>
      <c r="AP103" s="18" t="str">
        <f t="shared" si="20"/>
        <v/>
      </c>
      <c r="AS103" s="63">
        <f t="shared" si="21"/>
        <v>89.6</v>
      </c>
      <c r="AT103" s="23" t="str">
        <f t="shared" si="22"/>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U103" s="23" t="str">
        <f t="shared" si="23"/>
        <v xml:space="preserve">Perlu peningkatan dalam hal </v>
      </c>
      <c r="AV103" s="23" t="str">
        <f t="shared" si="24"/>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W103" s="23" t="str">
        <f t="shared" si="25"/>
        <v/>
      </c>
    </row>
    <row r="104" spans="1:49" ht="20.25" customHeight="1">
      <c r="A104" s="125">
        <v>98</v>
      </c>
      <c r="B104" s="126" t="s">
        <v>564</v>
      </c>
      <c r="C104" s="121" t="s">
        <v>947</v>
      </c>
      <c r="D104" s="122" t="s">
        <v>948</v>
      </c>
      <c r="E104" s="122" t="s">
        <v>886</v>
      </c>
      <c r="F104" s="123">
        <v>90</v>
      </c>
      <c r="G104" s="59">
        <v>68</v>
      </c>
      <c r="H104" s="59">
        <v>90</v>
      </c>
      <c r="I104" s="59">
        <v>92</v>
      </c>
      <c r="J104" s="59">
        <f t="shared" si="39"/>
        <v>80</v>
      </c>
      <c r="K104" s="59"/>
      <c r="L104" s="59"/>
      <c r="M104" s="59"/>
      <c r="N104" s="59"/>
      <c r="O104" s="124"/>
      <c r="P104" s="18">
        <v>80</v>
      </c>
      <c r="Q104" s="18">
        <v>79</v>
      </c>
      <c r="R104" s="18"/>
      <c r="S104" s="18"/>
      <c r="T104" s="18"/>
      <c r="U104" s="61">
        <f t="shared" si="40"/>
        <v>84</v>
      </c>
      <c r="V104" s="18" t="str">
        <f t="shared" si="31"/>
        <v xml:space="preserve">Memahami cara pencarian data dalam pengolah lembar kerja. </v>
      </c>
      <c r="W104" s="18" t="str">
        <f t="shared" si="32"/>
        <v/>
      </c>
      <c r="X104" s="18" t="str">
        <f t="shared" si="33"/>
        <v xml:space="preserve">Membuat custom block sebagai prosedur pada Scratch. </v>
      </c>
      <c r="Y104" s="18" t="str">
        <f t="shared" si="34"/>
        <v>Memahami makna blok penyusun program dalam bahasa  Blockly.</v>
      </c>
      <c r="Z104" s="18" t="str">
        <f t="shared" si="35"/>
        <v xml:space="preserve">Memahami dampak media sosial bagi penggunya. </v>
      </c>
      <c r="AA104" s="18" t="str">
        <f t="shared" si="36"/>
        <v/>
      </c>
      <c r="AB104" s="18" t="str">
        <f t="shared" si="37"/>
        <v/>
      </c>
      <c r="AC104" s="18" t="str">
        <f t="shared" si="38"/>
        <v/>
      </c>
      <c r="AD104" s="18"/>
      <c r="AE104" s="18"/>
      <c r="AF104" s="18"/>
      <c r="AG104" s="18"/>
      <c r="AH104" s="30" t="str">
        <f t="shared" si="12"/>
        <v/>
      </c>
      <c r="AI104" s="18" t="str">
        <f t="shared" si="13"/>
        <v/>
      </c>
      <c r="AJ104" s="18" t="str">
        <f t="shared" si="14"/>
        <v xml:space="preserve"> Memakai tools pengolah lembar kerja. </v>
      </c>
      <c r="AK104" s="18" t="str">
        <f t="shared" si="15"/>
        <v/>
      </c>
      <c r="AL104" s="18" t="str">
        <f t="shared" si="16"/>
        <v/>
      </c>
      <c r="AM104" s="18" t="str">
        <f t="shared" si="17"/>
        <v/>
      </c>
      <c r="AN104" s="18" t="str">
        <f t="shared" si="18"/>
        <v/>
      </c>
      <c r="AO104" s="18" t="str">
        <f t="shared" si="19"/>
        <v/>
      </c>
      <c r="AP104" s="18" t="str">
        <f t="shared" si="20"/>
        <v/>
      </c>
      <c r="AS104" s="63">
        <f t="shared" si="21"/>
        <v>84</v>
      </c>
      <c r="AT104" s="23" t="str">
        <f t="shared" si="22"/>
        <v xml:space="preserve">Mencapai kompetensi dengan sangat baik dalam Memahami cara pencarian data dalam pengolah lembar kerja. Membuat custom block sebagai prosedur pada Scratch. Memahami makna blok penyusun program dalam bahasa  Blockly.Memahami dampak media sosial bagi penggunya. </v>
      </c>
      <c r="AU104" s="23" t="str">
        <f t="shared" si="23"/>
        <v xml:space="preserve">Perlu peningkatan dalam hal  Memakai tools pengolah lembar kerja. </v>
      </c>
      <c r="AV104" s="23" t="str">
        <f t="shared" si="24"/>
        <v xml:space="preserve">Mencapai kompetensi dengan sangat baik dalam Memahami cara pencarian data dalam pengolah lembar kerja. Membuat custom block sebagai prosedur pada Scratch. Memahami makna blok penyusun program dalam bahasa  Blockly.Memahami dampak media sosial bagi penggunya. </v>
      </c>
      <c r="AW104" s="23" t="str">
        <f t="shared" si="25"/>
        <v xml:space="preserve">Perlu peningkatan dalam hal  Memakai tools pengolah lembar kerja. </v>
      </c>
    </row>
    <row r="105" spans="1:49" ht="20.25" customHeight="1">
      <c r="A105" s="119">
        <v>99</v>
      </c>
      <c r="B105" s="127"/>
      <c r="C105" s="128"/>
      <c r="D105" s="129"/>
      <c r="E105" s="129"/>
      <c r="F105" s="123"/>
      <c r="G105" s="59"/>
      <c r="H105" s="59"/>
      <c r="I105" s="59"/>
      <c r="J105" s="59"/>
      <c r="K105" s="59"/>
      <c r="L105" s="59"/>
      <c r="M105" s="59"/>
      <c r="N105" s="59"/>
      <c r="O105" s="59"/>
      <c r="P105" s="18">
        <v>80</v>
      </c>
      <c r="Q105" s="18">
        <v>79</v>
      </c>
      <c r="R105" s="18"/>
      <c r="S105" s="18"/>
      <c r="T105" s="18"/>
      <c r="U105" s="61"/>
      <c r="V105" s="18" t="str">
        <f t="shared" si="31"/>
        <v/>
      </c>
      <c r="W105" s="18" t="str">
        <f t="shared" si="32"/>
        <v/>
      </c>
      <c r="X105" s="18" t="str">
        <f t="shared" si="33"/>
        <v/>
      </c>
      <c r="Y105" s="18" t="str">
        <f t="shared" si="34"/>
        <v/>
      </c>
      <c r="Z105" s="18" t="str">
        <f t="shared" si="35"/>
        <v/>
      </c>
      <c r="AA105" s="18" t="str">
        <f t="shared" si="36"/>
        <v/>
      </c>
      <c r="AB105" s="18" t="str">
        <f t="shared" si="37"/>
        <v/>
      </c>
      <c r="AC105" s="18" t="str">
        <f t="shared" si="38"/>
        <v/>
      </c>
      <c r="AD105" s="18"/>
      <c r="AE105" s="18"/>
      <c r="AF105" s="18"/>
      <c r="AG105" s="18"/>
      <c r="AH105" s="30" t="str">
        <f t="shared" si="12"/>
        <v/>
      </c>
      <c r="AI105" s="18" t="str">
        <f t="shared" si="13"/>
        <v/>
      </c>
      <c r="AJ105" s="18" t="str">
        <f t="shared" si="14"/>
        <v/>
      </c>
      <c r="AK105" s="18" t="str">
        <f t="shared" si="15"/>
        <v/>
      </c>
      <c r="AL105" s="18" t="str">
        <f t="shared" si="16"/>
        <v/>
      </c>
      <c r="AM105" s="18" t="str">
        <f t="shared" si="17"/>
        <v/>
      </c>
      <c r="AN105" s="18" t="str">
        <f t="shared" si="18"/>
        <v/>
      </c>
      <c r="AO105" s="18" t="str">
        <f t="shared" si="19"/>
        <v/>
      </c>
      <c r="AP105" s="18" t="str">
        <f t="shared" si="20"/>
        <v/>
      </c>
      <c r="AS105" s="63">
        <f t="shared" si="21"/>
        <v>0</v>
      </c>
      <c r="AT105" s="23" t="str">
        <f t="shared" si="22"/>
        <v xml:space="preserve">Mencapai kompetensi dengan sangat baik dalam </v>
      </c>
      <c r="AU105" s="23" t="str">
        <f t="shared" si="23"/>
        <v xml:space="preserve">Perlu peningkatan dalam hal </v>
      </c>
      <c r="AV105" s="23" t="str">
        <f t="shared" si="24"/>
        <v/>
      </c>
      <c r="AW105" s="23" t="str">
        <f t="shared" si="25"/>
        <v/>
      </c>
    </row>
    <row r="106" spans="1:49" ht="20.25" customHeight="1">
      <c r="A106" s="125">
        <v>100</v>
      </c>
      <c r="B106" s="130" t="s">
        <v>565</v>
      </c>
      <c r="C106" s="131" t="s">
        <v>949</v>
      </c>
      <c r="D106" s="122" t="s">
        <v>950</v>
      </c>
      <c r="E106" s="122" t="s">
        <v>951</v>
      </c>
      <c r="F106" s="123">
        <v>75</v>
      </c>
      <c r="G106" s="59">
        <v>70</v>
      </c>
      <c r="H106" s="59">
        <v>50</v>
      </c>
      <c r="I106" s="59">
        <v>86</v>
      </c>
      <c r="J106" s="59">
        <f t="shared" ref="J106:J135" si="41">IF(H106&lt;=60,70,IF(H106&lt;=70,75,80))</f>
        <v>70</v>
      </c>
      <c r="K106" s="59"/>
      <c r="L106" s="59"/>
      <c r="M106" s="59"/>
      <c r="N106" s="59"/>
      <c r="O106" s="124"/>
      <c r="P106" s="18">
        <v>80</v>
      </c>
      <c r="Q106" s="18">
        <v>79</v>
      </c>
      <c r="R106" s="18"/>
      <c r="S106" s="18"/>
      <c r="T106" s="18"/>
      <c r="U106" s="61">
        <f t="shared" ref="U106:U135" si="42">AVERAGE(F106:O106)</f>
        <v>70.2</v>
      </c>
      <c r="V106" s="18" t="str">
        <f t="shared" si="31"/>
        <v/>
      </c>
      <c r="W106" s="18" t="str">
        <f t="shared" si="32"/>
        <v/>
      </c>
      <c r="X106" s="18" t="str">
        <f t="shared" si="33"/>
        <v/>
      </c>
      <c r="Y106" s="18" t="str">
        <f t="shared" si="34"/>
        <v>Memahami makna blok penyusun program dalam bahasa  Blockly.</v>
      </c>
      <c r="Z106" s="18" t="str">
        <f t="shared" si="35"/>
        <v/>
      </c>
      <c r="AA106" s="18" t="str">
        <f t="shared" si="36"/>
        <v/>
      </c>
      <c r="AB106" s="18" t="str">
        <f t="shared" si="37"/>
        <v/>
      </c>
      <c r="AC106" s="18" t="str">
        <f t="shared" si="38"/>
        <v/>
      </c>
      <c r="AD106" s="18"/>
      <c r="AE106" s="18"/>
      <c r="AF106" s="18"/>
      <c r="AG106" s="18"/>
      <c r="AH106" s="30" t="str">
        <f t="shared" si="12"/>
        <v/>
      </c>
      <c r="AI106" s="18" t="str">
        <f t="shared" si="13"/>
        <v xml:space="preserve">Memahami cara pencarian data dalam pengolah lembar kerja. </v>
      </c>
      <c r="AJ106" s="18" t="str">
        <f t="shared" si="14"/>
        <v xml:space="preserve"> Memakai tools pengolah lembar kerja. </v>
      </c>
      <c r="AK106" s="18" t="str">
        <f t="shared" si="15"/>
        <v xml:space="preserve">Membuat custom block sebagai prosedur pada Scratch. </v>
      </c>
      <c r="AL106" s="18" t="str">
        <f t="shared" si="16"/>
        <v/>
      </c>
      <c r="AM106" s="18" t="str">
        <f t="shared" si="17"/>
        <v xml:space="preserve">Memahami dampak media sosial bagi penggunya. </v>
      </c>
      <c r="AN106" s="18" t="str">
        <f t="shared" si="18"/>
        <v/>
      </c>
      <c r="AO106" s="18" t="str">
        <f t="shared" si="19"/>
        <v/>
      </c>
      <c r="AP106" s="18" t="str">
        <f t="shared" si="20"/>
        <v/>
      </c>
      <c r="AS106" s="63">
        <f t="shared" si="21"/>
        <v>70.2</v>
      </c>
      <c r="AT106" s="23" t="str">
        <f t="shared" si="22"/>
        <v>Mencapai kompetensi dengan sangat baik dalam Memahami makna blok penyusun program dalam bahasa  Blockly.</v>
      </c>
      <c r="AU106" s="23" t="str">
        <f t="shared" si="23"/>
        <v xml:space="preserve">Perlu peningkatan dalam hal Memahami cara pencarian data dalam pengolah lembar kerja.  Memakai tools pengolah lembar kerja. Membuat custom block sebagai prosedur pada Scratch. Memahami dampak media sosial bagi penggunya. </v>
      </c>
      <c r="AV106" s="23" t="str">
        <f t="shared" si="24"/>
        <v>Mencapai kompetensi dengan sangat baik dalam Memahami makna blok penyusun program dalam bahasa  Blockly.</v>
      </c>
      <c r="AW106" s="23" t="str">
        <f t="shared" si="25"/>
        <v xml:space="preserve">Perlu peningkatan dalam hal Memahami cara pencarian data dalam pengolah lembar kerja.  Memakai tools pengolah lembar kerja. Membuat custom block sebagai prosedur pada Scratch. Memahami dampak media sosial bagi penggunya. </v>
      </c>
    </row>
    <row r="107" spans="1:49" ht="20.25" customHeight="1">
      <c r="A107" s="119">
        <v>101</v>
      </c>
      <c r="B107" s="126" t="s">
        <v>566</v>
      </c>
      <c r="C107" s="121" t="s">
        <v>952</v>
      </c>
      <c r="D107" s="122" t="s">
        <v>953</v>
      </c>
      <c r="E107" s="122" t="s">
        <v>951</v>
      </c>
      <c r="F107" s="123">
        <v>80</v>
      </c>
      <c r="G107" s="59">
        <v>78</v>
      </c>
      <c r="H107" s="59">
        <v>45</v>
      </c>
      <c r="I107" s="59">
        <v>83</v>
      </c>
      <c r="J107" s="59">
        <f t="shared" si="41"/>
        <v>70</v>
      </c>
      <c r="K107" s="59"/>
      <c r="L107" s="59"/>
      <c r="M107" s="59"/>
      <c r="N107" s="59"/>
      <c r="O107" s="124"/>
      <c r="P107" s="18">
        <v>80</v>
      </c>
      <c r="Q107" s="18">
        <v>79</v>
      </c>
      <c r="R107" s="18"/>
      <c r="S107" s="18"/>
      <c r="T107" s="18"/>
      <c r="U107" s="61">
        <f t="shared" si="42"/>
        <v>71.2</v>
      </c>
      <c r="V107" s="18" t="str">
        <f t="shared" si="31"/>
        <v xml:space="preserve">Memahami cara pencarian data dalam pengolah lembar kerja. </v>
      </c>
      <c r="W107" s="18" t="str">
        <f t="shared" si="32"/>
        <v/>
      </c>
      <c r="X107" s="18" t="str">
        <f t="shared" si="33"/>
        <v/>
      </c>
      <c r="Y107" s="18" t="str">
        <f t="shared" si="34"/>
        <v>Memahami makna blok penyusun program dalam bahasa  Blockly.</v>
      </c>
      <c r="Z107" s="18" t="str">
        <f t="shared" si="35"/>
        <v/>
      </c>
      <c r="AA107" s="18" t="str">
        <f t="shared" si="36"/>
        <v/>
      </c>
      <c r="AB107" s="18" t="str">
        <f t="shared" si="37"/>
        <v/>
      </c>
      <c r="AC107" s="18" t="str">
        <f t="shared" si="38"/>
        <v/>
      </c>
      <c r="AD107" s="18"/>
      <c r="AE107" s="18"/>
      <c r="AF107" s="18"/>
      <c r="AG107" s="18"/>
      <c r="AH107" s="30" t="str">
        <f t="shared" si="12"/>
        <v/>
      </c>
      <c r="AI107" s="18" t="str">
        <f t="shared" si="13"/>
        <v/>
      </c>
      <c r="AJ107" s="18" t="str">
        <f t="shared" si="14"/>
        <v xml:space="preserve"> Memakai tools pengolah lembar kerja. </v>
      </c>
      <c r="AK107" s="18" t="str">
        <f t="shared" si="15"/>
        <v xml:space="preserve">Membuat custom block sebagai prosedur pada Scratch. </v>
      </c>
      <c r="AL107" s="18" t="str">
        <f t="shared" si="16"/>
        <v/>
      </c>
      <c r="AM107" s="18" t="str">
        <f t="shared" si="17"/>
        <v xml:space="preserve">Memahami dampak media sosial bagi penggunya. </v>
      </c>
      <c r="AN107" s="18" t="str">
        <f t="shared" si="18"/>
        <v/>
      </c>
      <c r="AO107" s="18" t="str">
        <f t="shared" si="19"/>
        <v/>
      </c>
      <c r="AP107" s="18" t="str">
        <f t="shared" si="20"/>
        <v/>
      </c>
      <c r="AS107" s="63">
        <f t="shared" si="21"/>
        <v>71.2</v>
      </c>
      <c r="AT107" s="23" t="str">
        <f t="shared" si="22"/>
        <v>Mencapai kompetensi dengan sangat baik dalam Memahami cara pencarian data dalam pengolah lembar kerja. Memahami makna blok penyusun program dalam bahasa  Blockly.</v>
      </c>
      <c r="AU107" s="23" t="str">
        <f t="shared" si="23"/>
        <v xml:space="preserve">Perlu peningkatan dalam hal  Memakai tools pengolah lembar kerja. Membuat custom block sebagai prosedur pada Scratch. Memahami dampak media sosial bagi penggunya. </v>
      </c>
      <c r="AV107" s="23" t="str">
        <f t="shared" si="24"/>
        <v>Mencapai kompetensi dengan sangat baik dalam Memahami cara pencarian data dalam pengolah lembar kerja. Memahami makna blok penyusun program dalam bahasa  Blockly.</v>
      </c>
      <c r="AW107" s="23" t="str">
        <f t="shared" si="25"/>
        <v xml:space="preserve">Perlu peningkatan dalam hal  Memakai tools pengolah lembar kerja. Membuat custom block sebagai prosedur pada Scratch. Memahami dampak media sosial bagi penggunya. </v>
      </c>
    </row>
    <row r="108" spans="1:49" ht="20.25" customHeight="1">
      <c r="A108" s="125">
        <v>102</v>
      </c>
      <c r="B108" s="126" t="s">
        <v>567</v>
      </c>
      <c r="C108" s="121" t="s">
        <v>954</v>
      </c>
      <c r="D108" s="122" t="s">
        <v>955</v>
      </c>
      <c r="E108" s="122" t="s">
        <v>951</v>
      </c>
      <c r="F108" s="123">
        <v>80</v>
      </c>
      <c r="G108" s="59">
        <v>70</v>
      </c>
      <c r="H108" s="59">
        <v>65</v>
      </c>
      <c r="I108" s="59">
        <v>55</v>
      </c>
      <c r="J108" s="59">
        <f t="shared" si="41"/>
        <v>75</v>
      </c>
      <c r="K108" s="59"/>
      <c r="L108" s="59"/>
      <c r="M108" s="59"/>
      <c r="N108" s="59"/>
      <c r="O108" s="124"/>
      <c r="P108" s="18">
        <v>80</v>
      </c>
      <c r="Q108" s="18">
        <v>79</v>
      </c>
      <c r="R108" s="18"/>
      <c r="S108" s="18"/>
      <c r="T108" s="18"/>
      <c r="U108" s="61">
        <f t="shared" si="42"/>
        <v>69</v>
      </c>
      <c r="V108" s="18" t="str">
        <f t="shared" si="31"/>
        <v xml:space="preserve">Memahami cara pencarian data dalam pengolah lembar kerja. </v>
      </c>
      <c r="W108" s="18" t="str">
        <f t="shared" si="32"/>
        <v/>
      </c>
      <c r="X108" s="18" t="str">
        <f t="shared" si="33"/>
        <v/>
      </c>
      <c r="Y108" s="18" t="str">
        <f t="shared" si="34"/>
        <v/>
      </c>
      <c r="Z108" s="18" t="str">
        <f t="shared" si="35"/>
        <v/>
      </c>
      <c r="AA108" s="18" t="str">
        <f t="shared" si="36"/>
        <v/>
      </c>
      <c r="AB108" s="18" t="str">
        <f t="shared" si="37"/>
        <v/>
      </c>
      <c r="AC108" s="18" t="str">
        <f t="shared" si="38"/>
        <v/>
      </c>
      <c r="AD108" s="18"/>
      <c r="AE108" s="18"/>
      <c r="AF108" s="18"/>
      <c r="AG108" s="18"/>
      <c r="AH108" s="30" t="str">
        <f t="shared" si="12"/>
        <v/>
      </c>
      <c r="AI108" s="18" t="str">
        <f t="shared" si="13"/>
        <v/>
      </c>
      <c r="AJ108" s="18" t="str">
        <f t="shared" si="14"/>
        <v xml:space="preserve"> Memakai tools pengolah lembar kerja. </v>
      </c>
      <c r="AK108" s="18" t="str">
        <f t="shared" si="15"/>
        <v xml:space="preserve">Membuat custom block sebagai prosedur pada Scratch. </v>
      </c>
      <c r="AL108" s="18" t="str">
        <f t="shared" si="16"/>
        <v>Memahami makna blok penyusun program dalam bahasa  Blockly.</v>
      </c>
      <c r="AM108" s="18" t="str">
        <f t="shared" si="17"/>
        <v xml:space="preserve">Memahami dampak media sosial bagi penggunya. </v>
      </c>
      <c r="AN108" s="18" t="str">
        <f t="shared" si="18"/>
        <v/>
      </c>
      <c r="AO108" s="18" t="str">
        <f t="shared" si="19"/>
        <v/>
      </c>
      <c r="AP108" s="18" t="str">
        <f t="shared" si="20"/>
        <v/>
      </c>
      <c r="AS108" s="63">
        <f t="shared" si="21"/>
        <v>69</v>
      </c>
      <c r="AT108" s="23" t="str">
        <f t="shared" si="22"/>
        <v xml:space="preserve">Mencapai kompetensi dengan sangat baik dalam Memahami cara pencarian data dalam pengolah lembar kerja. </v>
      </c>
      <c r="AU108" s="23" t="str">
        <f t="shared" si="23"/>
        <v xml:space="preserve">Perlu peningkatan dalam hal  Memakai tools pengolah lembar kerja. Membuat custom block sebagai prosedur pada Scratch. Memahami makna blok penyusun program dalam bahasa  Blockly.Memahami dampak media sosial bagi penggunya. </v>
      </c>
      <c r="AV108" s="23" t="str">
        <f t="shared" si="24"/>
        <v xml:space="preserve">Mencapai kompetensi dengan sangat baik dalam Memahami cara pencarian data dalam pengolah lembar kerja. </v>
      </c>
      <c r="AW108" s="23" t="str">
        <f t="shared" si="25"/>
        <v xml:space="preserve">Perlu peningkatan dalam hal  Memakai tools pengolah lembar kerja. Membuat custom block sebagai prosedur pada Scratch. Memahami makna blok penyusun program dalam bahasa  Blockly.Memahami dampak media sosial bagi penggunya. </v>
      </c>
    </row>
    <row r="109" spans="1:49" ht="20.25" customHeight="1">
      <c r="A109" s="119">
        <v>103</v>
      </c>
      <c r="B109" s="126" t="s">
        <v>568</v>
      </c>
      <c r="C109" s="121" t="s">
        <v>956</v>
      </c>
      <c r="D109" s="122" t="s">
        <v>957</v>
      </c>
      <c r="E109" s="122" t="s">
        <v>951</v>
      </c>
      <c r="F109" s="123">
        <v>55</v>
      </c>
      <c r="G109" s="59">
        <v>70</v>
      </c>
      <c r="H109" s="59">
        <v>75</v>
      </c>
      <c r="I109" s="59">
        <v>86</v>
      </c>
      <c r="J109" s="59">
        <f t="shared" si="41"/>
        <v>80</v>
      </c>
      <c r="K109" s="59"/>
      <c r="L109" s="59"/>
      <c r="M109" s="59"/>
      <c r="N109" s="59"/>
      <c r="O109" s="124"/>
      <c r="P109" s="18">
        <v>80</v>
      </c>
      <c r="Q109" s="18">
        <v>79</v>
      </c>
      <c r="R109" s="18"/>
      <c r="S109" s="18"/>
      <c r="T109" s="18"/>
      <c r="U109" s="61">
        <f t="shared" si="42"/>
        <v>73.2</v>
      </c>
      <c r="V109" s="18" t="str">
        <f t="shared" si="31"/>
        <v/>
      </c>
      <c r="W109" s="18" t="str">
        <f t="shared" si="32"/>
        <v/>
      </c>
      <c r="X109" s="18" t="str">
        <f t="shared" si="33"/>
        <v/>
      </c>
      <c r="Y109" s="18" t="str">
        <f t="shared" si="34"/>
        <v>Memahami makna blok penyusun program dalam bahasa  Blockly.</v>
      </c>
      <c r="Z109" s="18" t="str">
        <f t="shared" si="35"/>
        <v xml:space="preserve">Memahami dampak media sosial bagi penggunya. </v>
      </c>
      <c r="AA109" s="18" t="str">
        <f t="shared" si="36"/>
        <v/>
      </c>
      <c r="AB109" s="18" t="str">
        <f t="shared" si="37"/>
        <v/>
      </c>
      <c r="AC109" s="18" t="str">
        <f t="shared" si="38"/>
        <v/>
      </c>
      <c r="AD109" s="18"/>
      <c r="AE109" s="18"/>
      <c r="AF109" s="18"/>
      <c r="AG109" s="18"/>
      <c r="AH109" s="30" t="str">
        <f t="shared" si="12"/>
        <v/>
      </c>
      <c r="AI109" s="18" t="str">
        <f t="shared" si="13"/>
        <v xml:space="preserve">Memahami cara pencarian data dalam pengolah lembar kerja. </v>
      </c>
      <c r="AJ109" s="18" t="str">
        <f t="shared" si="14"/>
        <v xml:space="preserve"> Memakai tools pengolah lembar kerja. </v>
      </c>
      <c r="AK109" s="18" t="str">
        <f t="shared" si="15"/>
        <v xml:space="preserve">Membuat custom block sebagai prosedur pada Scratch. </v>
      </c>
      <c r="AL109" s="18" t="str">
        <f t="shared" si="16"/>
        <v/>
      </c>
      <c r="AM109" s="18" t="str">
        <f t="shared" si="17"/>
        <v/>
      </c>
      <c r="AN109" s="18" t="str">
        <f t="shared" si="18"/>
        <v/>
      </c>
      <c r="AO109" s="18" t="str">
        <f t="shared" si="19"/>
        <v/>
      </c>
      <c r="AP109" s="18" t="str">
        <f t="shared" si="20"/>
        <v/>
      </c>
      <c r="AS109" s="63">
        <f t="shared" si="21"/>
        <v>73.2</v>
      </c>
      <c r="AT109" s="23" t="str">
        <f t="shared" si="22"/>
        <v xml:space="preserve">Mencapai kompetensi dengan sangat baik dalam Memahami makna blok penyusun program dalam bahasa  Blockly.Memahami dampak media sosial bagi penggunya. </v>
      </c>
      <c r="AU109" s="23" t="str">
        <f t="shared" si="23"/>
        <v xml:space="preserve">Perlu peningkatan dalam hal Memahami cara pencarian data dalam pengolah lembar kerja.  Memakai tools pengolah lembar kerja. Membuat custom block sebagai prosedur pada Scratch. </v>
      </c>
      <c r="AV109" s="23" t="str">
        <f t="shared" si="24"/>
        <v xml:space="preserve">Mencapai kompetensi dengan sangat baik dalam Memahami makna blok penyusun program dalam bahasa  Blockly.Memahami dampak media sosial bagi penggunya. </v>
      </c>
      <c r="AW109" s="23" t="str">
        <f t="shared" si="25"/>
        <v xml:space="preserve">Perlu peningkatan dalam hal Memahami cara pencarian data dalam pengolah lembar kerja.  Memakai tools pengolah lembar kerja. Membuat custom block sebagai prosedur pada Scratch. </v>
      </c>
    </row>
    <row r="110" spans="1:49" ht="20.25" customHeight="1">
      <c r="A110" s="125">
        <v>104</v>
      </c>
      <c r="B110" s="126" t="s">
        <v>569</v>
      </c>
      <c r="C110" s="121" t="s">
        <v>958</v>
      </c>
      <c r="D110" s="122" t="s">
        <v>959</v>
      </c>
      <c r="E110" s="122" t="s">
        <v>951</v>
      </c>
      <c r="F110" s="123">
        <v>90</v>
      </c>
      <c r="G110" s="59">
        <v>82</v>
      </c>
      <c r="H110" s="59">
        <v>85</v>
      </c>
      <c r="I110" s="59">
        <v>92</v>
      </c>
      <c r="J110" s="59">
        <f t="shared" si="41"/>
        <v>80</v>
      </c>
      <c r="K110" s="59"/>
      <c r="L110" s="59"/>
      <c r="M110" s="59"/>
      <c r="N110" s="59"/>
      <c r="O110" s="124"/>
      <c r="P110" s="18">
        <v>80</v>
      </c>
      <c r="Q110" s="18">
        <v>79</v>
      </c>
      <c r="R110" s="18"/>
      <c r="S110" s="18"/>
      <c r="T110" s="18"/>
      <c r="U110" s="61">
        <f t="shared" si="42"/>
        <v>85.8</v>
      </c>
      <c r="V110" s="18" t="str">
        <f t="shared" si="31"/>
        <v xml:space="preserve">Memahami cara pencarian data dalam pengolah lembar kerja. </v>
      </c>
      <c r="W110" s="18" t="str">
        <f t="shared" si="32"/>
        <v xml:space="preserve"> Memakai tools pengolah lembar kerja. </v>
      </c>
      <c r="X110" s="18" t="str">
        <f t="shared" si="33"/>
        <v xml:space="preserve">Membuat custom block sebagai prosedur pada Scratch. </v>
      </c>
      <c r="Y110" s="18" t="str">
        <f t="shared" si="34"/>
        <v>Memahami makna blok penyusun program dalam bahasa  Blockly.</v>
      </c>
      <c r="Z110" s="18" t="str">
        <f t="shared" si="35"/>
        <v xml:space="preserve">Memahami dampak media sosial bagi penggunya. </v>
      </c>
      <c r="AA110" s="18" t="str">
        <f t="shared" si="36"/>
        <v/>
      </c>
      <c r="AB110" s="18" t="str">
        <f t="shared" si="37"/>
        <v/>
      </c>
      <c r="AC110" s="18" t="str">
        <f t="shared" si="38"/>
        <v/>
      </c>
      <c r="AD110" s="18"/>
      <c r="AE110" s="18"/>
      <c r="AF110" s="18"/>
      <c r="AG110" s="18"/>
      <c r="AH110" s="30" t="str">
        <f t="shared" si="12"/>
        <v/>
      </c>
      <c r="AI110" s="18" t="str">
        <f t="shared" si="13"/>
        <v/>
      </c>
      <c r="AJ110" s="18" t="str">
        <f t="shared" si="14"/>
        <v/>
      </c>
      <c r="AK110" s="18" t="str">
        <f t="shared" si="15"/>
        <v/>
      </c>
      <c r="AL110" s="18" t="str">
        <f t="shared" si="16"/>
        <v/>
      </c>
      <c r="AM110" s="18" t="str">
        <f t="shared" si="17"/>
        <v/>
      </c>
      <c r="AN110" s="18" t="str">
        <f t="shared" si="18"/>
        <v/>
      </c>
      <c r="AO110" s="18" t="str">
        <f t="shared" si="19"/>
        <v/>
      </c>
      <c r="AP110" s="18" t="str">
        <f t="shared" si="20"/>
        <v/>
      </c>
      <c r="AS110" s="63">
        <f t="shared" si="21"/>
        <v>85.8</v>
      </c>
      <c r="AT110" s="23" t="str">
        <f t="shared" si="22"/>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U110" s="23" t="str">
        <f t="shared" si="23"/>
        <v xml:space="preserve">Perlu peningkatan dalam hal </v>
      </c>
      <c r="AV110" s="23" t="str">
        <f t="shared" si="24"/>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W110" s="23" t="str">
        <f t="shared" si="25"/>
        <v/>
      </c>
    </row>
    <row r="111" spans="1:49" ht="20.25" customHeight="1">
      <c r="A111" s="119">
        <v>105</v>
      </c>
      <c r="B111" s="126" t="s">
        <v>570</v>
      </c>
      <c r="C111" s="121" t="s">
        <v>960</v>
      </c>
      <c r="D111" s="122" t="s">
        <v>961</v>
      </c>
      <c r="E111" s="122" t="s">
        <v>951</v>
      </c>
      <c r="F111" s="123">
        <v>80</v>
      </c>
      <c r="G111" s="59">
        <v>70</v>
      </c>
      <c r="H111" s="59">
        <v>55</v>
      </c>
      <c r="I111" s="59">
        <v>80</v>
      </c>
      <c r="J111" s="59">
        <f t="shared" si="41"/>
        <v>70</v>
      </c>
      <c r="K111" s="59"/>
      <c r="L111" s="59"/>
      <c r="M111" s="59"/>
      <c r="N111" s="59"/>
      <c r="O111" s="124"/>
      <c r="P111" s="18">
        <v>80</v>
      </c>
      <c r="Q111" s="18">
        <v>79</v>
      </c>
      <c r="R111" s="18"/>
      <c r="S111" s="18"/>
      <c r="T111" s="18"/>
      <c r="U111" s="61">
        <f t="shared" si="42"/>
        <v>71</v>
      </c>
      <c r="V111" s="18" t="str">
        <f t="shared" si="31"/>
        <v xml:space="preserve">Memahami cara pencarian data dalam pengolah lembar kerja. </v>
      </c>
      <c r="W111" s="18" t="str">
        <f t="shared" si="32"/>
        <v/>
      </c>
      <c r="X111" s="18" t="str">
        <f t="shared" si="33"/>
        <v/>
      </c>
      <c r="Y111" s="18" t="str">
        <f t="shared" si="34"/>
        <v>Memahami makna blok penyusun program dalam bahasa  Blockly.</v>
      </c>
      <c r="Z111" s="18" t="str">
        <f t="shared" si="35"/>
        <v/>
      </c>
      <c r="AA111" s="18" t="str">
        <f t="shared" si="36"/>
        <v/>
      </c>
      <c r="AB111" s="18" t="str">
        <f t="shared" si="37"/>
        <v/>
      </c>
      <c r="AC111" s="18" t="str">
        <f t="shared" si="38"/>
        <v/>
      </c>
      <c r="AD111" s="18"/>
      <c r="AE111" s="18"/>
      <c r="AF111" s="18"/>
      <c r="AG111" s="18"/>
      <c r="AH111" s="30" t="str">
        <f t="shared" si="12"/>
        <v/>
      </c>
      <c r="AI111" s="18" t="str">
        <f t="shared" si="13"/>
        <v/>
      </c>
      <c r="AJ111" s="18" t="str">
        <f t="shared" si="14"/>
        <v xml:space="preserve"> Memakai tools pengolah lembar kerja. </v>
      </c>
      <c r="AK111" s="18" t="str">
        <f t="shared" si="15"/>
        <v xml:space="preserve">Membuat custom block sebagai prosedur pada Scratch. </v>
      </c>
      <c r="AL111" s="18" t="str">
        <f t="shared" si="16"/>
        <v/>
      </c>
      <c r="AM111" s="18" t="str">
        <f t="shared" si="17"/>
        <v xml:space="preserve">Memahami dampak media sosial bagi penggunya. </v>
      </c>
      <c r="AN111" s="18" t="str">
        <f t="shared" si="18"/>
        <v/>
      </c>
      <c r="AO111" s="18" t="str">
        <f t="shared" si="19"/>
        <v/>
      </c>
      <c r="AP111" s="18" t="str">
        <f t="shared" si="20"/>
        <v/>
      </c>
      <c r="AS111" s="63">
        <f t="shared" si="21"/>
        <v>71</v>
      </c>
      <c r="AT111" s="23" t="str">
        <f t="shared" si="22"/>
        <v>Mencapai kompetensi dengan sangat baik dalam Memahami cara pencarian data dalam pengolah lembar kerja. Memahami makna blok penyusun program dalam bahasa  Blockly.</v>
      </c>
      <c r="AU111" s="23" t="str">
        <f t="shared" si="23"/>
        <v xml:space="preserve">Perlu peningkatan dalam hal  Memakai tools pengolah lembar kerja. Membuat custom block sebagai prosedur pada Scratch. Memahami dampak media sosial bagi penggunya. </v>
      </c>
      <c r="AV111" s="23" t="str">
        <f t="shared" si="24"/>
        <v>Mencapai kompetensi dengan sangat baik dalam Memahami cara pencarian data dalam pengolah lembar kerja. Memahami makna blok penyusun program dalam bahasa  Blockly.</v>
      </c>
      <c r="AW111" s="23" t="str">
        <f t="shared" si="25"/>
        <v xml:space="preserve">Perlu peningkatan dalam hal  Memakai tools pengolah lembar kerja. Membuat custom block sebagai prosedur pada Scratch. Memahami dampak media sosial bagi penggunya. </v>
      </c>
    </row>
    <row r="112" spans="1:49" ht="20.25" customHeight="1">
      <c r="A112" s="125">
        <v>106</v>
      </c>
      <c r="B112" s="126" t="s">
        <v>571</v>
      </c>
      <c r="C112" s="121" t="s">
        <v>962</v>
      </c>
      <c r="D112" s="122" t="s">
        <v>963</v>
      </c>
      <c r="E112" s="122" t="s">
        <v>951</v>
      </c>
      <c r="F112" s="123">
        <v>70</v>
      </c>
      <c r="G112" s="59">
        <v>92</v>
      </c>
      <c r="H112" s="59">
        <v>70</v>
      </c>
      <c r="I112" s="59">
        <v>86</v>
      </c>
      <c r="J112" s="59">
        <f t="shared" si="41"/>
        <v>75</v>
      </c>
      <c r="K112" s="59"/>
      <c r="L112" s="59"/>
      <c r="M112" s="59"/>
      <c r="N112" s="59"/>
      <c r="O112" s="124"/>
      <c r="P112" s="18">
        <v>80</v>
      </c>
      <c r="Q112" s="18">
        <v>79</v>
      </c>
      <c r="R112" s="18"/>
      <c r="S112" s="18"/>
      <c r="T112" s="18"/>
      <c r="U112" s="61">
        <f t="shared" si="42"/>
        <v>78.599999999999994</v>
      </c>
      <c r="V112" s="18" t="str">
        <f t="shared" si="31"/>
        <v/>
      </c>
      <c r="W112" s="18" t="str">
        <f t="shared" si="32"/>
        <v xml:space="preserve"> Memakai tools pengolah lembar kerja. </v>
      </c>
      <c r="X112" s="18" t="str">
        <f t="shared" si="33"/>
        <v/>
      </c>
      <c r="Y112" s="18" t="str">
        <f t="shared" si="34"/>
        <v>Memahami makna blok penyusun program dalam bahasa  Blockly.</v>
      </c>
      <c r="Z112" s="18" t="str">
        <f t="shared" si="35"/>
        <v/>
      </c>
      <c r="AA112" s="18" t="str">
        <f t="shared" si="36"/>
        <v/>
      </c>
      <c r="AB112" s="18" t="str">
        <f t="shared" si="37"/>
        <v/>
      </c>
      <c r="AC112" s="18" t="str">
        <f t="shared" si="38"/>
        <v/>
      </c>
      <c r="AD112" s="18"/>
      <c r="AE112" s="18"/>
      <c r="AF112" s="18"/>
      <c r="AG112" s="18"/>
      <c r="AH112" s="30" t="str">
        <f t="shared" si="12"/>
        <v/>
      </c>
      <c r="AI112" s="18" t="str">
        <f t="shared" si="13"/>
        <v xml:space="preserve">Memahami cara pencarian data dalam pengolah lembar kerja. </v>
      </c>
      <c r="AJ112" s="18" t="str">
        <f t="shared" si="14"/>
        <v/>
      </c>
      <c r="AK112" s="18" t="str">
        <f t="shared" si="15"/>
        <v xml:space="preserve">Membuat custom block sebagai prosedur pada Scratch. </v>
      </c>
      <c r="AL112" s="18" t="str">
        <f t="shared" si="16"/>
        <v/>
      </c>
      <c r="AM112" s="18" t="str">
        <f t="shared" si="17"/>
        <v xml:space="preserve">Memahami dampak media sosial bagi penggunya. </v>
      </c>
      <c r="AN112" s="18" t="str">
        <f t="shared" si="18"/>
        <v/>
      </c>
      <c r="AO112" s="18" t="str">
        <f t="shared" si="19"/>
        <v/>
      </c>
      <c r="AP112" s="18" t="str">
        <f t="shared" si="20"/>
        <v/>
      </c>
      <c r="AS112" s="63">
        <f t="shared" si="21"/>
        <v>78.599999999999994</v>
      </c>
      <c r="AT112" s="23" t="str">
        <f t="shared" si="22"/>
        <v>Mencapai kompetensi dengan sangat baik dalam  Memakai tools pengolah lembar kerja. Memahami makna blok penyusun program dalam bahasa  Blockly.</v>
      </c>
      <c r="AU112" s="23" t="str">
        <f t="shared" si="23"/>
        <v xml:space="preserve">Perlu peningkatan dalam hal Memahami cara pencarian data dalam pengolah lembar kerja. Membuat custom block sebagai prosedur pada Scratch. Memahami dampak media sosial bagi penggunya. </v>
      </c>
      <c r="AV112" s="23" t="str">
        <f t="shared" si="24"/>
        <v>Mencapai kompetensi dengan sangat baik dalam  Memakai tools pengolah lembar kerja. Memahami makna blok penyusun program dalam bahasa  Blockly.</v>
      </c>
      <c r="AW112" s="23" t="str">
        <f t="shared" si="25"/>
        <v xml:space="preserve">Perlu peningkatan dalam hal Memahami cara pencarian data dalam pengolah lembar kerja. Membuat custom block sebagai prosedur pada Scratch. Memahami dampak media sosial bagi penggunya. </v>
      </c>
    </row>
    <row r="113" spans="1:49" ht="20.25" customHeight="1">
      <c r="A113" s="119">
        <v>107</v>
      </c>
      <c r="B113" s="126" t="s">
        <v>572</v>
      </c>
      <c r="C113" s="121" t="s">
        <v>964</v>
      </c>
      <c r="D113" s="122" t="s">
        <v>965</v>
      </c>
      <c r="E113" s="122" t="s">
        <v>951</v>
      </c>
      <c r="F113" s="123">
        <v>75</v>
      </c>
      <c r="G113" s="59">
        <v>70</v>
      </c>
      <c r="H113" s="59">
        <v>65</v>
      </c>
      <c r="I113" s="59">
        <v>90</v>
      </c>
      <c r="J113" s="59">
        <f t="shared" si="41"/>
        <v>75</v>
      </c>
      <c r="K113" s="59"/>
      <c r="L113" s="59"/>
      <c r="M113" s="59"/>
      <c r="N113" s="59"/>
      <c r="O113" s="124"/>
      <c r="P113" s="18">
        <v>80</v>
      </c>
      <c r="Q113" s="18">
        <v>79</v>
      </c>
      <c r="R113" s="18"/>
      <c r="S113" s="18"/>
      <c r="T113" s="18"/>
      <c r="U113" s="61">
        <f t="shared" si="42"/>
        <v>75</v>
      </c>
      <c r="V113" s="18" t="str">
        <f t="shared" si="31"/>
        <v/>
      </c>
      <c r="W113" s="18" t="str">
        <f t="shared" si="32"/>
        <v/>
      </c>
      <c r="X113" s="18" t="str">
        <f t="shared" si="33"/>
        <v/>
      </c>
      <c r="Y113" s="18" t="str">
        <f t="shared" si="34"/>
        <v>Memahami makna blok penyusun program dalam bahasa  Blockly.</v>
      </c>
      <c r="Z113" s="18" t="str">
        <f t="shared" si="35"/>
        <v/>
      </c>
      <c r="AA113" s="18" t="str">
        <f t="shared" si="36"/>
        <v/>
      </c>
      <c r="AB113" s="18" t="str">
        <f t="shared" si="37"/>
        <v/>
      </c>
      <c r="AC113" s="18" t="str">
        <f t="shared" si="38"/>
        <v/>
      </c>
      <c r="AD113" s="18"/>
      <c r="AE113" s="18"/>
      <c r="AF113" s="18"/>
      <c r="AG113" s="18"/>
      <c r="AH113" s="30" t="str">
        <f t="shared" si="12"/>
        <v/>
      </c>
      <c r="AI113" s="18" t="str">
        <f t="shared" si="13"/>
        <v xml:space="preserve">Memahami cara pencarian data dalam pengolah lembar kerja. </v>
      </c>
      <c r="AJ113" s="18" t="str">
        <f t="shared" si="14"/>
        <v xml:space="preserve"> Memakai tools pengolah lembar kerja. </v>
      </c>
      <c r="AK113" s="18" t="str">
        <f t="shared" si="15"/>
        <v xml:space="preserve">Membuat custom block sebagai prosedur pada Scratch. </v>
      </c>
      <c r="AL113" s="18" t="str">
        <f t="shared" si="16"/>
        <v/>
      </c>
      <c r="AM113" s="18" t="str">
        <f t="shared" si="17"/>
        <v xml:space="preserve">Memahami dampak media sosial bagi penggunya. </v>
      </c>
      <c r="AN113" s="18" t="str">
        <f t="shared" si="18"/>
        <v/>
      </c>
      <c r="AO113" s="18" t="str">
        <f t="shared" si="19"/>
        <v/>
      </c>
      <c r="AP113" s="18" t="str">
        <f t="shared" si="20"/>
        <v/>
      </c>
      <c r="AS113" s="63">
        <f t="shared" si="21"/>
        <v>75</v>
      </c>
      <c r="AT113" s="23" t="str">
        <f t="shared" si="22"/>
        <v>Mencapai kompetensi dengan sangat baik dalam Memahami makna blok penyusun program dalam bahasa  Blockly.</v>
      </c>
      <c r="AU113" s="23" t="str">
        <f t="shared" si="23"/>
        <v xml:space="preserve">Perlu peningkatan dalam hal Memahami cara pencarian data dalam pengolah lembar kerja.  Memakai tools pengolah lembar kerja. Membuat custom block sebagai prosedur pada Scratch. Memahami dampak media sosial bagi penggunya. </v>
      </c>
      <c r="AV113" s="23" t="str">
        <f t="shared" si="24"/>
        <v>Mencapai kompetensi dengan sangat baik dalam Memahami makna blok penyusun program dalam bahasa  Blockly.</v>
      </c>
      <c r="AW113" s="23" t="str">
        <f t="shared" si="25"/>
        <v xml:space="preserve">Perlu peningkatan dalam hal Memahami cara pencarian data dalam pengolah lembar kerja.  Memakai tools pengolah lembar kerja. Membuat custom block sebagai prosedur pada Scratch. Memahami dampak media sosial bagi penggunya. </v>
      </c>
    </row>
    <row r="114" spans="1:49" ht="20.25" customHeight="1">
      <c r="A114" s="125">
        <v>108</v>
      </c>
      <c r="B114" s="126" t="s">
        <v>573</v>
      </c>
      <c r="C114" s="121" t="s">
        <v>966</v>
      </c>
      <c r="D114" s="122" t="s">
        <v>967</v>
      </c>
      <c r="E114" s="122" t="s">
        <v>951</v>
      </c>
      <c r="F114" s="123">
        <v>75</v>
      </c>
      <c r="G114" s="59">
        <v>70</v>
      </c>
      <c r="H114" s="59">
        <v>55</v>
      </c>
      <c r="I114" s="59">
        <v>80</v>
      </c>
      <c r="J114" s="59">
        <f t="shared" si="41"/>
        <v>70</v>
      </c>
      <c r="K114" s="59"/>
      <c r="L114" s="59"/>
      <c r="M114" s="59"/>
      <c r="N114" s="59"/>
      <c r="O114" s="124"/>
      <c r="P114" s="18">
        <v>80</v>
      </c>
      <c r="Q114" s="18">
        <v>79</v>
      </c>
      <c r="R114" s="18"/>
      <c r="S114" s="18"/>
      <c r="T114" s="18"/>
      <c r="U114" s="61">
        <f t="shared" si="42"/>
        <v>70</v>
      </c>
      <c r="V114" s="18" t="str">
        <f t="shared" si="31"/>
        <v/>
      </c>
      <c r="W114" s="18" t="str">
        <f t="shared" si="32"/>
        <v/>
      </c>
      <c r="X114" s="18" t="str">
        <f t="shared" si="33"/>
        <v/>
      </c>
      <c r="Y114" s="18" t="str">
        <f t="shared" si="34"/>
        <v>Memahami makna blok penyusun program dalam bahasa  Blockly.</v>
      </c>
      <c r="Z114" s="18" t="str">
        <f t="shared" si="35"/>
        <v/>
      </c>
      <c r="AA114" s="18" t="str">
        <f t="shared" si="36"/>
        <v/>
      </c>
      <c r="AB114" s="18" t="str">
        <f t="shared" si="37"/>
        <v/>
      </c>
      <c r="AC114" s="18" t="str">
        <f t="shared" si="38"/>
        <v/>
      </c>
      <c r="AD114" s="18"/>
      <c r="AE114" s="18"/>
      <c r="AF114" s="18"/>
      <c r="AG114" s="18"/>
      <c r="AH114" s="30" t="str">
        <f t="shared" si="12"/>
        <v/>
      </c>
      <c r="AI114" s="18" t="str">
        <f t="shared" si="13"/>
        <v xml:space="preserve">Memahami cara pencarian data dalam pengolah lembar kerja. </v>
      </c>
      <c r="AJ114" s="18" t="str">
        <f t="shared" si="14"/>
        <v xml:space="preserve"> Memakai tools pengolah lembar kerja. </v>
      </c>
      <c r="AK114" s="18" t="str">
        <f t="shared" si="15"/>
        <v xml:space="preserve">Membuat custom block sebagai prosedur pada Scratch. </v>
      </c>
      <c r="AL114" s="18" t="str">
        <f t="shared" si="16"/>
        <v/>
      </c>
      <c r="AM114" s="18" t="str">
        <f t="shared" si="17"/>
        <v xml:space="preserve">Memahami dampak media sosial bagi penggunya. </v>
      </c>
      <c r="AN114" s="18" t="str">
        <f t="shared" si="18"/>
        <v/>
      </c>
      <c r="AO114" s="18" t="str">
        <f t="shared" si="19"/>
        <v/>
      </c>
      <c r="AP114" s="18" t="str">
        <f t="shared" si="20"/>
        <v/>
      </c>
      <c r="AS114" s="63">
        <f t="shared" si="21"/>
        <v>70</v>
      </c>
      <c r="AT114" s="23" t="str">
        <f t="shared" si="22"/>
        <v>Mencapai kompetensi dengan sangat baik dalam Memahami makna blok penyusun program dalam bahasa  Blockly.</v>
      </c>
      <c r="AU114" s="23" t="str">
        <f t="shared" si="23"/>
        <v xml:space="preserve">Perlu peningkatan dalam hal Memahami cara pencarian data dalam pengolah lembar kerja.  Memakai tools pengolah lembar kerja. Membuat custom block sebagai prosedur pada Scratch. Memahami dampak media sosial bagi penggunya. </v>
      </c>
      <c r="AV114" s="23" t="str">
        <f t="shared" si="24"/>
        <v>Mencapai kompetensi dengan sangat baik dalam Memahami makna blok penyusun program dalam bahasa  Blockly.</v>
      </c>
      <c r="AW114" s="23" t="str">
        <f t="shared" si="25"/>
        <v xml:space="preserve">Perlu peningkatan dalam hal Memahami cara pencarian data dalam pengolah lembar kerja.  Memakai tools pengolah lembar kerja. Membuat custom block sebagai prosedur pada Scratch. Memahami dampak media sosial bagi penggunya. </v>
      </c>
    </row>
    <row r="115" spans="1:49" ht="20.25" customHeight="1">
      <c r="A115" s="119">
        <v>109</v>
      </c>
      <c r="B115" s="126" t="s">
        <v>574</v>
      </c>
      <c r="C115" s="121" t="s">
        <v>968</v>
      </c>
      <c r="D115" s="122" t="s">
        <v>969</v>
      </c>
      <c r="E115" s="122" t="s">
        <v>951</v>
      </c>
      <c r="F115" s="123">
        <v>85</v>
      </c>
      <c r="G115" s="59">
        <v>80</v>
      </c>
      <c r="H115" s="59">
        <v>75</v>
      </c>
      <c r="I115" s="59">
        <v>80</v>
      </c>
      <c r="J115" s="59">
        <f t="shared" si="41"/>
        <v>80</v>
      </c>
      <c r="K115" s="59"/>
      <c r="L115" s="59"/>
      <c r="M115" s="59"/>
      <c r="N115" s="59"/>
      <c r="O115" s="124"/>
      <c r="P115" s="18">
        <v>80</v>
      </c>
      <c r="Q115" s="18">
        <v>79</v>
      </c>
      <c r="R115" s="18"/>
      <c r="S115" s="18"/>
      <c r="T115" s="18"/>
      <c r="U115" s="61">
        <f t="shared" si="42"/>
        <v>80</v>
      </c>
      <c r="V115" s="18" t="str">
        <f t="shared" si="31"/>
        <v xml:space="preserve">Memahami cara pencarian data dalam pengolah lembar kerja. </v>
      </c>
      <c r="W115" s="18" t="str">
        <f t="shared" si="32"/>
        <v xml:space="preserve"> Memakai tools pengolah lembar kerja. </v>
      </c>
      <c r="X115" s="18" t="str">
        <f t="shared" si="33"/>
        <v/>
      </c>
      <c r="Y115" s="18" t="str">
        <f t="shared" si="34"/>
        <v>Memahami makna blok penyusun program dalam bahasa  Blockly.</v>
      </c>
      <c r="Z115" s="18" t="str">
        <f t="shared" si="35"/>
        <v xml:space="preserve">Memahami dampak media sosial bagi penggunya. </v>
      </c>
      <c r="AA115" s="18" t="str">
        <f t="shared" si="36"/>
        <v/>
      </c>
      <c r="AB115" s="18" t="str">
        <f t="shared" si="37"/>
        <v/>
      </c>
      <c r="AC115" s="18" t="str">
        <f t="shared" si="38"/>
        <v/>
      </c>
      <c r="AD115" s="18"/>
      <c r="AE115" s="18"/>
      <c r="AF115" s="18"/>
      <c r="AG115" s="18"/>
      <c r="AH115" s="30" t="str">
        <f t="shared" si="12"/>
        <v/>
      </c>
      <c r="AI115" s="18" t="str">
        <f t="shared" si="13"/>
        <v/>
      </c>
      <c r="AJ115" s="18" t="str">
        <f t="shared" si="14"/>
        <v/>
      </c>
      <c r="AK115" s="18" t="str">
        <f t="shared" si="15"/>
        <v xml:space="preserve">Membuat custom block sebagai prosedur pada Scratch. </v>
      </c>
      <c r="AL115" s="18" t="str">
        <f t="shared" si="16"/>
        <v/>
      </c>
      <c r="AM115" s="18" t="str">
        <f t="shared" si="17"/>
        <v/>
      </c>
      <c r="AN115" s="18" t="str">
        <f t="shared" si="18"/>
        <v/>
      </c>
      <c r="AO115" s="18" t="str">
        <f t="shared" si="19"/>
        <v/>
      </c>
      <c r="AP115" s="18" t="str">
        <f t="shared" si="20"/>
        <v/>
      </c>
      <c r="AS115" s="63">
        <f t="shared" si="21"/>
        <v>80</v>
      </c>
      <c r="AT115" s="23" t="str">
        <f t="shared" si="22"/>
        <v xml:space="preserve">Mencapai kompetensi dengan sangat baik dalam Memahami cara pencarian data dalam pengolah lembar kerja.  Memakai tools pengolah lembar kerja. Memahami makna blok penyusun program dalam bahasa  Blockly.Memahami dampak media sosial bagi penggunya. </v>
      </c>
      <c r="AU115" s="23" t="str">
        <f t="shared" si="23"/>
        <v xml:space="preserve">Perlu peningkatan dalam hal Membuat custom block sebagai prosedur pada Scratch. </v>
      </c>
      <c r="AV115" s="23" t="str">
        <f t="shared" si="24"/>
        <v xml:space="preserve">Mencapai kompetensi dengan sangat baik dalam Memahami cara pencarian data dalam pengolah lembar kerja.  Memakai tools pengolah lembar kerja. Memahami makna blok penyusun program dalam bahasa  Blockly.Memahami dampak media sosial bagi penggunya. </v>
      </c>
      <c r="AW115" s="23" t="str">
        <f t="shared" si="25"/>
        <v xml:space="preserve">Perlu peningkatan dalam hal Membuat custom block sebagai prosedur pada Scratch. </v>
      </c>
    </row>
    <row r="116" spans="1:49" ht="20.25" customHeight="1">
      <c r="A116" s="125">
        <v>110</v>
      </c>
      <c r="B116" s="126" t="s">
        <v>575</v>
      </c>
      <c r="C116" s="121" t="s">
        <v>970</v>
      </c>
      <c r="D116" s="122" t="s">
        <v>971</v>
      </c>
      <c r="E116" s="122" t="s">
        <v>951</v>
      </c>
      <c r="F116" s="123">
        <v>60</v>
      </c>
      <c r="G116" s="59">
        <v>70</v>
      </c>
      <c r="H116" s="59">
        <v>65</v>
      </c>
      <c r="I116" s="59">
        <v>80</v>
      </c>
      <c r="J116" s="59">
        <f t="shared" si="41"/>
        <v>75</v>
      </c>
      <c r="K116" s="59"/>
      <c r="L116" s="59"/>
      <c r="M116" s="59"/>
      <c r="N116" s="59"/>
      <c r="O116" s="124"/>
      <c r="P116" s="18">
        <v>80</v>
      </c>
      <c r="Q116" s="18">
        <v>79</v>
      </c>
      <c r="R116" s="18"/>
      <c r="S116" s="18"/>
      <c r="T116" s="18"/>
      <c r="U116" s="61">
        <f t="shared" si="42"/>
        <v>70</v>
      </c>
      <c r="V116" s="18" t="str">
        <f t="shared" si="31"/>
        <v/>
      </c>
      <c r="W116" s="18" t="str">
        <f t="shared" si="32"/>
        <v/>
      </c>
      <c r="X116" s="18" t="str">
        <f t="shared" si="33"/>
        <v/>
      </c>
      <c r="Y116" s="18" t="str">
        <f t="shared" si="34"/>
        <v>Memahami makna blok penyusun program dalam bahasa  Blockly.</v>
      </c>
      <c r="Z116" s="18" t="str">
        <f t="shared" si="35"/>
        <v/>
      </c>
      <c r="AA116" s="18" t="str">
        <f t="shared" si="36"/>
        <v/>
      </c>
      <c r="AB116" s="18" t="str">
        <f t="shared" si="37"/>
        <v/>
      </c>
      <c r="AC116" s="18" t="str">
        <f t="shared" si="38"/>
        <v/>
      </c>
      <c r="AD116" s="18"/>
      <c r="AE116" s="18"/>
      <c r="AF116" s="18"/>
      <c r="AG116" s="18"/>
      <c r="AH116" s="30" t="str">
        <f t="shared" si="12"/>
        <v/>
      </c>
      <c r="AI116" s="18" t="str">
        <f t="shared" si="13"/>
        <v xml:space="preserve">Memahami cara pencarian data dalam pengolah lembar kerja. </v>
      </c>
      <c r="AJ116" s="18" t="str">
        <f t="shared" si="14"/>
        <v xml:space="preserve"> Memakai tools pengolah lembar kerja. </v>
      </c>
      <c r="AK116" s="18" t="str">
        <f t="shared" si="15"/>
        <v xml:space="preserve">Membuat custom block sebagai prosedur pada Scratch. </v>
      </c>
      <c r="AL116" s="18" t="str">
        <f t="shared" si="16"/>
        <v/>
      </c>
      <c r="AM116" s="18" t="str">
        <f t="shared" si="17"/>
        <v xml:space="preserve">Memahami dampak media sosial bagi penggunya. </v>
      </c>
      <c r="AN116" s="18" t="str">
        <f t="shared" si="18"/>
        <v/>
      </c>
      <c r="AO116" s="18" t="str">
        <f t="shared" si="19"/>
        <v/>
      </c>
      <c r="AP116" s="18" t="str">
        <f t="shared" si="20"/>
        <v/>
      </c>
      <c r="AS116" s="63">
        <f t="shared" si="21"/>
        <v>70</v>
      </c>
      <c r="AT116" s="23" t="str">
        <f t="shared" si="22"/>
        <v>Mencapai kompetensi dengan sangat baik dalam Memahami makna blok penyusun program dalam bahasa  Blockly.</v>
      </c>
      <c r="AU116" s="23" t="str">
        <f t="shared" si="23"/>
        <v xml:space="preserve">Perlu peningkatan dalam hal Memahami cara pencarian data dalam pengolah lembar kerja.  Memakai tools pengolah lembar kerja. Membuat custom block sebagai prosedur pada Scratch. Memahami dampak media sosial bagi penggunya. </v>
      </c>
      <c r="AV116" s="23" t="str">
        <f t="shared" si="24"/>
        <v>Mencapai kompetensi dengan sangat baik dalam Memahami makna blok penyusun program dalam bahasa  Blockly.</v>
      </c>
      <c r="AW116" s="23" t="str">
        <f t="shared" si="25"/>
        <v xml:space="preserve">Perlu peningkatan dalam hal Memahami cara pencarian data dalam pengolah lembar kerja.  Memakai tools pengolah lembar kerja. Membuat custom block sebagai prosedur pada Scratch. Memahami dampak media sosial bagi penggunya. </v>
      </c>
    </row>
    <row r="117" spans="1:49" ht="20.25" customHeight="1">
      <c r="A117" s="119">
        <v>111</v>
      </c>
      <c r="B117" s="126" t="s">
        <v>576</v>
      </c>
      <c r="C117" s="121" t="s">
        <v>972</v>
      </c>
      <c r="D117" s="122" t="s">
        <v>973</v>
      </c>
      <c r="E117" s="122" t="s">
        <v>951</v>
      </c>
      <c r="F117" s="123">
        <v>90</v>
      </c>
      <c r="G117" s="59">
        <v>92</v>
      </c>
      <c r="H117" s="59">
        <v>65</v>
      </c>
      <c r="I117" s="59">
        <v>86</v>
      </c>
      <c r="J117" s="59">
        <f t="shared" si="41"/>
        <v>75</v>
      </c>
      <c r="K117" s="59"/>
      <c r="L117" s="59"/>
      <c r="M117" s="59"/>
      <c r="N117" s="59"/>
      <c r="O117" s="124"/>
      <c r="P117" s="18">
        <v>80</v>
      </c>
      <c r="Q117" s="18">
        <v>79</v>
      </c>
      <c r="R117" s="18"/>
      <c r="S117" s="18"/>
      <c r="T117" s="18"/>
      <c r="U117" s="61">
        <f t="shared" si="42"/>
        <v>81.599999999999994</v>
      </c>
      <c r="V117" s="18" t="str">
        <f t="shared" si="31"/>
        <v xml:space="preserve">Memahami cara pencarian data dalam pengolah lembar kerja. </v>
      </c>
      <c r="W117" s="18" t="str">
        <f t="shared" si="32"/>
        <v xml:space="preserve"> Memakai tools pengolah lembar kerja. </v>
      </c>
      <c r="X117" s="18" t="str">
        <f t="shared" si="33"/>
        <v/>
      </c>
      <c r="Y117" s="18" t="str">
        <f t="shared" si="34"/>
        <v>Memahami makna blok penyusun program dalam bahasa  Blockly.</v>
      </c>
      <c r="Z117" s="18" t="str">
        <f t="shared" si="35"/>
        <v/>
      </c>
      <c r="AA117" s="18" t="str">
        <f t="shared" si="36"/>
        <v/>
      </c>
      <c r="AB117" s="18" t="str">
        <f t="shared" si="37"/>
        <v/>
      </c>
      <c r="AC117" s="18" t="str">
        <f t="shared" si="38"/>
        <v/>
      </c>
      <c r="AD117" s="18"/>
      <c r="AE117" s="18"/>
      <c r="AF117" s="18"/>
      <c r="AG117" s="18"/>
      <c r="AH117" s="30" t="str">
        <f t="shared" si="12"/>
        <v/>
      </c>
      <c r="AI117" s="18" t="str">
        <f t="shared" si="13"/>
        <v/>
      </c>
      <c r="AJ117" s="18" t="str">
        <f t="shared" si="14"/>
        <v/>
      </c>
      <c r="AK117" s="18" t="str">
        <f t="shared" si="15"/>
        <v xml:space="preserve">Membuat custom block sebagai prosedur pada Scratch. </v>
      </c>
      <c r="AL117" s="18" t="str">
        <f t="shared" si="16"/>
        <v/>
      </c>
      <c r="AM117" s="18" t="str">
        <f t="shared" si="17"/>
        <v xml:space="preserve">Memahami dampak media sosial bagi penggunya. </v>
      </c>
      <c r="AN117" s="18" t="str">
        <f t="shared" si="18"/>
        <v/>
      </c>
      <c r="AO117" s="18" t="str">
        <f t="shared" si="19"/>
        <v/>
      </c>
      <c r="AP117" s="18" t="str">
        <f t="shared" si="20"/>
        <v/>
      </c>
      <c r="AS117" s="63">
        <f t="shared" si="21"/>
        <v>81.599999999999994</v>
      </c>
      <c r="AT117" s="23" t="str">
        <f t="shared" si="22"/>
        <v>Mencapai kompetensi dengan sangat baik dalam Memahami cara pencarian data dalam pengolah lembar kerja.  Memakai tools pengolah lembar kerja. Memahami makna blok penyusun program dalam bahasa  Blockly.</v>
      </c>
      <c r="AU117" s="23" t="str">
        <f t="shared" si="23"/>
        <v xml:space="preserve">Perlu peningkatan dalam hal Membuat custom block sebagai prosedur pada Scratch. Memahami dampak media sosial bagi penggunya. </v>
      </c>
      <c r="AV117" s="23" t="str">
        <f t="shared" si="24"/>
        <v>Mencapai kompetensi dengan sangat baik dalam Memahami cara pencarian data dalam pengolah lembar kerja.  Memakai tools pengolah lembar kerja. Memahami makna blok penyusun program dalam bahasa  Blockly.</v>
      </c>
      <c r="AW117" s="23" t="str">
        <f t="shared" si="25"/>
        <v xml:space="preserve">Perlu peningkatan dalam hal Membuat custom block sebagai prosedur pada Scratch. Memahami dampak media sosial bagi penggunya. </v>
      </c>
    </row>
    <row r="118" spans="1:49" ht="20.25" customHeight="1">
      <c r="A118" s="125">
        <v>112</v>
      </c>
      <c r="B118" s="126" t="s">
        <v>577</v>
      </c>
      <c r="C118" s="121" t="s">
        <v>974</v>
      </c>
      <c r="D118" s="122" t="s">
        <v>975</v>
      </c>
      <c r="E118" s="122" t="s">
        <v>951</v>
      </c>
      <c r="F118" s="123">
        <v>75</v>
      </c>
      <c r="G118" s="59">
        <v>70</v>
      </c>
      <c r="H118" s="59">
        <v>50</v>
      </c>
      <c r="I118" s="59">
        <v>92</v>
      </c>
      <c r="J118" s="59">
        <f t="shared" si="41"/>
        <v>70</v>
      </c>
      <c r="K118" s="59"/>
      <c r="L118" s="59"/>
      <c r="M118" s="59"/>
      <c r="N118" s="59"/>
      <c r="O118" s="124"/>
      <c r="P118" s="18">
        <v>80</v>
      </c>
      <c r="Q118" s="18">
        <v>79</v>
      </c>
      <c r="R118" s="18"/>
      <c r="S118" s="18"/>
      <c r="T118" s="18"/>
      <c r="U118" s="61">
        <f t="shared" si="42"/>
        <v>71.400000000000006</v>
      </c>
      <c r="V118" s="18" t="str">
        <f t="shared" si="31"/>
        <v/>
      </c>
      <c r="W118" s="18" t="str">
        <f t="shared" si="32"/>
        <v/>
      </c>
      <c r="X118" s="18" t="str">
        <f t="shared" si="33"/>
        <v/>
      </c>
      <c r="Y118" s="18" t="str">
        <f t="shared" si="34"/>
        <v>Memahami makna blok penyusun program dalam bahasa  Blockly.</v>
      </c>
      <c r="Z118" s="18" t="str">
        <f t="shared" si="35"/>
        <v/>
      </c>
      <c r="AA118" s="18" t="str">
        <f t="shared" si="36"/>
        <v/>
      </c>
      <c r="AB118" s="18" t="str">
        <f t="shared" si="37"/>
        <v/>
      </c>
      <c r="AC118" s="18" t="str">
        <f t="shared" si="38"/>
        <v/>
      </c>
      <c r="AD118" s="18"/>
      <c r="AE118" s="18"/>
      <c r="AF118" s="18"/>
      <c r="AG118" s="18"/>
      <c r="AH118" s="30" t="str">
        <f t="shared" si="12"/>
        <v/>
      </c>
      <c r="AI118" s="18" t="str">
        <f t="shared" si="13"/>
        <v xml:space="preserve">Memahami cara pencarian data dalam pengolah lembar kerja. </v>
      </c>
      <c r="AJ118" s="18" t="str">
        <f t="shared" si="14"/>
        <v xml:space="preserve"> Memakai tools pengolah lembar kerja. </v>
      </c>
      <c r="AK118" s="18" t="str">
        <f t="shared" si="15"/>
        <v xml:space="preserve">Membuat custom block sebagai prosedur pada Scratch. </v>
      </c>
      <c r="AL118" s="18" t="str">
        <f t="shared" si="16"/>
        <v/>
      </c>
      <c r="AM118" s="18" t="str">
        <f t="shared" si="17"/>
        <v xml:space="preserve">Memahami dampak media sosial bagi penggunya. </v>
      </c>
      <c r="AN118" s="18" t="str">
        <f t="shared" si="18"/>
        <v/>
      </c>
      <c r="AO118" s="18" t="str">
        <f t="shared" si="19"/>
        <v/>
      </c>
      <c r="AP118" s="18" t="str">
        <f t="shared" si="20"/>
        <v/>
      </c>
      <c r="AS118" s="63">
        <f t="shared" si="21"/>
        <v>71.400000000000006</v>
      </c>
      <c r="AT118" s="23" t="str">
        <f t="shared" si="22"/>
        <v>Mencapai kompetensi dengan sangat baik dalam Memahami makna blok penyusun program dalam bahasa  Blockly.</v>
      </c>
      <c r="AU118" s="23" t="str">
        <f t="shared" si="23"/>
        <v xml:space="preserve">Perlu peningkatan dalam hal Memahami cara pencarian data dalam pengolah lembar kerja.  Memakai tools pengolah lembar kerja. Membuat custom block sebagai prosedur pada Scratch. Memahami dampak media sosial bagi penggunya. </v>
      </c>
      <c r="AV118" s="23" t="str">
        <f t="shared" si="24"/>
        <v>Mencapai kompetensi dengan sangat baik dalam Memahami makna blok penyusun program dalam bahasa  Blockly.</v>
      </c>
      <c r="AW118" s="23" t="str">
        <f t="shared" si="25"/>
        <v xml:space="preserve">Perlu peningkatan dalam hal Memahami cara pencarian data dalam pengolah lembar kerja.  Memakai tools pengolah lembar kerja. Membuat custom block sebagai prosedur pada Scratch. Memahami dampak media sosial bagi penggunya. </v>
      </c>
    </row>
    <row r="119" spans="1:49" ht="20.25" customHeight="1">
      <c r="A119" s="119">
        <v>113</v>
      </c>
      <c r="B119" s="126" t="s">
        <v>578</v>
      </c>
      <c r="C119" s="121" t="s">
        <v>976</v>
      </c>
      <c r="D119" s="122" t="s">
        <v>977</v>
      </c>
      <c r="E119" s="122" t="s">
        <v>951</v>
      </c>
      <c r="F119" s="123">
        <v>90</v>
      </c>
      <c r="G119" s="59">
        <v>90</v>
      </c>
      <c r="H119" s="59">
        <v>60</v>
      </c>
      <c r="I119" s="59">
        <v>90</v>
      </c>
      <c r="J119" s="59">
        <f t="shared" si="41"/>
        <v>70</v>
      </c>
      <c r="K119" s="59"/>
      <c r="L119" s="59"/>
      <c r="M119" s="59"/>
      <c r="N119" s="59"/>
      <c r="O119" s="124"/>
      <c r="P119" s="18">
        <v>80</v>
      </c>
      <c r="Q119" s="18">
        <v>79</v>
      </c>
      <c r="R119" s="18"/>
      <c r="S119" s="18"/>
      <c r="T119" s="18"/>
      <c r="U119" s="61">
        <f t="shared" si="42"/>
        <v>80</v>
      </c>
      <c r="V119" s="18" t="str">
        <f t="shared" si="31"/>
        <v xml:space="preserve">Memahami cara pencarian data dalam pengolah lembar kerja. </v>
      </c>
      <c r="W119" s="18" t="str">
        <f t="shared" si="32"/>
        <v xml:space="preserve"> Memakai tools pengolah lembar kerja. </v>
      </c>
      <c r="X119" s="18" t="str">
        <f t="shared" si="33"/>
        <v/>
      </c>
      <c r="Y119" s="18" t="str">
        <f t="shared" si="34"/>
        <v>Memahami makna blok penyusun program dalam bahasa  Blockly.</v>
      </c>
      <c r="Z119" s="18" t="str">
        <f t="shared" si="35"/>
        <v/>
      </c>
      <c r="AA119" s="18" t="str">
        <f t="shared" si="36"/>
        <v/>
      </c>
      <c r="AB119" s="18" t="str">
        <f t="shared" si="37"/>
        <v/>
      </c>
      <c r="AC119" s="18" t="str">
        <f t="shared" si="38"/>
        <v/>
      </c>
      <c r="AD119" s="18"/>
      <c r="AE119" s="18"/>
      <c r="AF119" s="18"/>
      <c r="AG119" s="18"/>
      <c r="AH119" s="30" t="str">
        <f t="shared" si="12"/>
        <v/>
      </c>
      <c r="AI119" s="18" t="str">
        <f t="shared" si="13"/>
        <v/>
      </c>
      <c r="AJ119" s="18" t="str">
        <f t="shared" si="14"/>
        <v/>
      </c>
      <c r="AK119" s="18" t="str">
        <f t="shared" si="15"/>
        <v xml:space="preserve">Membuat custom block sebagai prosedur pada Scratch. </v>
      </c>
      <c r="AL119" s="18" t="str">
        <f t="shared" si="16"/>
        <v/>
      </c>
      <c r="AM119" s="18" t="str">
        <f t="shared" si="17"/>
        <v xml:space="preserve">Memahami dampak media sosial bagi penggunya. </v>
      </c>
      <c r="AN119" s="18" t="str">
        <f t="shared" si="18"/>
        <v/>
      </c>
      <c r="AO119" s="18" t="str">
        <f t="shared" si="19"/>
        <v/>
      </c>
      <c r="AP119" s="18" t="str">
        <f t="shared" si="20"/>
        <v/>
      </c>
      <c r="AS119" s="63">
        <f t="shared" si="21"/>
        <v>80</v>
      </c>
      <c r="AT119" s="23" t="str">
        <f t="shared" si="22"/>
        <v>Mencapai kompetensi dengan sangat baik dalam Memahami cara pencarian data dalam pengolah lembar kerja.  Memakai tools pengolah lembar kerja. Memahami makna blok penyusun program dalam bahasa  Blockly.</v>
      </c>
      <c r="AU119" s="23" t="str">
        <f t="shared" si="23"/>
        <v xml:space="preserve">Perlu peningkatan dalam hal Membuat custom block sebagai prosedur pada Scratch. Memahami dampak media sosial bagi penggunya. </v>
      </c>
      <c r="AV119" s="23" t="str">
        <f t="shared" si="24"/>
        <v>Mencapai kompetensi dengan sangat baik dalam Memahami cara pencarian data dalam pengolah lembar kerja.  Memakai tools pengolah lembar kerja. Memahami makna blok penyusun program dalam bahasa  Blockly.</v>
      </c>
      <c r="AW119" s="23" t="str">
        <f t="shared" si="25"/>
        <v xml:space="preserve">Perlu peningkatan dalam hal Membuat custom block sebagai prosedur pada Scratch. Memahami dampak media sosial bagi penggunya. </v>
      </c>
    </row>
    <row r="120" spans="1:49" ht="20.25" customHeight="1">
      <c r="A120" s="125">
        <v>114</v>
      </c>
      <c r="B120" s="126" t="s">
        <v>579</v>
      </c>
      <c r="C120" s="121" t="s">
        <v>978</v>
      </c>
      <c r="D120" s="122" t="s">
        <v>979</v>
      </c>
      <c r="E120" s="122" t="s">
        <v>951</v>
      </c>
      <c r="F120" s="123">
        <v>60</v>
      </c>
      <c r="G120" s="59">
        <v>68</v>
      </c>
      <c r="H120" s="59">
        <v>85</v>
      </c>
      <c r="I120" s="59">
        <v>80</v>
      </c>
      <c r="J120" s="59">
        <f t="shared" si="41"/>
        <v>80</v>
      </c>
      <c r="K120" s="59"/>
      <c r="L120" s="59"/>
      <c r="M120" s="59"/>
      <c r="N120" s="59"/>
      <c r="O120" s="124"/>
      <c r="P120" s="18">
        <v>80</v>
      </c>
      <c r="Q120" s="18">
        <v>79</v>
      </c>
      <c r="R120" s="18"/>
      <c r="S120" s="18"/>
      <c r="T120" s="18"/>
      <c r="U120" s="61">
        <f t="shared" si="42"/>
        <v>74.599999999999994</v>
      </c>
      <c r="V120" s="18" t="str">
        <f t="shared" si="31"/>
        <v/>
      </c>
      <c r="W120" s="18" t="str">
        <f t="shared" si="32"/>
        <v/>
      </c>
      <c r="X120" s="18" t="str">
        <f t="shared" si="33"/>
        <v xml:space="preserve">Membuat custom block sebagai prosedur pada Scratch. </v>
      </c>
      <c r="Y120" s="18" t="str">
        <f t="shared" si="34"/>
        <v>Memahami makna blok penyusun program dalam bahasa  Blockly.</v>
      </c>
      <c r="Z120" s="18" t="str">
        <f t="shared" si="35"/>
        <v xml:space="preserve">Memahami dampak media sosial bagi penggunya. </v>
      </c>
      <c r="AA120" s="18" t="str">
        <f t="shared" si="36"/>
        <v/>
      </c>
      <c r="AB120" s="18" t="str">
        <f t="shared" si="37"/>
        <v/>
      </c>
      <c r="AC120" s="18" t="str">
        <f t="shared" si="38"/>
        <v/>
      </c>
      <c r="AD120" s="18"/>
      <c r="AE120" s="18"/>
      <c r="AF120" s="18"/>
      <c r="AG120" s="18"/>
      <c r="AH120" s="30" t="str">
        <f t="shared" si="12"/>
        <v/>
      </c>
      <c r="AI120" s="18" t="str">
        <f t="shared" si="13"/>
        <v xml:space="preserve">Memahami cara pencarian data dalam pengolah lembar kerja. </v>
      </c>
      <c r="AJ120" s="18" t="str">
        <f t="shared" si="14"/>
        <v xml:space="preserve"> Memakai tools pengolah lembar kerja. </v>
      </c>
      <c r="AK120" s="18" t="str">
        <f t="shared" si="15"/>
        <v/>
      </c>
      <c r="AL120" s="18" t="str">
        <f t="shared" si="16"/>
        <v/>
      </c>
      <c r="AM120" s="18" t="str">
        <f t="shared" si="17"/>
        <v/>
      </c>
      <c r="AN120" s="18" t="str">
        <f t="shared" si="18"/>
        <v/>
      </c>
      <c r="AO120" s="18" t="str">
        <f t="shared" si="19"/>
        <v/>
      </c>
      <c r="AP120" s="18" t="str">
        <f t="shared" si="20"/>
        <v/>
      </c>
      <c r="AS120" s="63">
        <f t="shared" si="21"/>
        <v>74.599999999999994</v>
      </c>
      <c r="AT120" s="23" t="str">
        <f t="shared" si="22"/>
        <v xml:space="preserve">Mencapai kompetensi dengan sangat baik dalam Membuat custom block sebagai prosedur pada Scratch. Memahami makna blok penyusun program dalam bahasa  Blockly.Memahami dampak media sosial bagi penggunya. </v>
      </c>
      <c r="AU120" s="23" t="str">
        <f t="shared" si="23"/>
        <v xml:space="preserve">Perlu peningkatan dalam hal Memahami cara pencarian data dalam pengolah lembar kerja.  Memakai tools pengolah lembar kerja. </v>
      </c>
      <c r="AV120" s="23" t="str">
        <f t="shared" si="24"/>
        <v xml:space="preserve">Mencapai kompetensi dengan sangat baik dalam Membuat custom block sebagai prosedur pada Scratch. Memahami makna blok penyusun program dalam bahasa  Blockly.Memahami dampak media sosial bagi penggunya. </v>
      </c>
      <c r="AW120" s="23" t="str">
        <f t="shared" si="25"/>
        <v xml:space="preserve">Perlu peningkatan dalam hal Memahami cara pencarian data dalam pengolah lembar kerja.  Memakai tools pengolah lembar kerja. </v>
      </c>
    </row>
    <row r="121" spans="1:49" ht="20.25" customHeight="1">
      <c r="A121" s="119">
        <v>115</v>
      </c>
      <c r="B121" s="126" t="s">
        <v>580</v>
      </c>
      <c r="C121" s="121" t="s">
        <v>980</v>
      </c>
      <c r="D121" s="122" t="s">
        <v>981</v>
      </c>
      <c r="E121" s="122" t="s">
        <v>951</v>
      </c>
      <c r="F121" s="123">
        <v>85</v>
      </c>
      <c r="G121" s="59">
        <v>70</v>
      </c>
      <c r="H121" s="59">
        <v>90</v>
      </c>
      <c r="I121" s="59">
        <v>80</v>
      </c>
      <c r="J121" s="59">
        <f t="shared" si="41"/>
        <v>80</v>
      </c>
      <c r="K121" s="59"/>
      <c r="L121" s="59"/>
      <c r="M121" s="59"/>
      <c r="N121" s="59"/>
      <c r="O121" s="124"/>
      <c r="P121" s="18">
        <v>80</v>
      </c>
      <c r="Q121" s="18">
        <v>79</v>
      </c>
      <c r="R121" s="18"/>
      <c r="S121" s="18"/>
      <c r="T121" s="18"/>
      <c r="U121" s="61">
        <f t="shared" si="42"/>
        <v>81</v>
      </c>
      <c r="V121" s="18" t="str">
        <f t="shared" si="31"/>
        <v xml:space="preserve">Memahami cara pencarian data dalam pengolah lembar kerja. </v>
      </c>
      <c r="W121" s="18" t="str">
        <f t="shared" si="32"/>
        <v/>
      </c>
      <c r="X121" s="18" t="str">
        <f t="shared" si="33"/>
        <v xml:space="preserve">Membuat custom block sebagai prosedur pada Scratch. </v>
      </c>
      <c r="Y121" s="18" t="str">
        <f t="shared" si="34"/>
        <v>Memahami makna blok penyusun program dalam bahasa  Blockly.</v>
      </c>
      <c r="Z121" s="18" t="str">
        <f t="shared" si="35"/>
        <v xml:space="preserve">Memahami dampak media sosial bagi penggunya. </v>
      </c>
      <c r="AA121" s="18" t="str">
        <f t="shared" si="36"/>
        <v/>
      </c>
      <c r="AB121" s="18" t="str">
        <f t="shared" si="37"/>
        <v/>
      </c>
      <c r="AC121" s="18" t="str">
        <f t="shared" si="38"/>
        <v/>
      </c>
      <c r="AD121" s="18"/>
      <c r="AE121" s="18"/>
      <c r="AF121" s="18"/>
      <c r="AG121" s="18"/>
      <c r="AH121" s="30" t="str">
        <f t="shared" si="12"/>
        <v/>
      </c>
      <c r="AI121" s="18" t="str">
        <f t="shared" si="13"/>
        <v/>
      </c>
      <c r="AJ121" s="18" t="str">
        <f t="shared" si="14"/>
        <v xml:space="preserve"> Memakai tools pengolah lembar kerja. </v>
      </c>
      <c r="AK121" s="18" t="str">
        <f t="shared" si="15"/>
        <v/>
      </c>
      <c r="AL121" s="18" t="str">
        <f t="shared" si="16"/>
        <v/>
      </c>
      <c r="AM121" s="18" t="str">
        <f t="shared" si="17"/>
        <v/>
      </c>
      <c r="AN121" s="18" t="str">
        <f t="shared" si="18"/>
        <v/>
      </c>
      <c r="AO121" s="18" t="str">
        <f t="shared" si="19"/>
        <v/>
      </c>
      <c r="AP121" s="18" t="str">
        <f t="shared" si="20"/>
        <v/>
      </c>
      <c r="AS121" s="63">
        <f t="shared" si="21"/>
        <v>81</v>
      </c>
      <c r="AT121" s="23" t="str">
        <f t="shared" si="22"/>
        <v xml:space="preserve">Mencapai kompetensi dengan sangat baik dalam Memahami cara pencarian data dalam pengolah lembar kerja. Membuat custom block sebagai prosedur pada Scratch. Memahami makna blok penyusun program dalam bahasa  Blockly.Memahami dampak media sosial bagi penggunya. </v>
      </c>
      <c r="AU121" s="23" t="str">
        <f t="shared" si="23"/>
        <v xml:space="preserve">Perlu peningkatan dalam hal  Memakai tools pengolah lembar kerja. </v>
      </c>
      <c r="AV121" s="23" t="str">
        <f t="shared" si="24"/>
        <v xml:space="preserve">Mencapai kompetensi dengan sangat baik dalam Memahami cara pencarian data dalam pengolah lembar kerja. Membuat custom block sebagai prosedur pada Scratch. Memahami makna blok penyusun program dalam bahasa  Blockly.Memahami dampak media sosial bagi penggunya. </v>
      </c>
      <c r="AW121" s="23" t="str">
        <f t="shared" si="25"/>
        <v xml:space="preserve">Perlu peningkatan dalam hal  Memakai tools pengolah lembar kerja. </v>
      </c>
    </row>
    <row r="122" spans="1:49" ht="20.25" customHeight="1">
      <c r="A122" s="125">
        <v>116</v>
      </c>
      <c r="B122" s="126" t="s">
        <v>581</v>
      </c>
      <c r="C122" s="121" t="s">
        <v>982</v>
      </c>
      <c r="D122" s="122" t="s">
        <v>983</v>
      </c>
      <c r="E122" s="122" t="s">
        <v>951</v>
      </c>
      <c r="F122" s="123">
        <v>75</v>
      </c>
      <c r="G122" s="59">
        <v>84</v>
      </c>
      <c r="H122" s="59">
        <v>65</v>
      </c>
      <c r="I122" s="59">
        <v>82</v>
      </c>
      <c r="J122" s="59">
        <f t="shared" si="41"/>
        <v>75</v>
      </c>
      <c r="K122" s="59"/>
      <c r="L122" s="59"/>
      <c r="M122" s="59"/>
      <c r="N122" s="59"/>
      <c r="O122" s="124"/>
      <c r="P122" s="18">
        <v>80</v>
      </c>
      <c r="Q122" s="18">
        <v>79</v>
      </c>
      <c r="R122" s="18"/>
      <c r="S122" s="18"/>
      <c r="T122" s="18"/>
      <c r="U122" s="61">
        <f t="shared" si="42"/>
        <v>76.2</v>
      </c>
      <c r="V122" s="18" t="str">
        <f t="shared" si="31"/>
        <v/>
      </c>
      <c r="W122" s="18" t="str">
        <f t="shared" si="32"/>
        <v xml:space="preserve"> Memakai tools pengolah lembar kerja. </v>
      </c>
      <c r="X122" s="18" t="str">
        <f t="shared" si="33"/>
        <v/>
      </c>
      <c r="Y122" s="18" t="str">
        <f t="shared" si="34"/>
        <v>Memahami makna blok penyusun program dalam bahasa  Blockly.</v>
      </c>
      <c r="Z122" s="18" t="str">
        <f t="shared" si="35"/>
        <v/>
      </c>
      <c r="AA122" s="18" t="str">
        <f t="shared" si="36"/>
        <v/>
      </c>
      <c r="AB122" s="18" t="str">
        <f t="shared" si="37"/>
        <v/>
      </c>
      <c r="AC122" s="18" t="str">
        <f t="shared" si="38"/>
        <v/>
      </c>
      <c r="AD122" s="18"/>
      <c r="AE122" s="18"/>
      <c r="AF122" s="18"/>
      <c r="AG122" s="18"/>
      <c r="AH122" s="30" t="str">
        <f t="shared" si="12"/>
        <v/>
      </c>
      <c r="AI122" s="18" t="str">
        <f t="shared" si="13"/>
        <v xml:space="preserve">Memahami cara pencarian data dalam pengolah lembar kerja. </v>
      </c>
      <c r="AJ122" s="18" t="str">
        <f t="shared" si="14"/>
        <v/>
      </c>
      <c r="AK122" s="18" t="str">
        <f t="shared" si="15"/>
        <v xml:space="preserve">Membuat custom block sebagai prosedur pada Scratch. </v>
      </c>
      <c r="AL122" s="18" t="str">
        <f t="shared" si="16"/>
        <v/>
      </c>
      <c r="AM122" s="18" t="str">
        <f t="shared" si="17"/>
        <v xml:space="preserve">Memahami dampak media sosial bagi penggunya. </v>
      </c>
      <c r="AN122" s="18" t="str">
        <f t="shared" si="18"/>
        <v/>
      </c>
      <c r="AO122" s="18" t="str">
        <f t="shared" si="19"/>
        <v/>
      </c>
      <c r="AP122" s="18" t="str">
        <f t="shared" si="20"/>
        <v/>
      </c>
      <c r="AS122" s="63">
        <f t="shared" si="21"/>
        <v>76.2</v>
      </c>
      <c r="AT122" s="23" t="str">
        <f t="shared" si="22"/>
        <v>Mencapai kompetensi dengan sangat baik dalam  Memakai tools pengolah lembar kerja. Memahami makna blok penyusun program dalam bahasa  Blockly.</v>
      </c>
      <c r="AU122" s="23" t="str">
        <f t="shared" si="23"/>
        <v xml:space="preserve">Perlu peningkatan dalam hal Memahami cara pencarian data dalam pengolah lembar kerja. Membuat custom block sebagai prosedur pada Scratch. Memahami dampak media sosial bagi penggunya. </v>
      </c>
      <c r="AV122" s="23" t="str">
        <f t="shared" si="24"/>
        <v>Mencapai kompetensi dengan sangat baik dalam  Memakai tools pengolah lembar kerja. Memahami makna blok penyusun program dalam bahasa  Blockly.</v>
      </c>
      <c r="AW122" s="23" t="str">
        <f t="shared" si="25"/>
        <v xml:space="preserve">Perlu peningkatan dalam hal Memahami cara pencarian data dalam pengolah lembar kerja. Membuat custom block sebagai prosedur pada Scratch. Memahami dampak media sosial bagi penggunya. </v>
      </c>
    </row>
    <row r="123" spans="1:49" ht="20.25" customHeight="1">
      <c r="A123" s="119">
        <v>117</v>
      </c>
      <c r="B123" s="126" t="s">
        <v>582</v>
      </c>
      <c r="C123" s="121" t="s">
        <v>984</v>
      </c>
      <c r="D123" s="122" t="s">
        <v>985</v>
      </c>
      <c r="E123" s="122" t="s">
        <v>951</v>
      </c>
      <c r="F123" s="123">
        <v>55</v>
      </c>
      <c r="G123" s="59">
        <v>68</v>
      </c>
      <c r="H123" s="59">
        <v>65</v>
      </c>
      <c r="I123" s="59">
        <v>90</v>
      </c>
      <c r="J123" s="59">
        <f t="shared" si="41"/>
        <v>75</v>
      </c>
      <c r="K123" s="59"/>
      <c r="L123" s="59"/>
      <c r="M123" s="59"/>
      <c r="N123" s="59"/>
      <c r="O123" s="124"/>
      <c r="P123" s="18">
        <v>80</v>
      </c>
      <c r="Q123" s="18">
        <v>79</v>
      </c>
      <c r="R123" s="18"/>
      <c r="S123" s="18"/>
      <c r="T123" s="18"/>
      <c r="U123" s="61">
        <f t="shared" si="42"/>
        <v>70.599999999999994</v>
      </c>
      <c r="V123" s="18" t="str">
        <f t="shared" si="31"/>
        <v/>
      </c>
      <c r="W123" s="18" t="str">
        <f t="shared" si="32"/>
        <v/>
      </c>
      <c r="X123" s="18" t="str">
        <f t="shared" si="33"/>
        <v/>
      </c>
      <c r="Y123" s="18" t="str">
        <f t="shared" si="34"/>
        <v>Memahami makna blok penyusun program dalam bahasa  Blockly.</v>
      </c>
      <c r="Z123" s="18" t="str">
        <f t="shared" si="35"/>
        <v/>
      </c>
      <c r="AA123" s="18" t="str">
        <f t="shared" si="36"/>
        <v/>
      </c>
      <c r="AB123" s="18" t="str">
        <f t="shared" si="37"/>
        <v/>
      </c>
      <c r="AC123" s="18" t="str">
        <f t="shared" si="38"/>
        <v/>
      </c>
      <c r="AD123" s="18"/>
      <c r="AE123" s="18"/>
      <c r="AF123" s="18"/>
      <c r="AG123" s="18"/>
      <c r="AH123" s="30" t="str">
        <f t="shared" si="12"/>
        <v/>
      </c>
      <c r="AI123" s="18" t="str">
        <f t="shared" si="13"/>
        <v xml:space="preserve">Memahami cara pencarian data dalam pengolah lembar kerja. </v>
      </c>
      <c r="AJ123" s="18" t="str">
        <f t="shared" si="14"/>
        <v xml:space="preserve"> Memakai tools pengolah lembar kerja. </v>
      </c>
      <c r="AK123" s="18" t="str">
        <f t="shared" si="15"/>
        <v xml:space="preserve">Membuat custom block sebagai prosedur pada Scratch. </v>
      </c>
      <c r="AL123" s="18" t="str">
        <f t="shared" si="16"/>
        <v/>
      </c>
      <c r="AM123" s="18" t="str">
        <f t="shared" si="17"/>
        <v xml:space="preserve">Memahami dampak media sosial bagi penggunya. </v>
      </c>
      <c r="AN123" s="18" t="str">
        <f t="shared" si="18"/>
        <v/>
      </c>
      <c r="AO123" s="18" t="str">
        <f t="shared" si="19"/>
        <v/>
      </c>
      <c r="AP123" s="18" t="str">
        <f t="shared" si="20"/>
        <v/>
      </c>
      <c r="AS123" s="63">
        <f t="shared" si="21"/>
        <v>70.599999999999994</v>
      </c>
      <c r="AT123" s="23" t="str">
        <f t="shared" si="22"/>
        <v>Mencapai kompetensi dengan sangat baik dalam Memahami makna blok penyusun program dalam bahasa  Blockly.</v>
      </c>
      <c r="AU123" s="23" t="str">
        <f t="shared" si="23"/>
        <v xml:space="preserve">Perlu peningkatan dalam hal Memahami cara pencarian data dalam pengolah lembar kerja.  Memakai tools pengolah lembar kerja. Membuat custom block sebagai prosedur pada Scratch. Memahami dampak media sosial bagi penggunya. </v>
      </c>
      <c r="AV123" s="23" t="str">
        <f t="shared" si="24"/>
        <v>Mencapai kompetensi dengan sangat baik dalam Memahami makna blok penyusun program dalam bahasa  Blockly.</v>
      </c>
      <c r="AW123" s="23" t="str">
        <f t="shared" si="25"/>
        <v xml:space="preserve">Perlu peningkatan dalam hal Memahami cara pencarian data dalam pengolah lembar kerja.  Memakai tools pengolah lembar kerja. Membuat custom block sebagai prosedur pada Scratch. Memahami dampak media sosial bagi penggunya. </v>
      </c>
    </row>
    <row r="124" spans="1:49" ht="20.25" customHeight="1">
      <c r="A124" s="125">
        <v>118</v>
      </c>
      <c r="B124" s="126" t="s">
        <v>583</v>
      </c>
      <c r="C124" s="121" t="s">
        <v>986</v>
      </c>
      <c r="D124" s="122" t="s">
        <v>987</v>
      </c>
      <c r="E124" s="122" t="s">
        <v>951</v>
      </c>
      <c r="F124" s="123">
        <v>75</v>
      </c>
      <c r="G124" s="59">
        <v>92</v>
      </c>
      <c r="H124" s="59">
        <v>70</v>
      </c>
      <c r="I124" s="59">
        <v>82</v>
      </c>
      <c r="J124" s="59">
        <f t="shared" si="41"/>
        <v>75</v>
      </c>
      <c r="K124" s="59"/>
      <c r="L124" s="59"/>
      <c r="M124" s="59"/>
      <c r="N124" s="59"/>
      <c r="O124" s="124"/>
      <c r="P124" s="18">
        <v>80</v>
      </c>
      <c r="Q124" s="18">
        <v>79</v>
      </c>
      <c r="R124" s="18"/>
      <c r="S124" s="18"/>
      <c r="T124" s="18"/>
      <c r="U124" s="61">
        <f t="shared" si="42"/>
        <v>78.8</v>
      </c>
      <c r="V124" s="18" t="str">
        <f t="shared" si="31"/>
        <v/>
      </c>
      <c r="W124" s="18" t="str">
        <f t="shared" si="32"/>
        <v xml:space="preserve"> Memakai tools pengolah lembar kerja. </v>
      </c>
      <c r="X124" s="18" t="str">
        <f t="shared" si="33"/>
        <v/>
      </c>
      <c r="Y124" s="18" t="str">
        <f t="shared" si="34"/>
        <v>Memahami makna blok penyusun program dalam bahasa  Blockly.</v>
      </c>
      <c r="Z124" s="18" t="str">
        <f t="shared" si="35"/>
        <v/>
      </c>
      <c r="AA124" s="18" t="str">
        <f t="shared" si="36"/>
        <v/>
      </c>
      <c r="AB124" s="18" t="str">
        <f t="shared" si="37"/>
        <v/>
      </c>
      <c r="AC124" s="18" t="str">
        <f t="shared" si="38"/>
        <v/>
      </c>
      <c r="AD124" s="18"/>
      <c r="AE124" s="18"/>
      <c r="AF124" s="18"/>
      <c r="AG124" s="18"/>
      <c r="AH124" s="30" t="str">
        <f t="shared" si="12"/>
        <v/>
      </c>
      <c r="AI124" s="18" t="str">
        <f t="shared" si="13"/>
        <v xml:space="preserve">Memahami cara pencarian data dalam pengolah lembar kerja. </v>
      </c>
      <c r="AJ124" s="18" t="str">
        <f t="shared" si="14"/>
        <v/>
      </c>
      <c r="AK124" s="18" t="str">
        <f t="shared" si="15"/>
        <v xml:space="preserve">Membuat custom block sebagai prosedur pada Scratch. </v>
      </c>
      <c r="AL124" s="18" t="str">
        <f t="shared" si="16"/>
        <v/>
      </c>
      <c r="AM124" s="18" t="str">
        <f t="shared" si="17"/>
        <v xml:space="preserve">Memahami dampak media sosial bagi penggunya. </v>
      </c>
      <c r="AN124" s="18" t="str">
        <f t="shared" si="18"/>
        <v/>
      </c>
      <c r="AO124" s="18" t="str">
        <f t="shared" si="19"/>
        <v/>
      </c>
      <c r="AP124" s="18" t="str">
        <f t="shared" si="20"/>
        <v/>
      </c>
      <c r="AS124" s="63">
        <f t="shared" si="21"/>
        <v>78.8</v>
      </c>
      <c r="AT124" s="23" t="str">
        <f t="shared" si="22"/>
        <v>Mencapai kompetensi dengan sangat baik dalam  Memakai tools pengolah lembar kerja. Memahami makna blok penyusun program dalam bahasa  Blockly.</v>
      </c>
      <c r="AU124" s="23" t="str">
        <f t="shared" si="23"/>
        <v xml:space="preserve">Perlu peningkatan dalam hal Memahami cara pencarian data dalam pengolah lembar kerja. Membuat custom block sebagai prosedur pada Scratch. Memahami dampak media sosial bagi penggunya. </v>
      </c>
      <c r="AV124" s="23" t="str">
        <f t="shared" si="24"/>
        <v>Mencapai kompetensi dengan sangat baik dalam  Memakai tools pengolah lembar kerja. Memahami makna blok penyusun program dalam bahasa  Blockly.</v>
      </c>
      <c r="AW124" s="23" t="str">
        <f t="shared" si="25"/>
        <v xml:space="preserve">Perlu peningkatan dalam hal Memahami cara pencarian data dalam pengolah lembar kerja. Membuat custom block sebagai prosedur pada Scratch. Memahami dampak media sosial bagi penggunya. </v>
      </c>
    </row>
    <row r="125" spans="1:49" ht="20.25" customHeight="1">
      <c r="A125" s="119">
        <v>119</v>
      </c>
      <c r="B125" s="126" t="s">
        <v>584</v>
      </c>
      <c r="C125" s="121" t="s">
        <v>988</v>
      </c>
      <c r="D125" s="122" t="s">
        <v>989</v>
      </c>
      <c r="E125" s="122" t="s">
        <v>951</v>
      </c>
      <c r="F125" s="123">
        <v>85</v>
      </c>
      <c r="G125" s="59">
        <v>70</v>
      </c>
      <c r="H125" s="59">
        <v>75</v>
      </c>
      <c r="I125" s="59">
        <v>90</v>
      </c>
      <c r="J125" s="59">
        <f t="shared" si="41"/>
        <v>80</v>
      </c>
      <c r="K125" s="59"/>
      <c r="L125" s="59"/>
      <c r="M125" s="59"/>
      <c r="N125" s="59"/>
      <c r="O125" s="124"/>
      <c r="P125" s="18">
        <v>80</v>
      </c>
      <c r="Q125" s="18">
        <v>79</v>
      </c>
      <c r="R125" s="18"/>
      <c r="S125" s="18"/>
      <c r="T125" s="18"/>
      <c r="U125" s="61">
        <f t="shared" si="42"/>
        <v>80</v>
      </c>
      <c r="V125" s="18" t="str">
        <f t="shared" si="31"/>
        <v xml:space="preserve">Memahami cara pencarian data dalam pengolah lembar kerja. </v>
      </c>
      <c r="W125" s="18" t="str">
        <f t="shared" si="32"/>
        <v/>
      </c>
      <c r="X125" s="18" t="str">
        <f t="shared" si="33"/>
        <v/>
      </c>
      <c r="Y125" s="18" t="str">
        <f t="shared" si="34"/>
        <v>Memahami makna blok penyusun program dalam bahasa  Blockly.</v>
      </c>
      <c r="Z125" s="18" t="str">
        <f t="shared" si="35"/>
        <v xml:space="preserve">Memahami dampak media sosial bagi penggunya. </v>
      </c>
      <c r="AA125" s="18" t="str">
        <f t="shared" si="36"/>
        <v/>
      </c>
      <c r="AB125" s="18" t="str">
        <f t="shared" si="37"/>
        <v/>
      </c>
      <c r="AC125" s="18" t="str">
        <f t="shared" si="38"/>
        <v/>
      </c>
      <c r="AD125" s="18"/>
      <c r="AE125" s="18"/>
      <c r="AF125" s="18"/>
      <c r="AG125" s="18"/>
      <c r="AH125" s="30" t="str">
        <f t="shared" si="12"/>
        <v/>
      </c>
      <c r="AI125" s="18" t="str">
        <f t="shared" si="13"/>
        <v/>
      </c>
      <c r="AJ125" s="18" t="str">
        <f t="shared" si="14"/>
        <v xml:space="preserve"> Memakai tools pengolah lembar kerja. </v>
      </c>
      <c r="AK125" s="18" t="str">
        <f t="shared" si="15"/>
        <v xml:space="preserve">Membuat custom block sebagai prosedur pada Scratch. </v>
      </c>
      <c r="AL125" s="18" t="str">
        <f t="shared" si="16"/>
        <v/>
      </c>
      <c r="AM125" s="18" t="str">
        <f t="shared" si="17"/>
        <v/>
      </c>
      <c r="AN125" s="18" t="str">
        <f t="shared" si="18"/>
        <v/>
      </c>
      <c r="AO125" s="18" t="str">
        <f t="shared" si="19"/>
        <v/>
      </c>
      <c r="AP125" s="18" t="str">
        <f t="shared" si="20"/>
        <v/>
      </c>
      <c r="AS125" s="63">
        <f t="shared" si="21"/>
        <v>80</v>
      </c>
      <c r="AT125" s="23" t="str">
        <f t="shared" si="22"/>
        <v xml:space="preserve">Mencapai kompetensi dengan sangat baik dalam Memahami cara pencarian data dalam pengolah lembar kerja. Memahami makna blok penyusun program dalam bahasa  Blockly.Memahami dampak media sosial bagi penggunya. </v>
      </c>
      <c r="AU125" s="23" t="str">
        <f t="shared" si="23"/>
        <v xml:space="preserve">Perlu peningkatan dalam hal  Memakai tools pengolah lembar kerja. Membuat custom block sebagai prosedur pada Scratch. </v>
      </c>
      <c r="AV125" s="23" t="str">
        <f t="shared" si="24"/>
        <v xml:space="preserve">Mencapai kompetensi dengan sangat baik dalam Memahami cara pencarian data dalam pengolah lembar kerja. Memahami makna blok penyusun program dalam bahasa  Blockly.Memahami dampak media sosial bagi penggunya. </v>
      </c>
      <c r="AW125" s="23" t="str">
        <f t="shared" si="25"/>
        <v xml:space="preserve">Perlu peningkatan dalam hal  Memakai tools pengolah lembar kerja. Membuat custom block sebagai prosedur pada Scratch. </v>
      </c>
    </row>
    <row r="126" spans="1:49" ht="20.25" customHeight="1">
      <c r="A126" s="125">
        <v>120</v>
      </c>
      <c r="B126" s="126" t="s">
        <v>585</v>
      </c>
      <c r="C126" s="121" t="s">
        <v>990</v>
      </c>
      <c r="D126" s="122" t="s">
        <v>991</v>
      </c>
      <c r="E126" s="122" t="s">
        <v>951</v>
      </c>
      <c r="F126" s="123">
        <v>60</v>
      </c>
      <c r="G126" s="59">
        <v>68</v>
      </c>
      <c r="H126" s="59">
        <v>70</v>
      </c>
      <c r="I126" s="59">
        <v>74</v>
      </c>
      <c r="J126" s="59">
        <f t="shared" si="41"/>
        <v>75</v>
      </c>
      <c r="K126" s="59"/>
      <c r="L126" s="59"/>
      <c r="M126" s="59"/>
      <c r="N126" s="59"/>
      <c r="O126" s="124"/>
      <c r="P126" s="18">
        <v>80</v>
      </c>
      <c r="Q126" s="18">
        <v>79</v>
      </c>
      <c r="R126" s="18"/>
      <c r="S126" s="18"/>
      <c r="T126" s="18"/>
      <c r="U126" s="61">
        <f t="shared" si="42"/>
        <v>69.400000000000006</v>
      </c>
      <c r="V126" s="18" t="str">
        <f t="shared" si="31"/>
        <v/>
      </c>
      <c r="W126" s="18" t="str">
        <f t="shared" si="32"/>
        <v/>
      </c>
      <c r="X126" s="18" t="str">
        <f t="shared" si="33"/>
        <v/>
      </c>
      <c r="Y126" s="18" t="str">
        <f t="shared" si="34"/>
        <v/>
      </c>
      <c r="Z126" s="18" t="str">
        <f t="shared" si="35"/>
        <v/>
      </c>
      <c r="AA126" s="18" t="str">
        <f t="shared" si="36"/>
        <v/>
      </c>
      <c r="AB126" s="18" t="str">
        <f t="shared" si="37"/>
        <v/>
      </c>
      <c r="AC126" s="18" t="str">
        <f t="shared" si="38"/>
        <v/>
      </c>
      <c r="AD126" s="18"/>
      <c r="AE126" s="18"/>
      <c r="AF126" s="18"/>
      <c r="AG126" s="18"/>
      <c r="AH126" s="30" t="str">
        <f t="shared" si="12"/>
        <v/>
      </c>
      <c r="AI126" s="18" t="str">
        <f t="shared" si="13"/>
        <v xml:space="preserve">Memahami cara pencarian data dalam pengolah lembar kerja. </v>
      </c>
      <c r="AJ126" s="18" t="str">
        <f t="shared" si="14"/>
        <v xml:space="preserve"> Memakai tools pengolah lembar kerja. </v>
      </c>
      <c r="AK126" s="18" t="str">
        <f t="shared" si="15"/>
        <v xml:space="preserve">Membuat custom block sebagai prosedur pada Scratch. </v>
      </c>
      <c r="AL126" s="18" t="str">
        <f t="shared" si="16"/>
        <v>Memahami makna blok penyusun program dalam bahasa  Blockly.</v>
      </c>
      <c r="AM126" s="18" t="str">
        <f t="shared" si="17"/>
        <v xml:space="preserve">Memahami dampak media sosial bagi penggunya. </v>
      </c>
      <c r="AN126" s="18" t="str">
        <f t="shared" si="18"/>
        <v/>
      </c>
      <c r="AO126" s="18" t="str">
        <f t="shared" si="19"/>
        <v/>
      </c>
      <c r="AP126" s="18" t="str">
        <f t="shared" si="20"/>
        <v/>
      </c>
      <c r="AS126" s="63">
        <f t="shared" si="21"/>
        <v>69.400000000000006</v>
      </c>
      <c r="AT126" s="23" t="str">
        <f t="shared" si="22"/>
        <v xml:space="preserve">Mencapai kompetensi dengan sangat baik dalam </v>
      </c>
      <c r="AU126" s="23" t="str">
        <f t="shared" si="23"/>
        <v xml:space="preserve">Perlu peningkatan dalam hal Memahami cara pencarian data dalam pengolah lembar kerja.  Memakai tools pengolah lembar kerja. Membuat custom block sebagai prosedur pada Scratch. Memahami makna blok penyusun program dalam bahasa  Blockly.Memahami dampak media sosial bagi penggunya. </v>
      </c>
      <c r="AV126" s="23" t="str">
        <f t="shared" si="24"/>
        <v/>
      </c>
      <c r="AW126" s="23" t="str">
        <f t="shared" si="25"/>
        <v xml:space="preserve">Perlu peningkatan dalam hal Memahami cara pencarian data dalam pengolah lembar kerja.  Memakai tools pengolah lembar kerja. Membuat custom block sebagai prosedur pada Scratch. Memahami makna blok penyusun program dalam bahasa  Blockly.Memahami dampak media sosial bagi penggunya. </v>
      </c>
    </row>
    <row r="127" spans="1:49" ht="20.25" customHeight="1">
      <c r="A127" s="119">
        <v>121</v>
      </c>
      <c r="B127" s="126" t="s">
        <v>586</v>
      </c>
      <c r="C127" s="121" t="s">
        <v>992</v>
      </c>
      <c r="D127" s="122" t="s">
        <v>993</v>
      </c>
      <c r="E127" s="122" t="s">
        <v>951</v>
      </c>
      <c r="F127" s="123">
        <v>80</v>
      </c>
      <c r="G127" s="59">
        <v>70</v>
      </c>
      <c r="H127" s="59">
        <v>65</v>
      </c>
      <c r="I127" s="59">
        <v>90</v>
      </c>
      <c r="J127" s="59">
        <f t="shared" si="41"/>
        <v>75</v>
      </c>
      <c r="K127" s="59"/>
      <c r="L127" s="59"/>
      <c r="M127" s="59"/>
      <c r="N127" s="59"/>
      <c r="O127" s="124"/>
      <c r="P127" s="18">
        <v>80</v>
      </c>
      <c r="Q127" s="18">
        <v>79</v>
      </c>
      <c r="R127" s="18"/>
      <c r="S127" s="18"/>
      <c r="T127" s="18"/>
      <c r="U127" s="61">
        <f t="shared" si="42"/>
        <v>76</v>
      </c>
      <c r="V127" s="18" t="str">
        <f t="shared" si="31"/>
        <v xml:space="preserve">Memahami cara pencarian data dalam pengolah lembar kerja. </v>
      </c>
      <c r="W127" s="18" t="str">
        <f t="shared" si="32"/>
        <v/>
      </c>
      <c r="X127" s="18" t="str">
        <f t="shared" si="33"/>
        <v/>
      </c>
      <c r="Y127" s="18" t="str">
        <f t="shared" si="34"/>
        <v>Memahami makna blok penyusun program dalam bahasa  Blockly.</v>
      </c>
      <c r="Z127" s="18" t="str">
        <f t="shared" si="35"/>
        <v/>
      </c>
      <c r="AA127" s="18" t="str">
        <f t="shared" si="36"/>
        <v/>
      </c>
      <c r="AB127" s="18" t="str">
        <f t="shared" si="37"/>
        <v/>
      </c>
      <c r="AC127" s="18" t="str">
        <f t="shared" si="38"/>
        <v/>
      </c>
      <c r="AD127" s="18"/>
      <c r="AE127" s="18"/>
      <c r="AF127" s="18"/>
      <c r="AG127" s="18"/>
      <c r="AH127" s="30" t="str">
        <f t="shared" si="12"/>
        <v/>
      </c>
      <c r="AI127" s="18" t="str">
        <f t="shared" si="13"/>
        <v/>
      </c>
      <c r="AJ127" s="18" t="str">
        <f t="shared" si="14"/>
        <v xml:space="preserve"> Memakai tools pengolah lembar kerja. </v>
      </c>
      <c r="AK127" s="18" t="str">
        <f t="shared" si="15"/>
        <v xml:space="preserve">Membuat custom block sebagai prosedur pada Scratch. </v>
      </c>
      <c r="AL127" s="18" t="str">
        <f t="shared" si="16"/>
        <v/>
      </c>
      <c r="AM127" s="18" t="str">
        <f t="shared" si="17"/>
        <v xml:space="preserve">Memahami dampak media sosial bagi penggunya. </v>
      </c>
      <c r="AN127" s="18" t="str">
        <f t="shared" si="18"/>
        <v/>
      </c>
      <c r="AO127" s="18" t="str">
        <f t="shared" si="19"/>
        <v/>
      </c>
      <c r="AP127" s="18" t="str">
        <f t="shared" si="20"/>
        <v/>
      </c>
      <c r="AS127" s="63">
        <f t="shared" si="21"/>
        <v>76</v>
      </c>
      <c r="AT127" s="23" t="str">
        <f t="shared" si="22"/>
        <v>Mencapai kompetensi dengan sangat baik dalam Memahami cara pencarian data dalam pengolah lembar kerja. Memahami makna blok penyusun program dalam bahasa  Blockly.</v>
      </c>
      <c r="AU127" s="23" t="str">
        <f t="shared" si="23"/>
        <v xml:space="preserve">Perlu peningkatan dalam hal  Memakai tools pengolah lembar kerja. Membuat custom block sebagai prosedur pada Scratch. Memahami dampak media sosial bagi penggunya. </v>
      </c>
      <c r="AV127" s="23" t="str">
        <f t="shared" si="24"/>
        <v>Mencapai kompetensi dengan sangat baik dalam Memahami cara pencarian data dalam pengolah lembar kerja. Memahami makna blok penyusun program dalam bahasa  Blockly.</v>
      </c>
      <c r="AW127" s="23" t="str">
        <f t="shared" si="25"/>
        <v xml:space="preserve">Perlu peningkatan dalam hal  Memakai tools pengolah lembar kerja. Membuat custom block sebagai prosedur pada Scratch. Memahami dampak media sosial bagi penggunya. </v>
      </c>
    </row>
    <row r="128" spans="1:49" ht="20.25" customHeight="1">
      <c r="A128" s="125">
        <v>122</v>
      </c>
      <c r="B128" s="126" t="s">
        <v>587</v>
      </c>
      <c r="C128" s="121" t="s">
        <v>994</v>
      </c>
      <c r="D128" s="122" t="s">
        <v>995</v>
      </c>
      <c r="E128" s="122" t="s">
        <v>951</v>
      </c>
      <c r="F128" s="123">
        <v>65</v>
      </c>
      <c r="G128" s="59">
        <v>70</v>
      </c>
      <c r="H128" s="59">
        <v>70</v>
      </c>
      <c r="I128" s="59">
        <v>86</v>
      </c>
      <c r="J128" s="59">
        <f t="shared" si="41"/>
        <v>75</v>
      </c>
      <c r="K128" s="59"/>
      <c r="L128" s="59"/>
      <c r="M128" s="59"/>
      <c r="N128" s="59"/>
      <c r="O128" s="124"/>
      <c r="P128" s="18">
        <v>80</v>
      </c>
      <c r="Q128" s="18">
        <v>79</v>
      </c>
      <c r="R128" s="18"/>
      <c r="S128" s="18"/>
      <c r="T128" s="18"/>
      <c r="U128" s="61">
        <f t="shared" si="42"/>
        <v>73.2</v>
      </c>
      <c r="V128" s="18" t="str">
        <f t="shared" si="31"/>
        <v/>
      </c>
      <c r="W128" s="18" t="str">
        <f t="shared" si="32"/>
        <v/>
      </c>
      <c r="X128" s="18" t="str">
        <f t="shared" si="33"/>
        <v/>
      </c>
      <c r="Y128" s="18" t="str">
        <f t="shared" si="34"/>
        <v>Memahami makna blok penyusun program dalam bahasa  Blockly.</v>
      </c>
      <c r="Z128" s="18" t="str">
        <f t="shared" si="35"/>
        <v/>
      </c>
      <c r="AA128" s="18" t="str">
        <f t="shared" si="36"/>
        <v/>
      </c>
      <c r="AB128" s="18" t="str">
        <f t="shared" si="37"/>
        <v/>
      </c>
      <c r="AC128" s="18" t="str">
        <f t="shared" si="38"/>
        <v/>
      </c>
      <c r="AD128" s="18"/>
      <c r="AE128" s="18"/>
      <c r="AF128" s="18"/>
      <c r="AG128" s="18"/>
      <c r="AH128" s="30" t="str">
        <f t="shared" si="12"/>
        <v/>
      </c>
      <c r="AI128" s="18" t="str">
        <f t="shared" si="13"/>
        <v xml:space="preserve">Memahami cara pencarian data dalam pengolah lembar kerja. </v>
      </c>
      <c r="AJ128" s="18" t="str">
        <f t="shared" si="14"/>
        <v xml:space="preserve"> Memakai tools pengolah lembar kerja. </v>
      </c>
      <c r="AK128" s="18" t="str">
        <f t="shared" si="15"/>
        <v xml:space="preserve">Membuat custom block sebagai prosedur pada Scratch. </v>
      </c>
      <c r="AL128" s="18" t="str">
        <f t="shared" si="16"/>
        <v/>
      </c>
      <c r="AM128" s="18" t="str">
        <f t="shared" si="17"/>
        <v xml:space="preserve">Memahami dampak media sosial bagi penggunya. </v>
      </c>
      <c r="AN128" s="18" t="str">
        <f t="shared" si="18"/>
        <v/>
      </c>
      <c r="AO128" s="18" t="str">
        <f t="shared" si="19"/>
        <v/>
      </c>
      <c r="AP128" s="18" t="str">
        <f t="shared" si="20"/>
        <v/>
      </c>
      <c r="AS128" s="63">
        <f t="shared" si="21"/>
        <v>73.2</v>
      </c>
      <c r="AT128" s="23" t="str">
        <f t="shared" si="22"/>
        <v>Mencapai kompetensi dengan sangat baik dalam Memahami makna blok penyusun program dalam bahasa  Blockly.</v>
      </c>
      <c r="AU128" s="23" t="str">
        <f t="shared" si="23"/>
        <v xml:space="preserve">Perlu peningkatan dalam hal Memahami cara pencarian data dalam pengolah lembar kerja.  Memakai tools pengolah lembar kerja. Membuat custom block sebagai prosedur pada Scratch. Memahami dampak media sosial bagi penggunya. </v>
      </c>
      <c r="AV128" s="23" t="str">
        <f t="shared" si="24"/>
        <v>Mencapai kompetensi dengan sangat baik dalam Memahami makna blok penyusun program dalam bahasa  Blockly.</v>
      </c>
      <c r="AW128" s="23" t="str">
        <f t="shared" si="25"/>
        <v xml:space="preserve">Perlu peningkatan dalam hal Memahami cara pencarian data dalam pengolah lembar kerja.  Memakai tools pengolah lembar kerja. Membuat custom block sebagai prosedur pada Scratch. Memahami dampak media sosial bagi penggunya. </v>
      </c>
    </row>
    <row r="129" spans="1:49" ht="20.25" customHeight="1">
      <c r="A129" s="119">
        <v>123</v>
      </c>
      <c r="B129" s="126" t="s">
        <v>588</v>
      </c>
      <c r="C129" s="121" t="s">
        <v>996</v>
      </c>
      <c r="D129" s="122" t="s">
        <v>997</v>
      </c>
      <c r="E129" s="122" t="s">
        <v>951</v>
      </c>
      <c r="F129" s="123">
        <v>75</v>
      </c>
      <c r="G129" s="59">
        <v>70</v>
      </c>
      <c r="H129" s="59">
        <v>50</v>
      </c>
      <c r="I129" s="59">
        <v>90</v>
      </c>
      <c r="J129" s="59">
        <f t="shared" si="41"/>
        <v>70</v>
      </c>
      <c r="K129" s="59"/>
      <c r="L129" s="59"/>
      <c r="M129" s="59"/>
      <c r="N129" s="59"/>
      <c r="O129" s="124"/>
      <c r="P129" s="18">
        <v>80</v>
      </c>
      <c r="Q129" s="18">
        <v>79</v>
      </c>
      <c r="R129" s="18"/>
      <c r="S129" s="18"/>
      <c r="T129" s="18"/>
      <c r="U129" s="61">
        <f t="shared" si="42"/>
        <v>71</v>
      </c>
      <c r="V129" s="18" t="str">
        <f t="shared" si="31"/>
        <v/>
      </c>
      <c r="W129" s="18" t="str">
        <f t="shared" si="32"/>
        <v/>
      </c>
      <c r="X129" s="18" t="str">
        <f t="shared" si="33"/>
        <v/>
      </c>
      <c r="Y129" s="18" t="str">
        <f t="shared" si="34"/>
        <v>Memahami makna blok penyusun program dalam bahasa  Blockly.</v>
      </c>
      <c r="Z129" s="18" t="str">
        <f t="shared" si="35"/>
        <v/>
      </c>
      <c r="AA129" s="18" t="str">
        <f t="shared" si="36"/>
        <v/>
      </c>
      <c r="AB129" s="18" t="str">
        <f t="shared" si="37"/>
        <v/>
      </c>
      <c r="AC129" s="18" t="str">
        <f t="shared" si="38"/>
        <v/>
      </c>
      <c r="AD129" s="18"/>
      <c r="AE129" s="18"/>
      <c r="AF129" s="18"/>
      <c r="AG129" s="18"/>
      <c r="AH129" s="30" t="str">
        <f t="shared" si="12"/>
        <v/>
      </c>
      <c r="AI129" s="18" t="str">
        <f t="shared" si="13"/>
        <v xml:space="preserve">Memahami cara pencarian data dalam pengolah lembar kerja. </v>
      </c>
      <c r="AJ129" s="18" t="str">
        <f t="shared" si="14"/>
        <v xml:space="preserve"> Memakai tools pengolah lembar kerja. </v>
      </c>
      <c r="AK129" s="18" t="str">
        <f t="shared" si="15"/>
        <v xml:space="preserve">Membuat custom block sebagai prosedur pada Scratch. </v>
      </c>
      <c r="AL129" s="18" t="str">
        <f t="shared" si="16"/>
        <v/>
      </c>
      <c r="AM129" s="18" t="str">
        <f t="shared" si="17"/>
        <v xml:space="preserve">Memahami dampak media sosial bagi penggunya. </v>
      </c>
      <c r="AN129" s="18" t="str">
        <f t="shared" si="18"/>
        <v/>
      </c>
      <c r="AO129" s="18" t="str">
        <f t="shared" si="19"/>
        <v/>
      </c>
      <c r="AP129" s="18" t="str">
        <f t="shared" si="20"/>
        <v/>
      </c>
      <c r="AS129" s="63">
        <f t="shared" si="21"/>
        <v>71</v>
      </c>
      <c r="AT129" s="23" t="str">
        <f t="shared" si="22"/>
        <v>Mencapai kompetensi dengan sangat baik dalam Memahami makna blok penyusun program dalam bahasa  Blockly.</v>
      </c>
      <c r="AU129" s="23" t="str">
        <f t="shared" si="23"/>
        <v xml:space="preserve">Perlu peningkatan dalam hal Memahami cara pencarian data dalam pengolah lembar kerja.  Memakai tools pengolah lembar kerja. Membuat custom block sebagai prosedur pada Scratch. Memahami dampak media sosial bagi penggunya. </v>
      </c>
      <c r="AV129" s="23" t="str">
        <f t="shared" si="24"/>
        <v>Mencapai kompetensi dengan sangat baik dalam Memahami makna blok penyusun program dalam bahasa  Blockly.</v>
      </c>
      <c r="AW129" s="23" t="str">
        <f t="shared" si="25"/>
        <v xml:space="preserve">Perlu peningkatan dalam hal Memahami cara pencarian data dalam pengolah lembar kerja.  Memakai tools pengolah lembar kerja. Membuat custom block sebagai prosedur pada Scratch. Memahami dampak media sosial bagi penggunya. </v>
      </c>
    </row>
    <row r="130" spans="1:49" ht="20.25" customHeight="1">
      <c r="A130" s="125">
        <v>124</v>
      </c>
      <c r="B130" s="126" t="s">
        <v>589</v>
      </c>
      <c r="C130" s="121" t="s">
        <v>998</v>
      </c>
      <c r="D130" s="122" t="s">
        <v>999</v>
      </c>
      <c r="E130" s="122" t="s">
        <v>951</v>
      </c>
      <c r="F130" s="123">
        <v>90</v>
      </c>
      <c r="G130" s="59">
        <v>70</v>
      </c>
      <c r="H130" s="59">
        <v>75</v>
      </c>
      <c r="I130" s="59">
        <v>80</v>
      </c>
      <c r="J130" s="59">
        <f t="shared" si="41"/>
        <v>80</v>
      </c>
      <c r="K130" s="59"/>
      <c r="L130" s="59"/>
      <c r="M130" s="59"/>
      <c r="N130" s="59"/>
      <c r="O130" s="124"/>
      <c r="P130" s="18">
        <v>80</v>
      </c>
      <c r="Q130" s="18">
        <v>79</v>
      </c>
      <c r="R130" s="18"/>
      <c r="S130" s="18"/>
      <c r="T130" s="18"/>
      <c r="U130" s="61">
        <f t="shared" si="42"/>
        <v>79</v>
      </c>
      <c r="V130" s="18" t="str">
        <f t="shared" si="31"/>
        <v xml:space="preserve">Memahami cara pencarian data dalam pengolah lembar kerja. </v>
      </c>
      <c r="W130" s="18" t="str">
        <f t="shared" si="32"/>
        <v/>
      </c>
      <c r="X130" s="18" t="str">
        <f t="shared" si="33"/>
        <v/>
      </c>
      <c r="Y130" s="18" t="str">
        <f t="shared" si="34"/>
        <v>Memahami makna blok penyusun program dalam bahasa  Blockly.</v>
      </c>
      <c r="Z130" s="18" t="str">
        <f t="shared" si="35"/>
        <v xml:space="preserve">Memahami dampak media sosial bagi penggunya. </v>
      </c>
      <c r="AA130" s="18" t="str">
        <f t="shared" si="36"/>
        <v/>
      </c>
      <c r="AB130" s="18" t="str">
        <f t="shared" si="37"/>
        <v/>
      </c>
      <c r="AC130" s="18" t="str">
        <f t="shared" si="38"/>
        <v/>
      </c>
      <c r="AD130" s="18"/>
      <c r="AE130" s="18"/>
      <c r="AF130" s="18"/>
      <c r="AG130" s="18"/>
      <c r="AH130" s="30" t="str">
        <f t="shared" si="12"/>
        <v/>
      </c>
      <c r="AI130" s="18" t="str">
        <f t="shared" si="13"/>
        <v/>
      </c>
      <c r="AJ130" s="18" t="str">
        <f t="shared" si="14"/>
        <v xml:space="preserve"> Memakai tools pengolah lembar kerja. </v>
      </c>
      <c r="AK130" s="18" t="str">
        <f t="shared" si="15"/>
        <v xml:space="preserve">Membuat custom block sebagai prosedur pada Scratch. </v>
      </c>
      <c r="AL130" s="18" t="str">
        <f t="shared" si="16"/>
        <v/>
      </c>
      <c r="AM130" s="18" t="str">
        <f t="shared" si="17"/>
        <v/>
      </c>
      <c r="AN130" s="18" t="str">
        <f t="shared" si="18"/>
        <v/>
      </c>
      <c r="AO130" s="18" t="str">
        <f t="shared" si="19"/>
        <v/>
      </c>
      <c r="AP130" s="18" t="str">
        <f t="shared" si="20"/>
        <v/>
      </c>
      <c r="AS130" s="63">
        <f t="shared" si="21"/>
        <v>79</v>
      </c>
      <c r="AT130" s="23" t="str">
        <f t="shared" si="22"/>
        <v xml:space="preserve">Mencapai kompetensi dengan sangat baik dalam Memahami cara pencarian data dalam pengolah lembar kerja. Memahami makna blok penyusun program dalam bahasa  Blockly.Memahami dampak media sosial bagi penggunya. </v>
      </c>
      <c r="AU130" s="23" t="str">
        <f t="shared" si="23"/>
        <v xml:space="preserve">Perlu peningkatan dalam hal  Memakai tools pengolah lembar kerja. Membuat custom block sebagai prosedur pada Scratch. </v>
      </c>
      <c r="AV130" s="23" t="str">
        <f t="shared" si="24"/>
        <v xml:space="preserve">Mencapai kompetensi dengan sangat baik dalam Memahami cara pencarian data dalam pengolah lembar kerja. Memahami makna blok penyusun program dalam bahasa  Blockly.Memahami dampak media sosial bagi penggunya. </v>
      </c>
      <c r="AW130" s="23" t="str">
        <f t="shared" si="25"/>
        <v xml:space="preserve">Perlu peningkatan dalam hal  Memakai tools pengolah lembar kerja. Membuat custom block sebagai prosedur pada Scratch. </v>
      </c>
    </row>
    <row r="131" spans="1:49" ht="20.25" customHeight="1">
      <c r="A131" s="119">
        <v>125</v>
      </c>
      <c r="B131" s="126" t="s">
        <v>590</v>
      </c>
      <c r="C131" s="121" t="s">
        <v>1000</v>
      </c>
      <c r="D131" s="122" t="s">
        <v>1001</v>
      </c>
      <c r="E131" s="122" t="s">
        <v>951</v>
      </c>
      <c r="F131" s="123">
        <v>80</v>
      </c>
      <c r="G131" s="59">
        <v>70</v>
      </c>
      <c r="H131" s="59">
        <v>60</v>
      </c>
      <c r="I131" s="59">
        <v>60</v>
      </c>
      <c r="J131" s="59">
        <f t="shared" si="41"/>
        <v>70</v>
      </c>
      <c r="K131" s="59"/>
      <c r="L131" s="59"/>
      <c r="M131" s="59"/>
      <c r="N131" s="59"/>
      <c r="O131" s="124"/>
      <c r="P131" s="18">
        <v>80</v>
      </c>
      <c r="Q131" s="18">
        <v>79</v>
      </c>
      <c r="R131" s="18"/>
      <c r="S131" s="18"/>
      <c r="T131" s="18"/>
      <c r="U131" s="61">
        <f t="shared" si="42"/>
        <v>68</v>
      </c>
      <c r="V131" s="18" t="str">
        <f t="shared" si="31"/>
        <v xml:space="preserve">Memahami cara pencarian data dalam pengolah lembar kerja. </v>
      </c>
      <c r="W131" s="18" t="str">
        <f t="shared" si="32"/>
        <v/>
      </c>
      <c r="X131" s="18" t="str">
        <f t="shared" si="33"/>
        <v/>
      </c>
      <c r="Y131" s="18" t="str">
        <f t="shared" si="34"/>
        <v/>
      </c>
      <c r="Z131" s="18" t="str">
        <f t="shared" si="35"/>
        <v/>
      </c>
      <c r="AA131" s="18" t="str">
        <f t="shared" si="36"/>
        <v/>
      </c>
      <c r="AB131" s="18" t="str">
        <f t="shared" si="37"/>
        <v/>
      </c>
      <c r="AC131" s="18" t="str">
        <f t="shared" si="38"/>
        <v/>
      </c>
      <c r="AD131" s="18"/>
      <c r="AE131" s="18"/>
      <c r="AF131" s="18"/>
      <c r="AG131" s="18"/>
      <c r="AH131" s="30" t="str">
        <f t="shared" si="12"/>
        <v/>
      </c>
      <c r="AI131" s="18" t="str">
        <f t="shared" si="13"/>
        <v/>
      </c>
      <c r="AJ131" s="18" t="str">
        <f t="shared" si="14"/>
        <v xml:space="preserve"> Memakai tools pengolah lembar kerja. </v>
      </c>
      <c r="AK131" s="18" t="str">
        <f t="shared" si="15"/>
        <v xml:space="preserve">Membuat custom block sebagai prosedur pada Scratch. </v>
      </c>
      <c r="AL131" s="18" t="str">
        <f t="shared" si="16"/>
        <v>Memahami makna blok penyusun program dalam bahasa  Blockly.</v>
      </c>
      <c r="AM131" s="18" t="str">
        <f t="shared" si="17"/>
        <v xml:space="preserve">Memahami dampak media sosial bagi penggunya. </v>
      </c>
      <c r="AN131" s="18" t="str">
        <f t="shared" si="18"/>
        <v/>
      </c>
      <c r="AO131" s="18" t="str">
        <f t="shared" si="19"/>
        <v/>
      </c>
      <c r="AP131" s="18" t="str">
        <f t="shared" si="20"/>
        <v/>
      </c>
      <c r="AS131" s="63">
        <f t="shared" si="21"/>
        <v>68</v>
      </c>
      <c r="AT131" s="23" t="str">
        <f t="shared" si="22"/>
        <v xml:space="preserve">Mencapai kompetensi dengan sangat baik dalam Memahami cara pencarian data dalam pengolah lembar kerja. </v>
      </c>
      <c r="AU131" s="23" t="str">
        <f t="shared" si="23"/>
        <v xml:space="preserve">Perlu peningkatan dalam hal  Memakai tools pengolah lembar kerja. Membuat custom block sebagai prosedur pada Scratch. Memahami makna blok penyusun program dalam bahasa  Blockly.Memahami dampak media sosial bagi penggunya. </v>
      </c>
      <c r="AV131" s="23" t="str">
        <f t="shared" si="24"/>
        <v xml:space="preserve">Mencapai kompetensi dengan sangat baik dalam Memahami cara pencarian data dalam pengolah lembar kerja. </v>
      </c>
      <c r="AW131" s="23" t="str">
        <f t="shared" si="25"/>
        <v xml:space="preserve">Perlu peningkatan dalam hal  Memakai tools pengolah lembar kerja. Membuat custom block sebagai prosedur pada Scratch. Memahami makna blok penyusun program dalam bahasa  Blockly.Memahami dampak media sosial bagi penggunya. </v>
      </c>
    </row>
    <row r="132" spans="1:49" ht="20.25" customHeight="1">
      <c r="A132" s="125">
        <v>126</v>
      </c>
      <c r="B132" s="126" t="s">
        <v>591</v>
      </c>
      <c r="C132" s="121" t="s">
        <v>1002</v>
      </c>
      <c r="D132" s="122" t="s">
        <v>1003</v>
      </c>
      <c r="E132" s="122" t="s">
        <v>951</v>
      </c>
      <c r="F132" s="123">
        <v>90</v>
      </c>
      <c r="G132" s="59">
        <v>80</v>
      </c>
      <c r="H132" s="59">
        <v>85</v>
      </c>
      <c r="I132" s="59">
        <v>92</v>
      </c>
      <c r="J132" s="59">
        <f t="shared" si="41"/>
        <v>80</v>
      </c>
      <c r="K132" s="59"/>
      <c r="L132" s="59"/>
      <c r="M132" s="59"/>
      <c r="N132" s="59"/>
      <c r="O132" s="124"/>
      <c r="P132" s="18">
        <v>80</v>
      </c>
      <c r="Q132" s="18">
        <v>79</v>
      </c>
      <c r="R132" s="18"/>
      <c r="S132" s="18"/>
      <c r="T132" s="18"/>
      <c r="U132" s="61">
        <f t="shared" si="42"/>
        <v>85.4</v>
      </c>
      <c r="V132" s="18" t="str">
        <f t="shared" si="31"/>
        <v xml:space="preserve">Memahami cara pencarian data dalam pengolah lembar kerja. </v>
      </c>
      <c r="W132" s="18" t="str">
        <f t="shared" si="32"/>
        <v xml:space="preserve"> Memakai tools pengolah lembar kerja. </v>
      </c>
      <c r="X132" s="18" t="str">
        <f t="shared" si="33"/>
        <v xml:space="preserve">Membuat custom block sebagai prosedur pada Scratch. </v>
      </c>
      <c r="Y132" s="18" t="str">
        <f t="shared" si="34"/>
        <v>Memahami makna blok penyusun program dalam bahasa  Blockly.</v>
      </c>
      <c r="Z132" s="18" t="str">
        <f t="shared" si="35"/>
        <v xml:space="preserve">Memahami dampak media sosial bagi penggunya. </v>
      </c>
      <c r="AA132" s="18" t="str">
        <f t="shared" si="36"/>
        <v/>
      </c>
      <c r="AB132" s="18" t="str">
        <f t="shared" si="37"/>
        <v/>
      </c>
      <c r="AC132" s="18" t="str">
        <f t="shared" si="38"/>
        <v/>
      </c>
      <c r="AD132" s="18"/>
      <c r="AE132" s="18"/>
      <c r="AF132" s="18"/>
      <c r="AG132" s="18"/>
      <c r="AH132" s="30" t="str">
        <f t="shared" si="12"/>
        <v/>
      </c>
      <c r="AI132" s="18" t="str">
        <f t="shared" si="13"/>
        <v/>
      </c>
      <c r="AJ132" s="18" t="str">
        <f t="shared" si="14"/>
        <v/>
      </c>
      <c r="AK132" s="18" t="str">
        <f t="shared" si="15"/>
        <v/>
      </c>
      <c r="AL132" s="18" t="str">
        <f t="shared" si="16"/>
        <v/>
      </c>
      <c r="AM132" s="18" t="str">
        <f t="shared" si="17"/>
        <v/>
      </c>
      <c r="AN132" s="18" t="str">
        <f t="shared" si="18"/>
        <v/>
      </c>
      <c r="AO132" s="18" t="str">
        <f t="shared" si="19"/>
        <v/>
      </c>
      <c r="AP132" s="18" t="str">
        <f t="shared" si="20"/>
        <v/>
      </c>
      <c r="AS132" s="63">
        <f t="shared" si="21"/>
        <v>85.4</v>
      </c>
      <c r="AT132" s="23" t="str">
        <f t="shared" si="22"/>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U132" s="23" t="str">
        <f t="shared" si="23"/>
        <v xml:space="preserve">Perlu peningkatan dalam hal </v>
      </c>
      <c r="AV132" s="23" t="str">
        <f t="shared" si="24"/>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W132" s="23" t="str">
        <f t="shared" si="25"/>
        <v/>
      </c>
    </row>
    <row r="133" spans="1:49" ht="20.25" customHeight="1">
      <c r="A133" s="119">
        <v>127</v>
      </c>
      <c r="B133" s="126" t="s">
        <v>592</v>
      </c>
      <c r="C133" s="121" t="s">
        <v>1004</v>
      </c>
      <c r="D133" s="122" t="s">
        <v>1005</v>
      </c>
      <c r="E133" s="122" t="s">
        <v>951</v>
      </c>
      <c r="F133" s="123">
        <v>70</v>
      </c>
      <c r="G133" s="59">
        <v>70</v>
      </c>
      <c r="H133" s="59">
        <v>75</v>
      </c>
      <c r="I133" s="59">
        <v>86</v>
      </c>
      <c r="J133" s="59">
        <f t="shared" si="41"/>
        <v>80</v>
      </c>
      <c r="K133" s="59"/>
      <c r="L133" s="59"/>
      <c r="M133" s="59"/>
      <c r="N133" s="59"/>
      <c r="O133" s="124"/>
      <c r="P133" s="18">
        <v>80</v>
      </c>
      <c r="Q133" s="18">
        <v>79</v>
      </c>
      <c r="R133" s="18"/>
      <c r="S133" s="18"/>
      <c r="T133" s="18"/>
      <c r="U133" s="61">
        <f t="shared" si="42"/>
        <v>76.2</v>
      </c>
      <c r="V133" s="18" t="str">
        <f t="shared" si="31"/>
        <v/>
      </c>
      <c r="W133" s="18" t="str">
        <f t="shared" si="32"/>
        <v/>
      </c>
      <c r="X133" s="18" t="str">
        <f t="shared" si="33"/>
        <v/>
      </c>
      <c r="Y133" s="18" t="str">
        <f t="shared" si="34"/>
        <v>Memahami makna blok penyusun program dalam bahasa  Blockly.</v>
      </c>
      <c r="Z133" s="18" t="str">
        <f t="shared" si="35"/>
        <v xml:space="preserve">Memahami dampak media sosial bagi penggunya. </v>
      </c>
      <c r="AA133" s="18" t="str">
        <f t="shared" si="36"/>
        <v/>
      </c>
      <c r="AB133" s="18" t="str">
        <f t="shared" si="37"/>
        <v/>
      </c>
      <c r="AC133" s="18" t="str">
        <f t="shared" si="38"/>
        <v/>
      </c>
      <c r="AD133" s="18"/>
      <c r="AE133" s="18"/>
      <c r="AF133" s="18"/>
      <c r="AG133" s="18"/>
      <c r="AH133" s="30" t="str">
        <f t="shared" si="12"/>
        <v/>
      </c>
      <c r="AI133" s="18" t="str">
        <f t="shared" si="13"/>
        <v xml:space="preserve">Memahami cara pencarian data dalam pengolah lembar kerja. </v>
      </c>
      <c r="AJ133" s="18" t="str">
        <f t="shared" si="14"/>
        <v xml:space="preserve"> Memakai tools pengolah lembar kerja. </v>
      </c>
      <c r="AK133" s="18" t="str">
        <f t="shared" si="15"/>
        <v xml:space="preserve">Membuat custom block sebagai prosedur pada Scratch. </v>
      </c>
      <c r="AL133" s="18" t="str">
        <f t="shared" si="16"/>
        <v/>
      </c>
      <c r="AM133" s="18" t="str">
        <f t="shared" si="17"/>
        <v/>
      </c>
      <c r="AN133" s="18" t="str">
        <f t="shared" si="18"/>
        <v/>
      </c>
      <c r="AO133" s="18" t="str">
        <f t="shared" si="19"/>
        <v/>
      </c>
      <c r="AP133" s="18" t="str">
        <f t="shared" si="20"/>
        <v/>
      </c>
      <c r="AS133" s="63">
        <f t="shared" si="21"/>
        <v>76.2</v>
      </c>
      <c r="AT133" s="23" t="str">
        <f t="shared" si="22"/>
        <v xml:space="preserve">Mencapai kompetensi dengan sangat baik dalam Memahami makna blok penyusun program dalam bahasa  Blockly.Memahami dampak media sosial bagi penggunya. </v>
      </c>
      <c r="AU133" s="23" t="str">
        <f t="shared" si="23"/>
        <v xml:space="preserve">Perlu peningkatan dalam hal Memahami cara pencarian data dalam pengolah lembar kerja.  Memakai tools pengolah lembar kerja. Membuat custom block sebagai prosedur pada Scratch. </v>
      </c>
      <c r="AV133" s="23" t="str">
        <f t="shared" si="24"/>
        <v xml:space="preserve">Mencapai kompetensi dengan sangat baik dalam Memahami makna blok penyusun program dalam bahasa  Blockly.Memahami dampak media sosial bagi penggunya. </v>
      </c>
      <c r="AW133" s="23" t="str">
        <f t="shared" si="25"/>
        <v xml:space="preserve">Perlu peningkatan dalam hal Memahami cara pencarian data dalam pengolah lembar kerja.  Memakai tools pengolah lembar kerja. Membuat custom block sebagai prosedur pada Scratch. </v>
      </c>
    </row>
    <row r="134" spans="1:49" ht="20.25" customHeight="1">
      <c r="A134" s="125">
        <v>128</v>
      </c>
      <c r="B134" s="126" t="s">
        <v>593</v>
      </c>
      <c r="C134" s="121" t="s">
        <v>1006</v>
      </c>
      <c r="D134" s="122" t="s">
        <v>1007</v>
      </c>
      <c r="E134" s="122" t="s">
        <v>951</v>
      </c>
      <c r="F134" s="123">
        <v>85</v>
      </c>
      <c r="G134" s="59">
        <v>84</v>
      </c>
      <c r="H134" s="59">
        <v>70</v>
      </c>
      <c r="I134" s="59">
        <v>92</v>
      </c>
      <c r="J134" s="59">
        <f t="shared" si="41"/>
        <v>75</v>
      </c>
      <c r="K134" s="59"/>
      <c r="L134" s="59"/>
      <c r="M134" s="59"/>
      <c r="N134" s="59"/>
      <c r="O134" s="124"/>
      <c r="P134" s="18">
        <v>80</v>
      </c>
      <c r="Q134" s="18">
        <v>79</v>
      </c>
      <c r="R134" s="18"/>
      <c r="S134" s="18"/>
      <c r="T134" s="18"/>
      <c r="U134" s="61">
        <f t="shared" si="42"/>
        <v>81.2</v>
      </c>
      <c r="V134" s="18" t="str">
        <f t="shared" si="31"/>
        <v xml:space="preserve">Memahami cara pencarian data dalam pengolah lembar kerja. </v>
      </c>
      <c r="W134" s="18" t="str">
        <f t="shared" si="32"/>
        <v xml:space="preserve"> Memakai tools pengolah lembar kerja. </v>
      </c>
      <c r="X134" s="18" t="str">
        <f t="shared" si="33"/>
        <v/>
      </c>
      <c r="Y134" s="18" t="str">
        <f t="shared" si="34"/>
        <v>Memahami makna blok penyusun program dalam bahasa  Blockly.</v>
      </c>
      <c r="Z134" s="18" t="str">
        <f t="shared" si="35"/>
        <v/>
      </c>
      <c r="AA134" s="18" t="str">
        <f t="shared" si="36"/>
        <v/>
      </c>
      <c r="AB134" s="18" t="str">
        <f t="shared" si="37"/>
        <v/>
      </c>
      <c r="AC134" s="18" t="str">
        <f t="shared" si="38"/>
        <v/>
      </c>
      <c r="AD134" s="18"/>
      <c r="AE134" s="18"/>
      <c r="AF134" s="18"/>
      <c r="AG134" s="18"/>
      <c r="AH134" s="30" t="str">
        <f t="shared" si="12"/>
        <v/>
      </c>
      <c r="AI134" s="18" t="str">
        <f t="shared" si="13"/>
        <v/>
      </c>
      <c r="AJ134" s="18" t="str">
        <f t="shared" si="14"/>
        <v/>
      </c>
      <c r="AK134" s="18" t="str">
        <f t="shared" si="15"/>
        <v xml:space="preserve">Membuat custom block sebagai prosedur pada Scratch. </v>
      </c>
      <c r="AL134" s="18" t="str">
        <f t="shared" si="16"/>
        <v/>
      </c>
      <c r="AM134" s="18" t="str">
        <f t="shared" si="17"/>
        <v xml:space="preserve">Memahami dampak media sosial bagi penggunya. </v>
      </c>
      <c r="AN134" s="18" t="str">
        <f t="shared" si="18"/>
        <v/>
      </c>
      <c r="AO134" s="18" t="str">
        <f t="shared" si="19"/>
        <v/>
      </c>
      <c r="AP134" s="18" t="str">
        <f t="shared" si="20"/>
        <v/>
      </c>
      <c r="AS134" s="63">
        <f t="shared" si="21"/>
        <v>81.2</v>
      </c>
      <c r="AT134" s="23" t="str">
        <f t="shared" si="22"/>
        <v>Mencapai kompetensi dengan sangat baik dalam Memahami cara pencarian data dalam pengolah lembar kerja.  Memakai tools pengolah lembar kerja. Memahami makna blok penyusun program dalam bahasa  Blockly.</v>
      </c>
      <c r="AU134" s="23" t="str">
        <f t="shared" si="23"/>
        <v xml:space="preserve">Perlu peningkatan dalam hal Membuat custom block sebagai prosedur pada Scratch. Memahami dampak media sosial bagi penggunya. </v>
      </c>
      <c r="AV134" s="23" t="str">
        <f t="shared" si="24"/>
        <v>Mencapai kompetensi dengan sangat baik dalam Memahami cara pencarian data dalam pengolah lembar kerja.  Memakai tools pengolah lembar kerja. Memahami makna blok penyusun program dalam bahasa  Blockly.</v>
      </c>
      <c r="AW134" s="23" t="str">
        <f t="shared" si="25"/>
        <v xml:space="preserve">Perlu peningkatan dalam hal Membuat custom block sebagai prosedur pada Scratch. Memahami dampak media sosial bagi penggunya. </v>
      </c>
    </row>
    <row r="135" spans="1:49" ht="20.25" customHeight="1">
      <c r="A135" s="119">
        <v>129</v>
      </c>
      <c r="B135" s="126" t="s">
        <v>594</v>
      </c>
      <c r="C135" s="121" t="s">
        <v>1008</v>
      </c>
      <c r="D135" s="122" t="s">
        <v>1009</v>
      </c>
      <c r="E135" s="122" t="s">
        <v>951</v>
      </c>
      <c r="F135" s="123">
        <v>85</v>
      </c>
      <c r="G135" s="59">
        <v>80</v>
      </c>
      <c r="H135" s="59">
        <v>80</v>
      </c>
      <c r="I135" s="59">
        <v>80</v>
      </c>
      <c r="J135" s="59">
        <f t="shared" si="41"/>
        <v>80</v>
      </c>
      <c r="K135" s="59"/>
      <c r="L135" s="59"/>
      <c r="M135" s="59"/>
      <c r="N135" s="59"/>
      <c r="O135" s="124"/>
      <c r="P135" s="18">
        <v>80</v>
      </c>
      <c r="Q135" s="18">
        <v>79</v>
      </c>
      <c r="R135" s="18"/>
      <c r="S135" s="18"/>
      <c r="T135" s="18"/>
      <c r="U135" s="61">
        <f t="shared" si="42"/>
        <v>81</v>
      </c>
      <c r="V135" s="18" t="str">
        <f t="shared" si="31"/>
        <v xml:space="preserve">Memahami cara pencarian data dalam pengolah lembar kerja. </v>
      </c>
      <c r="W135" s="18" t="str">
        <f t="shared" si="32"/>
        <v xml:space="preserve"> Memakai tools pengolah lembar kerja. </v>
      </c>
      <c r="X135" s="18" t="str">
        <f t="shared" si="33"/>
        <v xml:space="preserve">Membuat custom block sebagai prosedur pada Scratch. </v>
      </c>
      <c r="Y135" s="18" t="str">
        <f t="shared" si="34"/>
        <v>Memahami makna blok penyusun program dalam bahasa  Blockly.</v>
      </c>
      <c r="Z135" s="18" t="str">
        <f t="shared" si="35"/>
        <v xml:space="preserve">Memahami dampak media sosial bagi penggunya. </v>
      </c>
      <c r="AA135" s="18" t="str">
        <f t="shared" si="36"/>
        <v/>
      </c>
      <c r="AB135" s="18" t="str">
        <f t="shared" si="37"/>
        <v/>
      </c>
      <c r="AC135" s="18" t="str">
        <f t="shared" si="38"/>
        <v/>
      </c>
      <c r="AD135" s="18"/>
      <c r="AE135" s="18"/>
      <c r="AF135" s="18"/>
      <c r="AG135" s="18"/>
      <c r="AH135" s="30" t="str">
        <f t="shared" si="12"/>
        <v/>
      </c>
      <c r="AI135" s="18" t="str">
        <f t="shared" si="13"/>
        <v/>
      </c>
      <c r="AJ135" s="18" t="str">
        <f t="shared" si="14"/>
        <v/>
      </c>
      <c r="AK135" s="18" t="str">
        <f t="shared" si="15"/>
        <v/>
      </c>
      <c r="AL135" s="18" t="str">
        <f t="shared" si="16"/>
        <v/>
      </c>
      <c r="AM135" s="18" t="str">
        <f t="shared" si="17"/>
        <v/>
      </c>
      <c r="AN135" s="18" t="str">
        <f t="shared" si="18"/>
        <v/>
      </c>
      <c r="AO135" s="18" t="str">
        <f t="shared" si="19"/>
        <v/>
      </c>
      <c r="AP135" s="18" t="str">
        <f t="shared" si="20"/>
        <v/>
      </c>
      <c r="AS135" s="63">
        <f t="shared" si="21"/>
        <v>81</v>
      </c>
      <c r="AT135" s="23" t="str">
        <f t="shared" si="22"/>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U135" s="23" t="str">
        <f t="shared" si="23"/>
        <v xml:space="preserve">Perlu peningkatan dalam hal </v>
      </c>
      <c r="AV135" s="23" t="str">
        <f t="shared" si="24"/>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W135" s="23" t="str">
        <f t="shared" si="25"/>
        <v/>
      </c>
    </row>
    <row r="136" spans="1:49" ht="20.25" customHeight="1">
      <c r="A136" s="125">
        <v>130</v>
      </c>
      <c r="B136" s="127"/>
      <c r="C136" s="128"/>
      <c r="D136" s="129"/>
      <c r="E136" s="129"/>
      <c r="F136" s="123"/>
      <c r="G136" s="59"/>
      <c r="H136" s="59"/>
      <c r="I136" s="59"/>
      <c r="J136" s="59"/>
      <c r="K136" s="59"/>
      <c r="L136" s="59"/>
      <c r="M136" s="59"/>
      <c r="N136" s="59"/>
      <c r="O136" s="59"/>
      <c r="P136" s="18">
        <v>80</v>
      </c>
      <c r="Q136" s="18">
        <v>79</v>
      </c>
      <c r="R136" s="18"/>
      <c r="S136" s="18"/>
      <c r="T136" s="18"/>
      <c r="U136" s="61"/>
      <c r="V136" s="18" t="str">
        <f t="shared" si="31"/>
        <v/>
      </c>
      <c r="W136" s="18" t="str">
        <f t="shared" si="32"/>
        <v/>
      </c>
      <c r="X136" s="18" t="str">
        <f t="shared" si="33"/>
        <v/>
      </c>
      <c r="Y136" s="18" t="str">
        <f t="shared" si="34"/>
        <v/>
      </c>
      <c r="Z136" s="18" t="str">
        <f t="shared" si="35"/>
        <v/>
      </c>
      <c r="AA136" s="18" t="str">
        <f t="shared" si="36"/>
        <v/>
      </c>
      <c r="AB136" s="18" t="str">
        <f t="shared" si="37"/>
        <v/>
      </c>
      <c r="AC136" s="18" t="str">
        <f t="shared" si="38"/>
        <v/>
      </c>
      <c r="AD136" s="18"/>
      <c r="AE136" s="18"/>
      <c r="AF136" s="18"/>
      <c r="AG136" s="18"/>
      <c r="AH136" s="30" t="str">
        <f t="shared" si="12"/>
        <v/>
      </c>
      <c r="AI136" s="18" t="str">
        <f t="shared" si="13"/>
        <v/>
      </c>
      <c r="AJ136" s="18" t="str">
        <f t="shared" si="14"/>
        <v/>
      </c>
      <c r="AK136" s="18" t="str">
        <f t="shared" si="15"/>
        <v/>
      </c>
      <c r="AL136" s="18" t="str">
        <f t="shared" si="16"/>
        <v/>
      </c>
      <c r="AM136" s="18" t="str">
        <f t="shared" si="17"/>
        <v/>
      </c>
      <c r="AN136" s="18" t="str">
        <f t="shared" si="18"/>
        <v/>
      </c>
      <c r="AO136" s="18" t="str">
        <f t="shared" si="19"/>
        <v/>
      </c>
      <c r="AP136" s="18" t="str">
        <f t="shared" si="20"/>
        <v/>
      </c>
      <c r="AS136" s="63">
        <f t="shared" si="21"/>
        <v>0</v>
      </c>
      <c r="AT136" s="23" t="str">
        <f t="shared" si="22"/>
        <v xml:space="preserve">Mencapai kompetensi dengan sangat baik dalam </v>
      </c>
      <c r="AU136" s="23" t="str">
        <f t="shared" si="23"/>
        <v xml:space="preserve">Perlu peningkatan dalam hal </v>
      </c>
      <c r="AV136" s="23" t="str">
        <f t="shared" si="24"/>
        <v/>
      </c>
      <c r="AW136" s="23" t="str">
        <f t="shared" si="25"/>
        <v/>
      </c>
    </row>
    <row r="137" spans="1:49" ht="20.25" customHeight="1">
      <c r="A137" s="119">
        <v>131</v>
      </c>
      <c r="B137" s="141"/>
      <c r="C137" s="142"/>
      <c r="D137" s="129"/>
      <c r="E137" s="129"/>
      <c r="F137" s="123"/>
      <c r="G137" s="59"/>
      <c r="H137" s="59"/>
      <c r="I137" s="59"/>
      <c r="J137" s="59"/>
      <c r="K137" s="59"/>
      <c r="L137" s="59"/>
      <c r="M137" s="59"/>
      <c r="N137" s="59"/>
      <c r="O137" s="59"/>
      <c r="P137" s="18">
        <v>80</v>
      </c>
      <c r="Q137" s="18">
        <v>79</v>
      </c>
      <c r="R137" s="18"/>
      <c r="S137" s="18"/>
      <c r="T137" s="18"/>
      <c r="U137" s="61"/>
      <c r="V137" s="18" t="str">
        <f t="shared" si="31"/>
        <v/>
      </c>
      <c r="W137" s="18" t="str">
        <f t="shared" si="32"/>
        <v/>
      </c>
      <c r="X137" s="18" t="str">
        <f t="shared" si="33"/>
        <v/>
      </c>
      <c r="Y137" s="18" t="str">
        <f t="shared" si="34"/>
        <v/>
      </c>
      <c r="Z137" s="18" t="str">
        <f t="shared" si="35"/>
        <v/>
      </c>
      <c r="AA137" s="18" t="str">
        <f t="shared" si="36"/>
        <v/>
      </c>
      <c r="AB137" s="18" t="str">
        <f t="shared" si="37"/>
        <v/>
      </c>
      <c r="AC137" s="18" t="str">
        <f t="shared" si="38"/>
        <v/>
      </c>
      <c r="AD137" s="18"/>
      <c r="AE137" s="18"/>
      <c r="AF137" s="18"/>
      <c r="AG137" s="18"/>
      <c r="AH137" s="30" t="str">
        <f t="shared" si="12"/>
        <v/>
      </c>
      <c r="AI137" s="18" t="str">
        <f t="shared" si="13"/>
        <v/>
      </c>
      <c r="AJ137" s="18" t="str">
        <f t="shared" si="14"/>
        <v/>
      </c>
      <c r="AK137" s="18" t="str">
        <f t="shared" si="15"/>
        <v/>
      </c>
      <c r="AL137" s="18" t="str">
        <f t="shared" si="16"/>
        <v/>
      </c>
      <c r="AM137" s="18" t="str">
        <f t="shared" si="17"/>
        <v/>
      </c>
      <c r="AN137" s="18" t="str">
        <f t="shared" si="18"/>
        <v/>
      </c>
      <c r="AO137" s="18" t="str">
        <f t="shared" si="19"/>
        <v/>
      </c>
      <c r="AP137" s="18" t="str">
        <f t="shared" si="20"/>
        <v/>
      </c>
      <c r="AS137" s="63">
        <f t="shared" si="21"/>
        <v>0</v>
      </c>
      <c r="AT137" s="23" t="str">
        <f t="shared" si="22"/>
        <v xml:space="preserve">Mencapai kompetensi dengan sangat baik dalam </v>
      </c>
      <c r="AU137" s="23" t="str">
        <f t="shared" si="23"/>
        <v xml:space="preserve">Perlu peningkatan dalam hal </v>
      </c>
      <c r="AV137" s="23" t="str">
        <f t="shared" si="24"/>
        <v/>
      </c>
      <c r="AW137" s="23" t="str">
        <f t="shared" si="25"/>
        <v/>
      </c>
    </row>
    <row r="138" spans="1:49" ht="20.25" customHeight="1">
      <c r="A138" s="125">
        <v>132</v>
      </c>
      <c r="B138" s="141"/>
      <c r="C138" s="142"/>
      <c r="D138" s="129"/>
      <c r="E138" s="129"/>
      <c r="F138" s="123"/>
      <c r="G138" s="59"/>
      <c r="H138" s="59"/>
      <c r="I138" s="59"/>
      <c r="J138" s="59"/>
      <c r="K138" s="59"/>
      <c r="L138" s="59"/>
      <c r="M138" s="59"/>
      <c r="N138" s="59"/>
      <c r="O138" s="59"/>
      <c r="P138" s="18">
        <v>80</v>
      </c>
      <c r="Q138" s="18">
        <v>79</v>
      </c>
      <c r="R138" s="18"/>
      <c r="S138" s="18"/>
      <c r="T138" s="18"/>
      <c r="U138" s="61"/>
      <c r="V138" s="18" t="str">
        <f t="shared" si="31"/>
        <v/>
      </c>
      <c r="W138" s="18" t="str">
        <f t="shared" si="32"/>
        <v/>
      </c>
      <c r="X138" s="18" t="str">
        <f t="shared" si="33"/>
        <v/>
      </c>
      <c r="Y138" s="18" t="str">
        <f t="shared" si="34"/>
        <v/>
      </c>
      <c r="Z138" s="18" t="str">
        <f t="shared" si="35"/>
        <v/>
      </c>
      <c r="AA138" s="18" t="str">
        <f t="shared" si="36"/>
        <v/>
      </c>
      <c r="AB138" s="18" t="str">
        <f t="shared" si="37"/>
        <v/>
      </c>
      <c r="AC138" s="18" t="str">
        <f t="shared" si="38"/>
        <v/>
      </c>
      <c r="AD138" s="18"/>
      <c r="AE138" s="18"/>
      <c r="AF138" s="18"/>
      <c r="AG138" s="18"/>
      <c r="AH138" s="30" t="str">
        <f t="shared" si="12"/>
        <v/>
      </c>
      <c r="AI138" s="18" t="str">
        <f t="shared" si="13"/>
        <v/>
      </c>
      <c r="AJ138" s="18" t="str">
        <f t="shared" si="14"/>
        <v/>
      </c>
      <c r="AK138" s="18" t="str">
        <f t="shared" si="15"/>
        <v/>
      </c>
      <c r="AL138" s="18" t="str">
        <f t="shared" si="16"/>
        <v/>
      </c>
      <c r="AM138" s="18" t="str">
        <f t="shared" si="17"/>
        <v/>
      </c>
      <c r="AN138" s="18" t="str">
        <f t="shared" si="18"/>
        <v/>
      </c>
      <c r="AO138" s="18" t="str">
        <f t="shared" si="19"/>
        <v/>
      </c>
      <c r="AP138" s="18" t="str">
        <f t="shared" si="20"/>
        <v/>
      </c>
      <c r="AS138" s="63">
        <f t="shared" si="21"/>
        <v>0</v>
      </c>
      <c r="AT138" s="23" t="str">
        <f t="shared" si="22"/>
        <v xml:space="preserve">Mencapai kompetensi dengan sangat baik dalam </v>
      </c>
      <c r="AU138" s="23" t="str">
        <f t="shared" si="23"/>
        <v xml:space="preserve">Perlu peningkatan dalam hal </v>
      </c>
      <c r="AV138" s="23" t="str">
        <f t="shared" si="24"/>
        <v/>
      </c>
      <c r="AW138" s="23" t="str">
        <f t="shared" si="25"/>
        <v/>
      </c>
    </row>
    <row r="139" spans="1:49" ht="20.25" customHeight="1">
      <c r="A139" s="119">
        <v>133</v>
      </c>
      <c r="B139" s="130" t="s">
        <v>595</v>
      </c>
      <c r="C139" s="131" t="s">
        <v>1010</v>
      </c>
      <c r="D139" s="143" t="s">
        <v>1011</v>
      </c>
      <c r="E139" s="122" t="s">
        <v>1012</v>
      </c>
      <c r="F139" s="123">
        <v>85</v>
      </c>
      <c r="G139" s="59">
        <v>78</v>
      </c>
      <c r="H139" s="59">
        <v>70</v>
      </c>
      <c r="I139" s="59">
        <v>76</v>
      </c>
      <c r="J139" s="59">
        <f t="shared" ref="J139:J170" si="43">IF(H139&lt;=60,70,IF(H139&lt;=70,75,80))</f>
        <v>75</v>
      </c>
      <c r="K139" s="59"/>
      <c r="L139" s="59"/>
      <c r="M139" s="59"/>
      <c r="N139" s="59"/>
      <c r="O139" s="124"/>
      <c r="P139" s="18">
        <v>80</v>
      </c>
      <c r="Q139" s="18">
        <v>79</v>
      </c>
      <c r="R139" s="18"/>
      <c r="S139" s="18"/>
      <c r="T139" s="18"/>
      <c r="U139" s="61">
        <f t="shared" ref="U139:U170" si="44">AVERAGE(F139:O139)</f>
        <v>76.8</v>
      </c>
      <c r="V139" s="18" t="str">
        <f t="shared" si="31"/>
        <v xml:space="preserve">Memahami cara pencarian data dalam pengolah lembar kerja. </v>
      </c>
      <c r="W139" s="18" t="str">
        <f t="shared" si="32"/>
        <v/>
      </c>
      <c r="X139" s="18" t="str">
        <f t="shared" si="33"/>
        <v/>
      </c>
      <c r="Y139" s="18" t="str">
        <f t="shared" si="34"/>
        <v/>
      </c>
      <c r="Z139" s="18" t="str">
        <f t="shared" si="35"/>
        <v/>
      </c>
      <c r="AA139" s="18" t="str">
        <f t="shared" si="36"/>
        <v/>
      </c>
      <c r="AB139" s="18" t="str">
        <f t="shared" si="37"/>
        <v/>
      </c>
      <c r="AC139" s="18" t="str">
        <f t="shared" si="38"/>
        <v/>
      </c>
      <c r="AD139" s="18"/>
      <c r="AE139" s="18"/>
      <c r="AF139" s="18"/>
      <c r="AG139" s="18"/>
      <c r="AH139" s="30" t="str">
        <f t="shared" si="12"/>
        <v/>
      </c>
      <c r="AI139" s="18" t="str">
        <f t="shared" si="13"/>
        <v/>
      </c>
      <c r="AJ139" s="18" t="str">
        <f t="shared" si="14"/>
        <v xml:space="preserve"> Memakai tools pengolah lembar kerja. </v>
      </c>
      <c r="AK139" s="18" t="str">
        <f t="shared" si="15"/>
        <v xml:space="preserve">Membuat custom block sebagai prosedur pada Scratch. </v>
      </c>
      <c r="AL139" s="18" t="str">
        <f t="shared" si="16"/>
        <v>Memahami makna blok penyusun program dalam bahasa  Blockly.</v>
      </c>
      <c r="AM139" s="18" t="str">
        <f t="shared" si="17"/>
        <v xml:space="preserve">Memahami dampak media sosial bagi penggunya. </v>
      </c>
      <c r="AN139" s="18" t="str">
        <f t="shared" si="18"/>
        <v/>
      </c>
      <c r="AO139" s="18" t="str">
        <f t="shared" si="19"/>
        <v/>
      </c>
      <c r="AP139" s="18" t="str">
        <f t="shared" si="20"/>
        <v/>
      </c>
      <c r="AS139" s="63">
        <f t="shared" si="21"/>
        <v>76.8</v>
      </c>
      <c r="AT139" s="23" t="str">
        <f t="shared" si="22"/>
        <v xml:space="preserve">Mencapai kompetensi dengan sangat baik dalam Memahami cara pencarian data dalam pengolah lembar kerja. </v>
      </c>
      <c r="AU139" s="23" t="str">
        <f t="shared" si="23"/>
        <v xml:space="preserve">Perlu peningkatan dalam hal  Memakai tools pengolah lembar kerja. Membuat custom block sebagai prosedur pada Scratch. Memahami makna blok penyusun program dalam bahasa  Blockly.Memahami dampak media sosial bagi penggunya. </v>
      </c>
      <c r="AV139" s="23" t="str">
        <f t="shared" si="24"/>
        <v xml:space="preserve">Mencapai kompetensi dengan sangat baik dalam Memahami cara pencarian data dalam pengolah lembar kerja. </v>
      </c>
      <c r="AW139" s="23" t="str">
        <f t="shared" si="25"/>
        <v xml:space="preserve">Perlu peningkatan dalam hal  Memakai tools pengolah lembar kerja. Membuat custom block sebagai prosedur pada Scratch. Memahami makna blok penyusun program dalam bahasa  Blockly.Memahami dampak media sosial bagi penggunya. </v>
      </c>
    </row>
    <row r="140" spans="1:49" ht="20.25" customHeight="1">
      <c r="A140" s="119">
        <v>134</v>
      </c>
      <c r="B140" s="126" t="s">
        <v>597</v>
      </c>
      <c r="C140" s="121" t="s">
        <v>1013</v>
      </c>
      <c r="D140" s="143" t="s">
        <v>1014</v>
      </c>
      <c r="E140" s="122" t="s">
        <v>1012</v>
      </c>
      <c r="F140" s="123">
        <v>85</v>
      </c>
      <c r="G140" s="59">
        <v>88</v>
      </c>
      <c r="H140" s="59">
        <v>55</v>
      </c>
      <c r="I140" s="59">
        <v>93</v>
      </c>
      <c r="J140" s="59">
        <f t="shared" si="43"/>
        <v>70</v>
      </c>
      <c r="K140" s="59"/>
      <c r="L140" s="59"/>
      <c r="M140" s="59"/>
      <c r="N140" s="59"/>
      <c r="O140" s="124"/>
      <c r="P140" s="18">
        <v>80</v>
      </c>
      <c r="Q140" s="18">
        <v>79</v>
      </c>
      <c r="R140" s="18"/>
      <c r="S140" s="18"/>
      <c r="T140" s="18"/>
      <c r="U140" s="61">
        <f t="shared" si="44"/>
        <v>78.2</v>
      </c>
      <c r="V140" s="18" t="str">
        <f t="shared" si="31"/>
        <v xml:space="preserve">Memahami cara pencarian data dalam pengolah lembar kerja. </v>
      </c>
      <c r="W140" s="18" t="str">
        <f t="shared" si="32"/>
        <v xml:space="preserve"> Memakai tools pengolah lembar kerja. </v>
      </c>
      <c r="X140" s="18" t="str">
        <f t="shared" si="33"/>
        <v/>
      </c>
      <c r="Y140" s="18" t="str">
        <f t="shared" si="34"/>
        <v>Memahami makna blok penyusun program dalam bahasa  Blockly.</v>
      </c>
      <c r="Z140" s="18" t="str">
        <f t="shared" si="35"/>
        <v/>
      </c>
      <c r="AA140" s="18" t="str">
        <f t="shared" si="36"/>
        <v/>
      </c>
      <c r="AB140" s="18" t="str">
        <f t="shared" si="37"/>
        <v/>
      </c>
      <c r="AC140" s="18" t="str">
        <f t="shared" si="38"/>
        <v/>
      </c>
      <c r="AD140" s="18"/>
      <c r="AE140" s="18"/>
      <c r="AF140" s="18"/>
      <c r="AG140" s="18"/>
      <c r="AH140" s="30" t="str">
        <f t="shared" si="12"/>
        <v/>
      </c>
      <c r="AI140" s="18" t="str">
        <f t="shared" si="13"/>
        <v/>
      </c>
      <c r="AJ140" s="18" t="str">
        <f t="shared" si="14"/>
        <v/>
      </c>
      <c r="AK140" s="18" t="str">
        <f t="shared" si="15"/>
        <v xml:space="preserve">Membuat custom block sebagai prosedur pada Scratch. </v>
      </c>
      <c r="AL140" s="18" t="str">
        <f t="shared" si="16"/>
        <v/>
      </c>
      <c r="AM140" s="18" t="str">
        <f t="shared" si="17"/>
        <v xml:space="preserve">Memahami dampak media sosial bagi penggunya. </v>
      </c>
      <c r="AN140" s="18" t="str">
        <f t="shared" si="18"/>
        <v/>
      </c>
      <c r="AO140" s="18" t="str">
        <f t="shared" si="19"/>
        <v/>
      </c>
      <c r="AP140" s="18" t="str">
        <f t="shared" si="20"/>
        <v/>
      </c>
      <c r="AS140" s="63">
        <f t="shared" si="21"/>
        <v>78.2</v>
      </c>
      <c r="AT140" s="23" t="str">
        <f t="shared" si="22"/>
        <v>Mencapai kompetensi dengan sangat baik dalam Memahami cara pencarian data dalam pengolah lembar kerja.  Memakai tools pengolah lembar kerja. Memahami makna blok penyusun program dalam bahasa  Blockly.</v>
      </c>
      <c r="AU140" s="23" t="str">
        <f t="shared" si="23"/>
        <v xml:space="preserve">Perlu peningkatan dalam hal Membuat custom block sebagai prosedur pada Scratch. Memahami dampak media sosial bagi penggunya. </v>
      </c>
      <c r="AV140" s="23" t="str">
        <f t="shared" si="24"/>
        <v>Mencapai kompetensi dengan sangat baik dalam Memahami cara pencarian data dalam pengolah lembar kerja.  Memakai tools pengolah lembar kerja. Memahami makna blok penyusun program dalam bahasa  Blockly.</v>
      </c>
      <c r="AW140" s="23" t="str">
        <f t="shared" si="25"/>
        <v xml:space="preserve">Perlu peningkatan dalam hal Membuat custom block sebagai prosedur pada Scratch. Memahami dampak media sosial bagi penggunya. </v>
      </c>
    </row>
    <row r="141" spans="1:49" ht="20.25" customHeight="1">
      <c r="A141" s="125">
        <v>135</v>
      </c>
      <c r="B141" s="126" t="s">
        <v>598</v>
      </c>
      <c r="C141" s="121" t="s">
        <v>1015</v>
      </c>
      <c r="D141" s="143" t="s">
        <v>1016</v>
      </c>
      <c r="E141" s="122" t="s">
        <v>1012</v>
      </c>
      <c r="F141" s="123">
        <v>70</v>
      </c>
      <c r="G141" s="59">
        <v>86</v>
      </c>
      <c r="H141" s="59">
        <v>65</v>
      </c>
      <c r="I141" s="59">
        <v>80</v>
      </c>
      <c r="J141" s="59">
        <f t="shared" si="43"/>
        <v>75</v>
      </c>
      <c r="K141" s="59"/>
      <c r="L141" s="59"/>
      <c r="M141" s="59"/>
      <c r="N141" s="59"/>
      <c r="O141" s="124"/>
      <c r="P141" s="18">
        <v>80</v>
      </c>
      <c r="Q141" s="18">
        <v>79</v>
      </c>
      <c r="R141" s="18"/>
      <c r="S141" s="18"/>
      <c r="T141" s="18"/>
      <c r="U141" s="61">
        <f t="shared" si="44"/>
        <v>75.2</v>
      </c>
      <c r="V141" s="18" t="str">
        <f t="shared" si="31"/>
        <v/>
      </c>
      <c r="W141" s="18" t="str">
        <f t="shared" si="32"/>
        <v xml:space="preserve"> Memakai tools pengolah lembar kerja. </v>
      </c>
      <c r="X141" s="18" t="str">
        <f t="shared" si="33"/>
        <v/>
      </c>
      <c r="Y141" s="18" t="str">
        <f t="shared" si="34"/>
        <v>Memahami makna blok penyusun program dalam bahasa  Blockly.</v>
      </c>
      <c r="Z141" s="18" t="str">
        <f t="shared" si="35"/>
        <v/>
      </c>
      <c r="AA141" s="18" t="str">
        <f t="shared" si="36"/>
        <v/>
      </c>
      <c r="AB141" s="18" t="str">
        <f t="shared" si="37"/>
        <v/>
      </c>
      <c r="AC141" s="18" t="str">
        <f t="shared" si="38"/>
        <v/>
      </c>
      <c r="AD141" s="18"/>
      <c r="AE141" s="18"/>
      <c r="AF141" s="18"/>
      <c r="AG141" s="18"/>
      <c r="AH141" s="30" t="str">
        <f t="shared" si="12"/>
        <v/>
      </c>
      <c r="AI141" s="18" t="str">
        <f t="shared" si="13"/>
        <v xml:space="preserve">Memahami cara pencarian data dalam pengolah lembar kerja. </v>
      </c>
      <c r="AJ141" s="18" t="str">
        <f t="shared" si="14"/>
        <v/>
      </c>
      <c r="AK141" s="18" t="str">
        <f t="shared" si="15"/>
        <v xml:space="preserve">Membuat custom block sebagai prosedur pada Scratch. </v>
      </c>
      <c r="AL141" s="18" t="str">
        <f t="shared" si="16"/>
        <v/>
      </c>
      <c r="AM141" s="18" t="str">
        <f t="shared" si="17"/>
        <v xml:space="preserve">Memahami dampak media sosial bagi penggunya. </v>
      </c>
      <c r="AN141" s="18" t="str">
        <f t="shared" si="18"/>
        <v/>
      </c>
      <c r="AO141" s="18" t="str">
        <f t="shared" si="19"/>
        <v/>
      </c>
      <c r="AP141" s="18" t="str">
        <f t="shared" si="20"/>
        <v/>
      </c>
      <c r="AS141" s="63">
        <f t="shared" si="21"/>
        <v>75.2</v>
      </c>
      <c r="AT141" s="23" t="str">
        <f t="shared" si="22"/>
        <v>Mencapai kompetensi dengan sangat baik dalam  Memakai tools pengolah lembar kerja. Memahami makna blok penyusun program dalam bahasa  Blockly.</v>
      </c>
      <c r="AU141" s="23" t="str">
        <f t="shared" si="23"/>
        <v xml:space="preserve">Perlu peningkatan dalam hal Memahami cara pencarian data dalam pengolah lembar kerja. Membuat custom block sebagai prosedur pada Scratch. Memahami dampak media sosial bagi penggunya. </v>
      </c>
      <c r="AV141" s="23" t="str">
        <f t="shared" si="24"/>
        <v>Mencapai kompetensi dengan sangat baik dalam  Memakai tools pengolah lembar kerja. Memahami makna blok penyusun program dalam bahasa  Blockly.</v>
      </c>
      <c r="AW141" s="23" t="str">
        <f t="shared" si="25"/>
        <v xml:space="preserve">Perlu peningkatan dalam hal Memahami cara pencarian data dalam pengolah lembar kerja. Membuat custom block sebagai prosedur pada Scratch. Memahami dampak media sosial bagi penggunya. </v>
      </c>
    </row>
    <row r="142" spans="1:49" ht="20.25" customHeight="1">
      <c r="A142" s="119">
        <v>136</v>
      </c>
      <c r="B142" s="126" t="s">
        <v>599</v>
      </c>
      <c r="C142" s="121" t="s">
        <v>1017</v>
      </c>
      <c r="D142" s="143" t="s">
        <v>1018</v>
      </c>
      <c r="E142" s="122" t="s">
        <v>1012</v>
      </c>
      <c r="F142" s="123">
        <v>75</v>
      </c>
      <c r="G142" s="59">
        <v>77</v>
      </c>
      <c r="H142" s="59">
        <v>55</v>
      </c>
      <c r="I142" s="59">
        <v>86</v>
      </c>
      <c r="J142" s="59">
        <f t="shared" si="43"/>
        <v>70</v>
      </c>
      <c r="K142" s="59"/>
      <c r="L142" s="59"/>
      <c r="M142" s="59"/>
      <c r="N142" s="59"/>
      <c r="O142" s="124"/>
      <c r="P142" s="18">
        <v>80</v>
      </c>
      <c r="Q142" s="18">
        <v>79</v>
      </c>
      <c r="R142" s="18"/>
      <c r="S142" s="18"/>
      <c r="T142" s="18"/>
      <c r="U142" s="61">
        <f t="shared" si="44"/>
        <v>72.599999999999994</v>
      </c>
      <c r="V142" s="18" t="str">
        <f t="shared" si="31"/>
        <v/>
      </c>
      <c r="W142" s="18" t="str">
        <f t="shared" si="32"/>
        <v/>
      </c>
      <c r="X142" s="18" t="str">
        <f t="shared" si="33"/>
        <v/>
      </c>
      <c r="Y142" s="18" t="str">
        <f t="shared" si="34"/>
        <v>Memahami makna blok penyusun program dalam bahasa  Blockly.</v>
      </c>
      <c r="Z142" s="18" t="str">
        <f t="shared" si="35"/>
        <v/>
      </c>
      <c r="AA142" s="18" t="str">
        <f t="shared" si="36"/>
        <v/>
      </c>
      <c r="AB142" s="18" t="str">
        <f t="shared" si="37"/>
        <v/>
      </c>
      <c r="AC142" s="18" t="str">
        <f t="shared" si="38"/>
        <v/>
      </c>
      <c r="AD142" s="18"/>
      <c r="AE142" s="18"/>
      <c r="AF142" s="18"/>
      <c r="AG142" s="18"/>
      <c r="AH142" s="30" t="str">
        <f t="shared" si="12"/>
        <v/>
      </c>
      <c r="AI142" s="18" t="str">
        <f t="shared" si="13"/>
        <v xml:space="preserve">Memahami cara pencarian data dalam pengolah lembar kerja. </v>
      </c>
      <c r="AJ142" s="18" t="str">
        <f t="shared" si="14"/>
        <v xml:space="preserve"> Memakai tools pengolah lembar kerja. </v>
      </c>
      <c r="AK142" s="18" t="str">
        <f t="shared" si="15"/>
        <v xml:space="preserve">Membuat custom block sebagai prosedur pada Scratch. </v>
      </c>
      <c r="AL142" s="18" t="str">
        <f t="shared" si="16"/>
        <v/>
      </c>
      <c r="AM142" s="18" t="str">
        <f t="shared" si="17"/>
        <v xml:space="preserve">Memahami dampak media sosial bagi penggunya. </v>
      </c>
      <c r="AN142" s="18" t="str">
        <f t="shared" si="18"/>
        <v/>
      </c>
      <c r="AO142" s="18" t="str">
        <f t="shared" si="19"/>
        <v/>
      </c>
      <c r="AP142" s="18" t="str">
        <f t="shared" si="20"/>
        <v/>
      </c>
      <c r="AS142" s="63">
        <f t="shared" si="21"/>
        <v>72.599999999999994</v>
      </c>
      <c r="AT142" s="23" t="str">
        <f t="shared" si="22"/>
        <v>Mencapai kompetensi dengan sangat baik dalam Memahami makna blok penyusun program dalam bahasa  Blockly.</v>
      </c>
      <c r="AU142" s="23" t="str">
        <f t="shared" si="23"/>
        <v xml:space="preserve">Perlu peningkatan dalam hal Memahami cara pencarian data dalam pengolah lembar kerja.  Memakai tools pengolah lembar kerja. Membuat custom block sebagai prosedur pada Scratch. Memahami dampak media sosial bagi penggunya. </v>
      </c>
      <c r="AV142" s="23" t="str">
        <f t="shared" si="24"/>
        <v>Mencapai kompetensi dengan sangat baik dalam Memahami makna blok penyusun program dalam bahasa  Blockly.</v>
      </c>
      <c r="AW142" s="23" t="str">
        <f t="shared" si="25"/>
        <v xml:space="preserve">Perlu peningkatan dalam hal Memahami cara pencarian data dalam pengolah lembar kerja.  Memakai tools pengolah lembar kerja. Membuat custom block sebagai prosedur pada Scratch. Memahami dampak media sosial bagi penggunya. </v>
      </c>
    </row>
    <row r="143" spans="1:49" ht="20.25" customHeight="1">
      <c r="A143" s="125">
        <v>137</v>
      </c>
      <c r="B143" s="126" t="s">
        <v>600</v>
      </c>
      <c r="C143" s="121" t="s">
        <v>1019</v>
      </c>
      <c r="D143" s="143" t="s">
        <v>1020</v>
      </c>
      <c r="E143" s="122" t="s">
        <v>1012</v>
      </c>
      <c r="F143" s="123">
        <v>65</v>
      </c>
      <c r="G143" s="59">
        <v>88</v>
      </c>
      <c r="H143" s="59">
        <v>70</v>
      </c>
      <c r="I143" s="59">
        <v>86</v>
      </c>
      <c r="J143" s="59">
        <f t="shared" si="43"/>
        <v>75</v>
      </c>
      <c r="K143" s="59"/>
      <c r="L143" s="59"/>
      <c r="M143" s="59"/>
      <c r="N143" s="59"/>
      <c r="O143" s="124"/>
      <c r="P143" s="18">
        <v>80</v>
      </c>
      <c r="Q143" s="18">
        <v>79</v>
      </c>
      <c r="R143" s="18"/>
      <c r="S143" s="18"/>
      <c r="T143" s="18"/>
      <c r="U143" s="61">
        <f t="shared" si="44"/>
        <v>76.8</v>
      </c>
      <c r="V143" s="18" t="str">
        <f t="shared" si="31"/>
        <v/>
      </c>
      <c r="W143" s="18" t="str">
        <f t="shared" si="32"/>
        <v xml:space="preserve"> Memakai tools pengolah lembar kerja. </v>
      </c>
      <c r="X143" s="18" t="str">
        <f t="shared" si="33"/>
        <v/>
      </c>
      <c r="Y143" s="18" t="str">
        <f t="shared" si="34"/>
        <v>Memahami makna blok penyusun program dalam bahasa  Blockly.</v>
      </c>
      <c r="Z143" s="18" t="str">
        <f t="shared" si="35"/>
        <v/>
      </c>
      <c r="AA143" s="18" t="str">
        <f t="shared" si="36"/>
        <v/>
      </c>
      <c r="AB143" s="18" t="str">
        <f t="shared" si="37"/>
        <v/>
      </c>
      <c r="AC143" s="18" t="str">
        <f t="shared" si="38"/>
        <v/>
      </c>
      <c r="AD143" s="18"/>
      <c r="AE143" s="18"/>
      <c r="AF143" s="18"/>
      <c r="AG143" s="18"/>
      <c r="AH143" s="30" t="str">
        <f t="shared" si="12"/>
        <v/>
      </c>
      <c r="AI143" s="18" t="str">
        <f t="shared" si="13"/>
        <v xml:space="preserve">Memahami cara pencarian data dalam pengolah lembar kerja. </v>
      </c>
      <c r="AJ143" s="18" t="str">
        <f t="shared" si="14"/>
        <v/>
      </c>
      <c r="AK143" s="18" t="str">
        <f t="shared" si="15"/>
        <v xml:space="preserve">Membuat custom block sebagai prosedur pada Scratch. </v>
      </c>
      <c r="AL143" s="18" t="str">
        <f t="shared" si="16"/>
        <v/>
      </c>
      <c r="AM143" s="18" t="str">
        <f t="shared" si="17"/>
        <v xml:space="preserve">Memahami dampak media sosial bagi penggunya. </v>
      </c>
      <c r="AN143" s="18" t="str">
        <f t="shared" si="18"/>
        <v/>
      </c>
      <c r="AO143" s="18" t="str">
        <f t="shared" si="19"/>
        <v/>
      </c>
      <c r="AP143" s="18" t="str">
        <f t="shared" si="20"/>
        <v/>
      </c>
      <c r="AS143" s="63">
        <f t="shared" si="21"/>
        <v>76.8</v>
      </c>
      <c r="AT143" s="23" t="str">
        <f t="shared" si="22"/>
        <v>Mencapai kompetensi dengan sangat baik dalam  Memakai tools pengolah lembar kerja. Memahami makna blok penyusun program dalam bahasa  Blockly.</v>
      </c>
      <c r="AU143" s="23" t="str">
        <f t="shared" si="23"/>
        <v xml:space="preserve">Perlu peningkatan dalam hal Memahami cara pencarian data dalam pengolah lembar kerja. Membuat custom block sebagai prosedur pada Scratch. Memahami dampak media sosial bagi penggunya. </v>
      </c>
      <c r="AV143" s="23" t="str">
        <f t="shared" si="24"/>
        <v>Mencapai kompetensi dengan sangat baik dalam  Memakai tools pengolah lembar kerja. Memahami makna blok penyusun program dalam bahasa  Blockly.</v>
      </c>
      <c r="AW143" s="23" t="str">
        <f t="shared" si="25"/>
        <v xml:space="preserve">Perlu peningkatan dalam hal Memahami cara pencarian data dalam pengolah lembar kerja. Membuat custom block sebagai prosedur pada Scratch. Memahami dampak media sosial bagi penggunya. </v>
      </c>
    </row>
    <row r="144" spans="1:49" ht="20.25" customHeight="1">
      <c r="A144" s="119">
        <v>138</v>
      </c>
      <c r="B144" s="126" t="s">
        <v>601</v>
      </c>
      <c r="C144" s="121" t="s">
        <v>1021</v>
      </c>
      <c r="D144" s="143" t="s">
        <v>1022</v>
      </c>
      <c r="E144" s="122" t="s">
        <v>1012</v>
      </c>
      <c r="F144" s="123">
        <v>80</v>
      </c>
      <c r="G144" s="59">
        <v>86</v>
      </c>
      <c r="H144" s="59">
        <v>90</v>
      </c>
      <c r="I144" s="59">
        <v>92</v>
      </c>
      <c r="J144" s="59">
        <f t="shared" si="43"/>
        <v>80</v>
      </c>
      <c r="K144" s="59"/>
      <c r="L144" s="59"/>
      <c r="M144" s="59"/>
      <c r="N144" s="59"/>
      <c r="O144" s="124"/>
      <c r="P144" s="18">
        <v>80</v>
      </c>
      <c r="Q144" s="18">
        <v>79</v>
      </c>
      <c r="R144" s="18"/>
      <c r="S144" s="18"/>
      <c r="T144" s="18"/>
      <c r="U144" s="61">
        <f t="shared" si="44"/>
        <v>85.6</v>
      </c>
      <c r="V144" s="18" t="str">
        <f t="shared" si="31"/>
        <v xml:space="preserve">Memahami cara pencarian data dalam pengolah lembar kerja. </v>
      </c>
      <c r="W144" s="18" t="str">
        <f t="shared" si="32"/>
        <v xml:space="preserve"> Memakai tools pengolah lembar kerja. </v>
      </c>
      <c r="X144" s="18" t="str">
        <f t="shared" si="33"/>
        <v xml:space="preserve">Membuat custom block sebagai prosedur pada Scratch. </v>
      </c>
      <c r="Y144" s="18" t="str">
        <f t="shared" si="34"/>
        <v>Memahami makna blok penyusun program dalam bahasa  Blockly.</v>
      </c>
      <c r="Z144" s="18" t="str">
        <f t="shared" si="35"/>
        <v xml:space="preserve">Memahami dampak media sosial bagi penggunya. </v>
      </c>
      <c r="AA144" s="18" t="str">
        <f t="shared" si="36"/>
        <v/>
      </c>
      <c r="AB144" s="18" t="str">
        <f t="shared" si="37"/>
        <v/>
      </c>
      <c r="AC144" s="18" t="str">
        <f t="shared" si="38"/>
        <v/>
      </c>
      <c r="AD144" s="18"/>
      <c r="AE144" s="18"/>
      <c r="AF144" s="18"/>
      <c r="AG144" s="18"/>
      <c r="AH144" s="30" t="str">
        <f t="shared" si="12"/>
        <v/>
      </c>
      <c r="AI144" s="18" t="str">
        <f t="shared" si="13"/>
        <v/>
      </c>
      <c r="AJ144" s="18" t="str">
        <f t="shared" si="14"/>
        <v/>
      </c>
      <c r="AK144" s="18" t="str">
        <f t="shared" si="15"/>
        <v/>
      </c>
      <c r="AL144" s="18" t="str">
        <f t="shared" si="16"/>
        <v/>
      </c>
      <c r="AM144" s="18" t="str">
        <f t="shared" si="17"/>
        <v/>
      </c>
      <c r="AN144" s="18" t="str">
        <f t="shared" si="18"/>
        <v/>
      </c>
      <c r="AO144" s="18" t="str">
        <f t="shared" si="19"/>
        <v/>
      </c>
      <c r="AP144" s="18" t="str">
        <f t="shared" si="20"/>
        <v/>
      </c>
      <c r="AS144" s="63">
        <f t="shared" si="21"/>
        <v>85.6</v>
      </c>
      <c r="AT144" s="23" t="str">
        <f t="shared" si="22"/>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U144" s="23" t="str">
        <f t="shared" si="23"/>
        <v xml:space="preserve">Perlu peningkatan dalam hal </v>
      </c>
      <c r="AV144" s="23" t="str">
        <f t="shared" si="24"/>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W144" s="23" t="str">
        <f t="shared" si="25"/>
        <v/>
      </c>
    </row>
    <row r="145" spans="1:49" ht="20.25" customHeight="1">
      <c r="A145" s="119">
        <v>139</v>
      </c>
      <c r="B145" s="126" t="s">
        <v>602</v>
      </c>
      <c r="C145" s="121" t="s">
        <v>1023</v>
      </c>
      <c r="D145" s="143" t="s">
        <v>1024</v>
      </c>
      <c r="E145" s="122" t="s">
        <v>1012</v>
      </c>
      <c r="F145" s="123">
        <v>70</v>
      </c>
      <c r="G145" s="59">
        <v>86</v>
      </c>
      <c r="H145" s="59">
        <v>75</v>
      </c>
      <c r="I145" s="59">
        <v>82</v>
      </c>
      <c r="J145" s="59">
        <f t="shared" si="43"/>
        <v>80</v>
      </c>
      <c r="K145" s="59"/>
      <c r="L145" s="59"/>
      <c r="M145" s="59"/>
      <c r="N145" s="59"/>
      <c r="O145" s="124"/>
      <c r="P145" s="18">
        <v>80</v>
      </c>
      <c r="Q145" s="18">
        <v>79</v>
      </c>
      <c r="R145" s="18"/>
      <c r="S145" s="18"/>
      <c r="T145" s="18"/>
      <c r="U145" s="61">
        <f t="shared" si="44"/>
        <v>78.599999999999994</v>
      </c>
      <c r="V145" s="18" t="str">
        <f t="shared" si="31"/>
        <v/>
      </c>
      <c r="W145" s="18" t="str">
        <f t="shared" si="32"/>
        <v xml:space="preserve"> Memakai tools pengolah lembar kerja. </v>
      </c>
      <c r="X145" s="18" t="str">
        <f t="shared" si="33"/>
        <v/>
      </c>
      <c r="Y145" s="18" t="str">
        <f t="shared" si="34"/>
        <v>Memahami makna blok penyusun program dalam bahasa  Blockly.</v>
      </c>
      <c r="Z145" s="18" t="str">
        <f t="shared" si="35"/>
        <v xml:space="preserve">Memahami dampak media sosial bagi penggunya. </v>
      </c>
      <c r="AA145" s="18" t="str">
        <f t="shared" si="36"/>
        <v/>
      </c>
      <c r="AB145" s="18" t="str">
        <f t="shared" si="37"/>
        <v/>
      </c>
      <c r="AC145" s="18" t="str">
        <f t="shared" si="38"/>
        <v/>
      </c>
      <c r="AD145" s="18"/>
      <c r="AE145" s="18"/>
      <c r="AF145" s="18"/>
      <c r="AG145" s="18"/>
      <c r="AH145" s="30" t="str">
        <f t="shared" si="12"/>
        <v/>
      </c>
      <c r="AI145" s="18" t="str">
        <f t="shared" si="13"/>
        <v xml:space="preserve">Memahami cara pencarian data dalam pengolah lembar kerja. </v>
      </c>
      <c r="AJ145" s="18" t="str">
        <f t="shared" si="14"/>
        <v/>
      </c>
      <c r="AK145" s="18" t="str">
        <f t="shared" si="15"/>
        <v xml:space="preserve">Membuat custom block sebagai prosedur pada Scratch. </v>
      </c>
      <c r="AL145" s="18" t="str">
        <f t="shared" si="16"/>
        <v/>
      </c>
      <c r="AM145" s="18" t="str">
        <f t="shared" si="17"/>
        <v/>
      </c>
      <c r="AN145" s="18" t="str">
        <f t="shared" si="18"/>
        <v/>
      </c>
      <c r="AO145" s="18" t="str">
        <f t="shared" si="19"/>
        <v/>
      </c>
      <c r="AP145" s="18" t="str">
        <f t="shared" si="20"/>
        <v/>
      </c>
      <c r="AS145" s="63">
        <f t="shared" si="21"/>
        <v>78.599999999999994</v>
      </c>
      <c r="AT145" s="23" t="str">
        <f t="shared" si="22"/>
        <v xml:space="preserve">Mencapai kompetensi dengan sangat baik dalam  Memakai tools pengolah lembar kerja. Memahami makna blok penyusun program dalam bahasa  Blockly.Memahami dampak media sosial bagi penggunya. </v>
      </c>
      <c r="AU145" s="23" t="str">
        <f t="shared" si="23"/>
        <v xml:space="preserve">Perlu peningkatan dalam hal Memahami cara pencarian data dalam pengolah lembar kerja. Membuat custom block sebagai prosedur pada Scratch. </v>
      </c>
      <c r="AV145" s="23" t="str">
        <f t="shared" si="24"/>
        <v xml:space="preserve">Mencapai kompetensi dengan sangat baik dalam  Memakai tools pengolah lembar kerja. Memahami makna blok penyusun program dalam bahasa  Blockly.Memahami dampak media sosial bagi penggunya. </v>
      </c>
      <c r="AW145" s="23" t="str">
        <f t="shared" si="25"/>
        <v xml:space="preserve">Perlu peningkatan dalam hal Memahami cara pencarian data dalam pengolah lembar kerja. Membuat custom block sebagai prosedur pada Scratch. </v>
      </c>
    </row>
    <row r="146" spans="1:49" ht="20.25" customHeight="1">
      <c r="A146" s="125">
        <v>140</v>
      </c>
      <c r="B146" s="126" t="s">
        <v>603</v>
      </c>
      <c r="C146" s="121" t="s">
        <v>1025</v>
      </c>
      <c r="D146" s="143" t="s">
        <v>1026</v>
      </c>
      <c r="E146" s="122" t="s">
        <v>1012</v>
      </c>
      <c r="F146" s="123">
        <v>60</v>
      </c>
      <c r="G146" s="59">
        <v>88</v>
      </c>
      <c r="H146" s="59">
        <v>90</v>
      </c>
      <c r="I146" s="59">
        <v>90</v>
      </c>
      <c r="J146" s="59">
        <f t="shared" si="43"/>
        <v>80</v>
      </c>
      <c r="K146" s="59"/>
      <c r="L146" s="59"/>
      <c r="M146" s="59"/>
      <c r="N146" s="59"/>
      <c r="O146" s="124"/>
      <c r="P146" s="18">
        <v>80</v>
      </c>
      <c r="Q146" s="18">
        <v>79</v>
      </c>
      <c r="R146" s="18"/>
      <c r="S146" s="18"/>
      <c r="T146" s="18"/>
      <c r="U146" s="61">
        <f t="shared" si="44"/>
        <v>81.599999999999994</v>
      </c>
      <c r="V146" s="18" t="str">
        <f t="shared" si="31"/>
        <v/>
      </c>
      <c r="W146" s="18" t="str">
        <f t="shared" si="32"/>
        <v xml:space="preserve"> Memakai tools pengolah lembar kerja. </v>
      </c>
      <c r="X146" s="18" t="str">
        <f t="shared" si="33"/>
        <v xml:space="preserve">Membuat custom block sebagai prosedur pada Scratch. </v>
      </c>
      <c r="Y146" s="18" t="str">
        <f t="shared" si="34"/>
        <v>Memahami makna blok penyusun program dalam bahasa  Blockly.</v>
      </c>
      <c r="Z146" s="18" t="str">
        <f t="shared" si="35"/>
        <v xml:space="preserve">Memahami dampak media sosial bagi penggunya. </v>
      </c>
      <c r="AA146" s="18" t="str">
        <f t="shared" si="36"/>
        <v/>
      </c>
      <c r="AB146" s="18" t="str">
        <f t="shared" si="37"/>
        <v/>
      </c>
      <c r="AC146" s="18" t="str">
        <f t="shared" si="38"/>
        <v/>
      </c>
      <c r="AD146" s="18"/>
      <c r="AE146" s="18"/>
      <c r="AF146" s="18"/>
      <c r="AG146" s="18"/>
      <c r="AH146" s="30" t="str">
        <f t="shared" si="12"/>
        <v/>
      </c>
      <c r="AI146" s="18" t="str">
        <f t="shared" si="13"/>
        <v xml:space="preserve">Memahami cara pencarian data dalam pengolah lembar kerja. </v>
      </c>
      <c r="AJ146" s="18" t="str">
        <f t="shared" si="14"/>
        <v/>
      </c>
      <c r="AK146" s="18" t="str">
        <f t="shared" si="15"/>
        <v/>
      </c>
      <c r="AL146" s="18" t="str">
        <f t="shared" si="16"/>
        <v/>
      </c>
      <c r="AM146" s="18" t="str">
        <f t="shared" si="17"/>
        <v/>
      </c>
      <c r="AN146" s="18" t="str">
        <f t="shared" si="18"/>
        <v/>
      </c>
      <c r="AO146" s="18" t="str">
        <f t="shared" si="19"/>
        <v/>
      </c>
      <c r="AP146" s="18" t="str">
        <f t="shared" si="20"/>
        <v/>
      </c>
      <c r="AS146" s="63">
        <f t="shared" si="21"/>
        <v>81.599999999999994</v>
      </c>
      <c r="AT146" s="23" t="str">
        <f t="shared" si="22"/>
        <v xml:space="preserve">Mencapai kompetensi dengan sangat baik dalam  Memakai tools pengolah lembar kerja. Membuat custom block sebagai prosedur pada Scratch. Memahami makna blok penyusun program dalam bahasa  Blockly.Memahami dampak media sosial bagi penggunya. </v>
      </c>
      <c r="AU146" s="23" t="str">
        <f t="shared" si="23"/>
        <v xml:space="preserve">Perlu peningkatan dalam hal Memahami cara pencarian data dalam pengolah lembar kerja. </v>
      </c>
      <c r="AV146" s="23" t="str">
        <f t="shared" si="24"/>
        <v xml:space="preserve">Mencapai kompetensi dengan sangat baik dalam  Memakai tools pengolah lembar kerja. Membuat custom block sebagai prosedur pada Scratch. Memahami makna blok penyusun program dalam bahasa  Blockly.Memahami dampak media sosial bagi penggunya. </v>
      </c>
      <c r="AW146" s="23" t="str">
        <f t="shared" si="25"/>
        <v xml:space="preserve">Perlu peningkatan dalam hal Memahami cara pencarian data dalam pengolah lembar kerja. </v>
      </c>
    </row>
    <row r="147" spans="1:49" ht="20.25" customHeight="1">
      <c r="A147" s="119">
        <v>141</v>
      </c>
      <c r="B147" s="126" t="s">
        <v>604</v>
      </c>
      <c r="C147" s="121" t="s">
        <v>1027</v>
      </c>
      <c r="D147" s="143" t="s">
        <v>1028</v>
      </c>
      <c r="E147" s="122" t="s">
        <v>1012</v>
      </c>
      <c r="F147" s="123">
        <v>90</v>
      </c>
      <c r="G147" s="59">
        <v>87</v>
      </c>
      <c r="H147" s="59">
        <v>90</v>
      </c>
      <c r="I147" s="59">
        <v>86</v>
      </c>
      <c r="J147" s="59">
        <f t="shared" si="43"/>
        <v>80</v>
      </c>
      <c r="K147" s="59"/>
      <c r="L147" s="59"/>
      <c r="M147" s="59"/>
      <c r="N147" s="59"/>
      <c r="O147" s="124"/>
      <c r="P147" s="18">
        <v>80</v>
      </c>
      <c r="Q147" s="18">
        <v>79</v>
      </c>
      <c r="R147" s="18"/>
      <c r="S147" s="18"/>
      <c r="T147" s="18"/>
      <c r="U147" s="61">
        <f t="shared" si="44"/>
        <v>86.6</v>
      </c>
      <c r="V147" s="18" t="str">
        <f t="shared" si="31"/>
        <v xml:space="preserve">Memahami cara pencarian data dalam pengolah lembar kerja. </v>
      </c>
      <c r="W147" s="18" t="str">
        <f t="shared" si="32"/>
        <v xml:space="preserve"> Memakai tools pengolah lembar kerja. </v>
      </c>
      <c r="X147" s="18" t="str">
        <f t="shared" si="33"/>
        <v xml:space="preserve">Membuat custom block sebagai prosedur pada Scratch. </v>
      </c>
      <c r="Y147" s="18" t="str">
        <f t="shared" si="34"/>
        <v>Memahami makna blok penyusun program dalam bahasa  Blockly.</v>
      </c>
      <c r="Z147" s="18" t="str">
        <f t="shared" si="35"/>
        <v xml:space="preserve">Memahami dampak media sosial bagi penggunya. </v>
      </c>
      <c r="AA147" s="18" t="str">
        <f t="shared" si="36"/>
        <v/>
      </c>
      <c r="AB147" s="18" t="str">
        <f t="shared" si="37"/>
        <v/>
      </c>
      <c r="AC147" s="18" t="str">
        <f t="shared" si="38"/>
        <v/>
      </c>
      <c r="AD147" s="18"/>
      <c r="AE147" s="18"/>
      <c r="AF147" s="18"/>
      <c r="AG147" s="18"/>
      <c r="AH147" s="30" t="str">
        <f t="shared" si="12"/>
        <v/>
      </c>
      <c r="AI147" s="18" t="str">
        <f t="shared" si="13"/>
        <v/>
      </c>
      <c r="AJ147" s="18" t="str">
        <f t="shared" si="14"/>
        <v/>
      </c>
      <c r="AK147" s="18" t="str">
        <f t="shared" si="15"/>
        <v/>
      </c>
      <c r="AL147" s="18" t="str">
        <f t="shared" si="16"/>
        <v/>
      </c>
      <c r="AM147" s="18" t="str">
        <f t="shared" si="17"/>
        <v/>
      </c>
      <c r="AN147" s="18" t="str">
        <f t="shared" si="18"/>
        <v/>
      </c>
      <c r="AO147" s="18" t="str">
        <f t="shared" si="19"/>
        <v/>
      </c>
      <c r="AP147" s="18" t="str">
        <f t="shared" si="20"/>
        <v/>
      </c>
      <c r="AS147" s="63">
        <f t="shared" si="21"/>
        <v>86.6</v>
      </c>
      <c r="AT147" s="23" t="str">
        <f t="shared" si="22"/>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U147" s="23" t="str">
        <f t="shared" si="23"/>
        <v xml:space="preserve">Perlu peningkatan dalam hal </v>
      </c>
      <c r="AV147" s="23" t="str">
        <f t="shared" si="24"/>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W147" s="23" t="str">
        <f t="shared" si="25"/>
        <v/>
      </c>
    </row>
    <row r="148" spans="1:49" ht="20.25" customHeight="1">
      <c r="A148" s="125">
        <v>142</v>
      </c>
      <c r="B148" s="126" t="s">
        <v>605</v>
      </c>
      <c r="C148" s="121" t="s">
        <v>1029</v>
      </c>
      <c r="D148" s="143" t="s">
        <v>1030</v>
      </c>
      <c r="E148" s="122" t="s">
        <v>1012</v>
      </c>
      <c r="F148" s="123">
        <v>70</v>
      </c>
      <c r="G148" s="59">
        <v>88</v>
      </c>
      <c r="H148" s="59">
        <v>55</v>
      </c>
      <c r="I148" s="59">
        <v>86</v>
      </c>
      <c r="J148" s="59">
        <f t="shared" si="43"/>
        <v>70</v>
      </c>
      <c r="K148" s="59"/>
      <c r="L148" s="59"/>
      <c r="M148" s="59"/>
      <c r="N148" s="59"/>
      <c r="O148" s="124"/>
      <c r="P148" s="18">
        <v>80</v>
      </c>
      <c r="Q148" s="18">
        <v>79</v>
      </c>
      <c r="R148" s="18"/>
      <c r="S148" s="18"/>
      <c r="T148" s="18"/>
      <c r="U148" s="61">
        <f t="shared" si="44"/>
        <v>73.8</v>
      </c>
      <c r="V148" s="18" t="str">
        <f t="shared" si="31"/>
        <v/>
      </c>
      <c r="W148" s="18" t="str">
        <f t="shared" si="32"/>
        <v xml:space="preserve"> Memakai tools pengolah lembar kerja. </v>
      </c>
      <c r="X148" s="18" t="str">
        <f t="shared" si="33"/>
        <v/>
      </c>
      <c r="Y148" s="18" t="str">
        <f t="shared" si="34"/>
        <v>Memahami makna blok penyusun program dalam bahasa  Blockly.</v>
      </c>
      <c r="Z148" s="18" t="str">
        <f t="shared" si="35"/>
        <v/>
      </c>
      <c r="AA148" s="18" t="str">
        <f t="shared" si="36"/>
        <v/>
      </c>
      <c r="AB148" s="18" t="str">
        <f t="shared" si="37"/>
        <v/>
      </c>
      <c r="AC148" s="18" t="str">
        <f t="shared" si="38"/>
        <v/>
      </c>
      <c r="AD148" s="18"/>
      <c r="AE148" s="18"/>
      <c r="AF148" s="18"/>
      <c r="AG148" s="18"/>
      <c r="AH148" s="30" t="str">
        <f t="shared" si="12"/>
        <v/>
      </c>
      <c r="AI148" s="18" t="str">
        <f t="shared" si="13"/>
        <v xml:space="preserve">Memahami cara pencarian data dalam pengolah lembar kerja. </v>
      </c>
      <c r="AJ148" s="18" t="str">
        <f t="shared" si="14"/>
        <v/>
      </c>
      <c r="AK148" s="18" t="str">
        <f t="shared" si="15"/>
        <v xml:space="preserve">Membuat custom block sebagai prosedur pada Scratch. </v>
      </c>
      <c r="AL148" s="18" t="str">
        <f t="shared" si="16"/>
        <v/>
      </c>
      <c r="AM148" s="18" t="str">
        <f t="shared" si="17"/>
        <v xml:space="preserve">Memahami dampak media sosial bagi penggunya. </v>
      </c>
      <c r="AN148" s="18" t="str">
        <f t="shared" si="18"/>
        <v/>
      </c>
      <c r="AO148" s="18" t="str">
        <f t="shared" si="19"/>
        <v/>
      </c>
      <c r="AP148" s="18" t="str">
        <f t="shared" si="20"/>
        <v/>
      </c>
      <c r="AS148" s="63">
        <f t="shared" si="21"/>
        <v>73.8</v>
      </c>
      <c r="AT148" s="23" t="str">
        <f t="shared" si="22"/>
        <v>Mencapai kompetensi dengan sangat baik dalam  Memakai tools pengolah lembar kerja. Memahami makna blok penyusun program dalam bahasa  Blockly.</v>
      </c>
      <c r="AU148" s="23" t="str">
        <f t="shared" si="23"/>
        <v xml:space="preserve">Perlu peningkatan dalam hal Memahami cara pencarian data dalam pengolah lembar kerja. Membuat custom block sebagai prosedur pada Scratch. Memahami dampak media sosial bagi penggunya. </v>
      </c>
      <c r="AV148" s="23" t="str">
        <f t="shared" si="24"/>
        <v>Mencapai kompetensi dengan sangat baik dalam  Memakai tools pengolah lembar kerja. Memahami makna blok penyusun program dalam bahasa  Blockly.</v>
      </c>
      <c r="AW148" s="23" t="str">
        <f t="shared" si="25"/>
        <v xml:space="preserve">Perlu peningkatan dalam hal Memahami cara pencarian data dalam pengolah lembar kerja. Membuat custom block sebagai prosedur pada Scratch. Memahami dampak media sosial bagi penggunya. </v>
      </c>
    </row>
    <row r="149" spans="1:49" ht="20.25" customHeight="1">
      <c r="A149" s="119">
        <v>143</v>
      </c>
      <c r="B149" s="126" t="s">
        <v>606</v>
      </c>
      <c r="C149" s="121" t="s">
        <v>1031</v>
      </c>
      <c r="D149" s="143" t="s">
        <v>1032</v>
      </c>
      <c r="E149" s="122" t="s">
        <v>1012</v>
      </c>
      <c r="F149" s="123">
        <v>85</v>
      </c>
      <c r="G149" s="59">
        <v>88</v>
      </c>
      <c r="H149" s="59">
        <v>60</v>
      </c>
      <c r="I149" s="59">
        <v>86</v>
      </c>
      <c r="J149" s="59">
        <f t="shared" si="43"/>
        <v>70</v>
      </c>
      <c r="K149" s="59"/>
      <c r="L149" s="59"/>
      <c r="M149" s="59"/>
      <c r="N149" s="59"/>
      <c r="O149" s="124"/>
      <c r="P149" s="18">
        <v>80</v>
      </c>
      <c r="Q149" s="18">
        <v>79</v>
      </c>
      <c r="R149" s="18"/>
      <c r="S149" s="18"/>
      <c r="T149" s="18"/>
      <c r="U149" s="61">
        <f t="shared" si="44"/>
        <v>77.8</v>
      </c>
      <c r="V149" s="18" t="str">
        <f t="shared" si="31"/>
        <v xml:space="preserve">Memahami cara pencarian data dalam pengolah lembar kerja. </v>
      </c>
      <c r="W149" s="18" t="str">
        <f t="shared" si="32"/>
        <v xml:space="preserve"> Memakai tools pengolah lembar kerja. </v>
      </c>
      <c r="X149" s="18" t="str">
        <f t="shared" si="33"/>
        <v/>
      </c>
      <c r="Y149" s="18" t="str">
        <f t="shared" si="34"/>
        <v>Memahami makna blok penyusun program dalam bahasa  Blockly.</v>
      </c>
      <c r="Z149" s="18" t="str">
        <f t="shared" si="35"/>
        <v/>
      </c>
      <c r="AA149" s="18" t="str">
        <f t="shared" si="36"/>
        <v/>
      </c>
      <c r="AB149" s="18" t="str">
        <f t="shared" si="37"/>
        <v/>
      </c>
      <c r="AC149" s="18" t="str">
        <f t="shared" si="38"/>
        <v/>
      </c>
      <c r="AD149" s="18"/>
      <c r="AE149" s="18"/>
      <c r="AF149" s="18"/>
      <c r="AG149" s="18"/>
      <c r="AH149" s="30" t="str">
        <f t="shared" si="12"/>
        <v/>
      </c>
      <c r="AI149" s="18" t="str">
        <f t="shared" si="13"/>
        <v/>
      </c>
      <c r="AJ149" s="18" t="str">
        <f t="shared" si="14"/>
        <v/>
      </c>
      <c r="AK149" s="18" t="str">
        <f t="shared" si="15"/>
        <v xml:space="preserve">Membuat custom block sebagai prosedur pada Scratch. </v>
      </c>
      <c r="AL149" s="18" t="str">
        <f t="shared" si="16"/>
        <v/>
      </c>
      <c r="AM149" s="18" t="str">
        <f t="shared" si="17"/>
        <v xml:space="preserve">Memahami dampak media sosial bagi penggunya. </v>
      </c>
      <c r="AN149" s="18" t="str">
        <f t="shared" si="18"/>
        <v/>
      </c>
      <c r="AO149" s="18" t="str">
        <f t="shared" si="19"/>
        <v/>
      </c>
      <c r="AP149" s="18" t="str">
        <f t="shared" si="20"/>
        <v/>
      </c>
      <c r="AS149" s="63">
        <f t="shared" si="21"/>
        <v>77.8</v>
      </c>
      <c r="AT149" s="23" t="str">
        <f t="shared" si="22"/>
        <v>Mencapai kompetensi dengan sangat baik dalam Memahami cara pencarian data dalam pengolah lembar kerja.  Memakai tools pengolah lembar kerja. Memahami makna blok penyusun program dalam bahasa  Blockly.</v>
      </c>
      <c r="AU149" s="23" t="str">
        <f t="shared" si="23"/>
        <v xml:space="preserve">Perlu peningkatan dalam hal Membuat custom block sebagai prosedur pada Scratch. Memahami dampak media sosial bagi penggunya. </v>
      </c>
      <c r="AV149" s="23" t="str">
        <f t="shared" si="24"/>
        <v>Mencapai kompetensi dengan sangat baik dalam Memahami cara pencarian data dalam pengolah lembar kerja.  Memakai tools pengolah lembar kerja. Memahami makna blok penyusun program dalam bahasa  Blockly.</v>
      </c>
      <c r="AW149" s="23" t="str">
        <f t="shared" si="25"/>
        <v xml:space="preserve">Perlu peningkatan dalam hal Membuat custom block sebagai prosedur pada Scratch. Memahami dampak media sosial bagi penggunya. </v>
      </c>
    </row>
    <row r="150" spans="1:49" ht="20.25" customHeight="1">
      <c r="A150" s="119">
        <v>144</v>
      </c>
      <c r="B150" s="126" t="s">
        <v>607</v>
      </c>
      <c r="C150" s="121" t="s">
        <v>1033</v>
      </c>
      <c r="D150" s="143" t="s">
        <v>1034</v>
      </c>
      <c r="E150" s="122" t="s">
        <v>1012</v>
      </c>
      <c r="F150" s="123">
        <v>90</v>
      </c>
      <c r="G150" s="59">
        <v>87</v>
      </c>
      <c r="H150" s="59">
        <v>95</v>
      </c>
      <c r="I150" s="59">
        <v>92</v>
      </c>
      <c r="J150" s="59">
        <f t="shared" si="43"/>
        <v>80</v>
      </c>
      <c r="K150" s="59"/>
      <c r="L150" s="59"/>
      <c r="M150" s="59"/>
      <c r="N150" s="59"/>
      <c r="O150" s="124"/>
      <c r="P150" s="18">
        <v>80</v>
      </c>
      <c r="Q150" s="18">
        <v>79</v>
      </c>
      <c r="R150" s="18"/>
      <c r="S150" s="18"/>
      <c r="T150" s="18"/>
      <c r="U150" s="61">
        <f t="shared" si="44"/>
        <v>88.8</v>
      </c>
      <c r="V150" s="18" t="str">
        <f t="shared" si="31"/>
        <v xml:space="preserve">Memahami cara pencarian data dalam pengolah lembar kerja. </v>
      </c>
      <c r="W150" s="18" t="str">
        <f t="shared" si="32"/>
        <v xml:space="preserve"> Memakai tools pengolah lembar kerja. </v>
      </c>
      <c r="X150" s="18" t="str">
        <f t="shared" si="33"/>
        <v xml:space="preserve">Membuat custom block sebagai prosedur pada Scratch. </v>
      </c>
      <c r="Y150" s="18" t="str">
        <f t="shared" si="34"/>
        <v>Memahami makna blok penyusun program dalam bahasa  Blockly.</v>
      </c>
      <c r="Z150" s="18" t="str">
        <f t="shared" si="35"/>
        <v xml:space="preserve">Memahami dampak media sosial bagi penggunya. </v>
      </c>
      <c r="AA150" s="18" t="str">
        <f t="shared" si="36"/>
        <v/>
      </c>
      <c r="AB150" s="18" t="str">
        <f t="shared" si="37"/>
        <v/>
      </c>
      <c r="AC150" s="18" t="str">
        <f t="shared" si="38"/>
        <v/>
      </c>
      <c r="AD150" s="18"/>
      <c r="AE150" s="18"/>
      <c r="AF150" s="18"/>
      <c r="AG150" s="18"/>
      <c r="AH150" s="30" t="str">
        <f t="shared" si="12"/>
        <v/>
      </c>
      <c r="AI150" s="18" t="str">
        <f t="shared" si="13"/>
        <v/>
      </c>
      <c r="AJ150" s="18" t="str">
        <f t="shared" si="14"/>
        <v/>
      </c>
      <c r="AK150" s="18" t="str">
        <f t="shared" si="15"/>
        <v/>
      </c>
      <c r="AL150" s="18" t="str">
        <f t="shared" si="16"/>
        <v/>
      </c>
      <c r="AM150" s="18" t="str">
        <f t="shared" si="17"/>
        <v/>
      </c>
      <c r="AN150" s="18" t="str">
        <f t="shared" si="18"/>
        <v/>
      </c>
      <c r="AO150" s="18" t="str">
        <f t="shared" si="19"/>
        <v/>
      </c>
      <c r="AP150" s="18" t="str">
        <f t="shared" si="20"/>
        <v/>
      </c>
      <c r="AS150" s="63">
        <f t="shared" si="21"/>
        <v>88.8</v>
      </c>
      <c r="AT150" s="23" t="str">
        <f t="shared" si="22"/>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U150" s="23" t="str">
        <f t="shared" si="23"/>
        <v xml:space="preserve">Perlu peningkatan dalam hal </v>
      </c>
      <c r="AV150" s="23" t="str">
        <f t="shared" si="24"/>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W150" s="23" t="str">
        <f t="shared" si="25"/>
        <v/>
      </c>
    </row>
    <row r="151" spans="1:49" ht="20.25" customHeight="1">
      <c r="A151" s="125">
        <v>145</v>
      </c>
      <c r="B151" s="126" t="s">
        <v>608</v>
      </c>
      <c r="C151" s="121" t="s">
        <v>1035</v>
      </c>
      <c r="D151" s="143" t="s">
        <v>1036</v>
      </c>
      <c r="E151" s="122" t="s">
        <v>1012</v>
      </c>
      <c r="F151" s="123">
        <v>90</v>
      </c>
      <c r="G151" s="59">
        <v>90</v>
      </c>
      <c r="H151" s="59">
        <v>90</v>
      </c>
      <c r="I151" s="59">
        <v>92</v>
      </c>
      <c r="J151" s="59">
        <f t="shared" si="43"/>
        <v>80</v>
      </c>
      <c r="K151" s="59"/>
      <c r="L151" s="59"/>
      <c r="M151" s="59"/>
      <c r="N151" s="59"/>
      <c r="O151" s="124"/>
      <c r="P151" s="18">
        <v>80</v>
      </c>
      <c r="Q151" s="18">
        <v>79</v>
      </c>
      <c r="R151" s="18"/>
      <c r="S151" s="18"/>
      <c r="T151" s="18"/>
      <c r="U151" s="61">
        <f t="shared" si="44"/>
        <v>88.4</v>
      </c>
      <c r="V151" s="18" t="str">
        <f t="shared" si="31"/>
        <v xml:space="preserve">Memahami cara pencarian data dalam pengolah lembar kerja. </v>
      </c>
      <c r="W151" s="18" t="str">
        <f t="shared" si="32"/>
        <v xml:space="preserve"> Memakai tools pengolah lembar kerja. </v>
      </c>
      <c r="X151" s="18" t="str">
        <f t="shared" si="33"/>
        <v xml:space="preserve">Membuat custom block sebagai prosedur pada Scratch. </v>
      </c>
      <c r="Y151" s="18" t="str">
        <f t="shared" si="34"/>
        <v>Memahami makna blok penyusun program dalam bahasa  Blockly.</v>
      </c>
      <c r="Z151" s="18" t="str">
        <f t="shared" si="35"/>
        <v xml:space="preserve">Memahami dampak media sosial bagi penggunya. </v>
      </c>
      <c r="AA151" s="18" t="str">
        <f t="shared" si="36"/>
        <v/>
      </c>
      <c r="AB151" s="18" t="str">
        <f t="shared" si="37"/>
        <v/>
      </c>
      <c r="AC151" s="18" t="str">
        <f t="shared" si="38"/>
        <v/>
      </c>
      <c r="AD151" s="18"/>
      <c r="AE151" s="18"/>
      <c r="AF151" s="18"/>
      <c r="AG151" s="18"/>
      <c r="AH151" s="30" t="str">
        <f t="shared" si="12"/>
        <v/>
      </c>
      <c r="AI151" s="18" t="str">
        <f t="shared" si="13"/>
        <v/>
      </c>
      <c r="AJ151" s="18" t="str">
        <f t="shared" si="14"/>
        <v/>
      </c>
      <c r="AK151" s="18" t="str">
        <f t="shared" si="15"/>
        <v/>
      </c>
      <c r="AL151" s="18" t="str">
        <f t="shared" si="16"/>
        <v/>
      </c>
      <c r="AM151" s="18" t="str">
        <f t="shared" si="17"/>
        <v/>
      </c>
      <c r="AN151" s="18" t="str">
        <f t="shared" si="18"/>
        <v/>
      </c>
      <c r="AO151" s="18" t="str">
        <f t="shared" si="19"/>
        <v/>
      </c>
      <c r="AP151" s="18" t="str">
        <f t="shared" si="20"/>
        <v/>
      </c>
      <c r="AS151" s="63">
        <f t="shared" si="21"/>
        <v>88.4</v>
      </c>
      <c r="AT151" s="23" t="str">
        <f t="shared" si="22"/>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U151" s="23" t="str">
        <f t="shared" si="23"/>
        <v xml:space="preserve">Perlu peningkatan dalam hal </v>
      </c>
      <c r="AV151" s="23" t="str">
        <f t="shared" si="24"/>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W151" s="23" t="str">
        <f t="shared" si="25"/>
        <v/>
      </c>
    </row>
    <row r="152" spans="1:49" ht="20.25" customHeight="1">
      <c r="A152" s="119">
        <v>146</v>
      </c>
      <c r="B152" s="126" t="s">
        <v>609</v>
      </c>
      <c r="C152" s="121" t="s">
        <v>1037</v>
      </c>
      <c r="D152" s="143" t="s">
        <v>1038</v>
      </c>
      <c r="E152" s="122" t="s">
        <v>1012</v>
      </c>
      <c r="F152" s="123">
        <v>90</v>
      </c>
      <c r="G152" s="59">
        <v>86</v>
      </c>
      <c r="H152" s="59">
        <v>70</v>
      </c>
      <c r="I152" s="59">
        <v>84</v>
      </c>
      <c r="J152" s="59">
        <f t="shared" si="43"/>
        <v>75</v>
      </c>
      <c r="K152" s="59"/>
      <c r="L152" s="59"/>
      <c r="M152" s="59"/>
      <c r="N152" s="59"/>
      <c r="O152" s="124"/>
      <c r="P152" s="18">
        <v>80</v>
      </c>
      <c r="Q152" s="18">
        <v>79</v>
      </c>
      <c r="R152" s="18"/>
      <c r="S152" s="18"/>
      <c r="T152" s="18"/>
      <c r="U152" s="61">
        <f t="shared" si="44"/>
        <v>81</v>
      </c>
      <c r="V152" s="18" t="str">
        <f t="shared" si="31"/>
        <v xml:space="preserve">Memahami cara pencarian data dalam pengolah lembar kerja. </v>
      </c>
      <c r="W152" s="18" t="str">
        <f t="shared" si="32"/>
        <v xml:space="preserve"> Memakai tools pengolah lembar kerja. </v>
      </c>
      <c r="X152" s="18" t="str">
        <f t="shared" si="33"/>
        <v/>
      </c>
      <c r="Y152" s="18" t="str">
        <f t="shared" si="34"/>
        <v>Memahami makna blok penyusun program dalam bahasa  Blockly.</v>
      </c>
      <c r="Z152" s="18" t="str">
        <f t="shared" si="35"/>
        <v/>
      </c>
      <c r="AA152" s="18" t="str">
        <f t="shared" si="36"/>
        <v/>
      </c>
      <c r="AB152" s="18" t="str">
        <f t="shared" si="37"/>
        <v/>
      </c>
      <c r="AC152" s="18" t="str">
        <f t="shared" si="38"/>
        <v/>
      </c>
      <c r="AD152" s="18"/>
      <c r="AE152" s="18"/>
      <c r="AF152" s="18"/>
      <c r="AG152" s="18"/>
      <c r="AH152" s="30" t="str">
        <f t="shared" si="12"/>
        <v/>
      </c>
      <c r="AI152" s="18" t="str">
        <f t="shared" si="13"/>
        <v/>
      </c>
      <c r="AJ152" s="18" t="str">
        <f t="shared" si="14"/>
        <v/>
      </c>
      <c r="AK152" s="18" t="str">
        <f t="shared" si="15"/>
        <v xml:space="preserve">Membuat custom block sebagai prosedur pada Scratch. </v>
      </c>
      <c r="AL152" s="18" t="str">
        <f t="shared" si="16"/>
        <v/>
      </c>
      <c r="AM152" s="18" t="str">
        <f t="shared" si="17"/>
        <v xml:space="preserve">Memahami dampak media sosial bagi penggunya. </v>
      </c>
      <c r="AN152" s="18" t="str">
        <f t="shared" si="18"/>
        <v/>
      </c>
      <c r="AO152" s="18" t="str">
        <f t="shared" si="19"/>
        <v/>
      </c>
      <c r="AP152" s="18" t="str">
        <f t="shared" si="20"/>
        <v/>
      </c>
      <c r="AS152" s="63">
        <f t="shared" si="21"/>
        <v>81</v>
      </c>
      <c r="AT152" s="23" t="str">
        <f t="shared" si="22"/>
        <v>Mencapai kompetensi dengan sangat baik dalam Memahami cara pencarian data dalam pengolah lembar kerja.  Memakai tools pengolah lembar kerja. Memahami makna blok penyusun program dalam bahasa  Blockly.</v>
      </c>
      <c r="AU152" s="23" t="str">
        <f t="shared" si="23"/>
        <v xml:space="preserve">Perlu peningkatan dalam hal Membuat custom block sebagai prosedur pada Scratch. Memahami dampak media sosial bagi penggunya. </v>
      </c>
      <c r="AV152" s="23" t="str">
        <f t="shared" si="24"/>
        <v>Mencapai kompetensi dengan sangat baik dalam Memahami cara pencarian data dalam pengolah lembar kerja.  Memakai tools pengolah lembar kerja. Memahami makna blok penyusun program dalam bahasa  Blockly.</v>
      </c>
      <c r="AW152" s="23" t="str">
        <f t="shared" si="25"/>
        <v xml:space="preserve">Perlu peningkatan dalam hal Membuat custom block sebagai prosedur pada Scratch. Memahami dampak media sosial bagi penggunya. </v>
      </c>
    </row>
    <row r="153" spans="1:49" ht="20.25" customHeight="1">
      <c r="A153" s="125">
        <v>147</v>
      </c>
      <c r="B153" s="126" t="s">
        <v>610</v>
      </c>
      <c r="C153" s="121" t="s">
        <v>1039</v>
      </c>
      <c r="D153" s="143" t="s">
        <v>1040</v>
      </c>
      <c r="E153" s="122" t="s">
        <v>1012</v>
      </c>
      <c r="F153" s="123">
        <v>85</v>
      </c>
      <c r="G153" s="59">
        <v>88</v>
      </c>
      <c r="H153" s="59">
        <v>80</v>
      </c>
      <c r="I153" s="59">
        <v>86</v>
      </c>
      <c r="J153" s="59">
        <f t="shared" si="43"/>
        <v>80</v>
      </c>
      <c r="K153" s="59"/>
      <c r="L153" s="59"/>
      <c r="M153" s="59"/>
      <c r="N153" s="59"/>
      <c r="O153" s="124"/>
      <c r="P153" s="18">
        <v>80</v>
      </c>
      <c r="Q153" s="18">
        <v>79</v>
      </c>
      <c r="R153" s="18"/>
      <c r="S153" s="18"/>
      <c r="T153" s="18"/>
      <c r="U153" s="61">
        <f t="shared" si="44"/>
        <v>83.8</v>
      </c>
      <c r="V153" s="18" t="str">
        <f t="shared" si="31"/>
        <v xml:space="preserve">Memahami cara pencarian data dalam pengolah lembar kerja. </v>
      </c>
      <c r="W153" s="18" t="str">
        <f t="shared" si="32"/>
        <v xml:space="preserve"> Memakai tools pengolah lembar kerja. </v>
      </c>
      <c r="X153" s="18" t="str">
        <f t="shared" si="33"/>
        <v xml:space="preserve">Membuat custom block sebagai prosedur pada Scratch. </v>
      </c>
      <c r="Y153" s="18" t="str">
        <f t="shared" si="34"/>
        <v>Memahami makna blok penyusun program dalam bahasa  Blockly.</v>
      </c>
      <c r="Z153" s="18" t="str">
        <f t="shared" si="35"/>
        <v xml:space="preserve">Memahami dampak media sosial bagi penggunya. </v>
      </c>
      <c r="AA153" s="18" t="str">
        <f t="shared" si="36"/>
        <v/>
      </c>
      <c r="AB153" s="18" t="str">
        <f t="shared" si="37"/>
        <v/>
      </c>
      <c r="AC153" s="18" t="str">
        <f t="shared" si="38"/>
        <v/>
      </c>
      <c r="AD153" s="18"/>
      <c r="AE153" s="18"/>
      <c r="AF153" s="18"/>
      <c r="AG153" s="18"/>
      <c r="AH153" s="30" t="str">
        <f t="shared" si="12"/>
        <v/>
      </c>
      <c r="AI153" s="18" t="str">
        <f t="shared" si="13"/>
        <v/>
      </c>
      <c r="AJ153" s="18" t="str">
        <f t="shared" si="14"/>
        <v/>
      </c>
      <c r="AK153" s="18" t="str">
        <f t="shared" si="15"/>
        <v/>
      </c>
      <c r="AL153" s="18" t="str">
        <f t="shared" si="16"/>
        <v/>
      </c>
      <c r="AM153" s="18" t="str">
        <f t="shared" si="17"/>
        <v/>
      </c>
      <c r="AN153" s="18" t="str">
        <f t="shared" si="18"/>
        <v/>
      </c>
      <c r="AO153" s="18" t="str">
        <f t="shared" si="19"/>
        <v/>
      </c>
      <c r="AP153" s="18" t="str">
        <f t="shared" si="20"/>
        <v/>
      </c>
      <c r="AS153" s="63">
        <f t="shared" si="21"/>
        <v>83.8</v>
      </c>
      <c r="AT153" s="23" t="str">
        <f t="shared" si="22"/>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U153" s="23" t="str">
        <f t="shared" si="23"/>
        <v xml:space="preserve">Perlu peningkatan dalam hal </v>
      </c>
      <c r="AV153" s="23" t="str">
        <f t="shared" si="24"/>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W153" s="23" t="str">
        <f t="shared" si="25"/>
        <v/>
      </c>
    </row>
    <row r="154" spans="1:49" ht="20.25" customHeight="1">
      <c r="A154" s="119">
        <v>148</v>
      </c>
      <c r="B154" s="126" t="s">
        <v>611</v>
      </c>
      <c r="C154" s="121" t="s">
        <v>1041</v>
      </c>
      <c r="D154" s="143" t="s">
        <v>1042</v>
      </c>
      <c r="E154" s="122" t="s">
        <v>1012</v>
      </c>
      <c r="F154" s="123">
        <v>85</v>
      </c>
      <c r="G154" s="59">
        <v>87</v>
      </c>
      <c r="H154" s="59">
        <v>80</v>
      </c>
      <c r="I154" s="59">
        <v>84</v>
      </c>
      <c r="J154" s="59">
        <f t="shared" si="43"/>
        <v>80</v>
      </c>
      <c r="K154" s="59"/>
      <c r="L154" s="59"/>
      <c r="M154" s="59"/>
      <c r="N154" s="59"/>
      <c r="O154" s="124"/>
      <c r="P154" s="18">
        <v>80</v>
      </c>
      <c r="Q154" s="18">
        <v>79</v>
      </c>
      <c r="R154" s="18"/>
      <c r="S154" s="18"/>
      <c r="T154" s="18"/>
      <c r="U154" s="61">
        <f t="shared" si="44"/>
        <v>83.2</v>
      </c>
      <c r="V154" s="18" t="str">
        <f t="shared" si="31"/>
        <v xml:space="preserve">Memahami cara pencarian data dalam pengolah lembar kerja. </v>
      </c>
      <c r="W154" s="18" t="str">
        <f t="shared" si="32"/>
        <v xml:space="preserve"> Memakai tools pengolah lembar kerja. </v>
      </c>
      <c r="X154" s="18" t="str">
        <f t="shared" si="33"/>
        <v xml:space="preserve">Membuat custom block sebagai prosedur pada Scratch. </v>
      </c>
      <c r="Y154" s="18" t="str">
        <f t="shared" si="34"/>
        <v>Memahami makna blok penyusun program dalam bahasa  Blockly.</v>
      </c>
      <c r="Z154" s="18" t="str">
        <f t="shared" si="35"/>
        <v xml:space="preserve">Memahami dampak media sosial bagi penggunya. </v>
      </c>
      <c r="AA154" s="18" t="str">
        <f t="shared" si="36"/>
        <v/>
      </c>
      <c r="AB154" s="18" t="str">
        <f t="shared" si="37"/>
        <v/>
      </c>
      <c r="AC154" s="18" t="str">
        <f t="shared" si="38"/>
        <v/>
      </c>
      <c r="AD154" s="18"/>
      <c r="AE154" s="18"/>
      <c r="AF154" s="18"/>
      <c r="AG154" s="18"/>
      <c r="AH154" s="30" t="str">
        <f t="shared" si="12"/>
        <v/>
      </c>
      <c r="AI154" s="18" t="str">
        <f t="shared" si="13"/>
        <v/>
      </c>
      <c r="AJ154" s="18" t="str">
        <f t="shared" si="14"/>
        <v/>
      </c>
      <c r="AK154" s="18" t="str">
        <f t="shared" si="15"/>
        <v/>
      </c>
      <c r="AL154" s="18" t="str">
        <f t="shared" si="16"/>
        <v/>
      </c>
      <c r="AM154" s="18" t="str">
        <f t="shared" si="17"/>
        <v/>
      </c>
      <c r="AN154" s="18" t="str">
        <f t="shared" si="18"/>
        <v/>
      </c>
      <c r="AO154" s="18" t="str">
        <f t="shared" si="19"/>
        <v/>
      </c>
      <c r="AP154" s="18" t="str">
        <f t="shared" si="20"/>
        <v/>
      </c>
      <c r="AS154" s="63">
        <f t="shared" si="21"/>
        <v>83.2</v>
      </c>
      <c r="AT154" s="23" t="str">
        <f t="shared" si="22"/>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U154" s="23" t="str">
        <f t="shared" si="23"/>
        <v xml:space="preserve">Perlu peningkatan dalam hal </v>
      </c>
      <c r="AV154" s="23" t="str">
        <f t="shared" si="24"/>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W154" s="23" t="str">
        <f t="shared" si="25"/>
        <v/>
      </c>
    </row>
    <row r="155" spans="1:49" ht="20.25" customHeight="1">
      <c r="A155" s="119">
        <v>149</v>
      </c>
      <c r="B155" s="126" t="s">
        <v>612</v>
      </c>
      <c r="C155" s="121" t="s">
        <v>1043</v>
      </c>
      <c r="D155" s="143" t="s">
        <v>1044</v>
      </c>
      <c r="E155" s="122" t="s">
        <v>1012</v>
      </c>
      <c r="F155" s="123">
        <v>95</v>
      </c>
      <c r="G155" s="59">
        <v>88</v>
      </c>
      <c r="H155" s="59">
        <v>80</v>
      </c>
      <c r="I155" s="59">
        <v>90</v>
      </c>
      <c r="J155" s="59">
        <f t="shared" si="43"/>
        <v>80</v>
      </c>
      <c r="K155" s="59"/>
      <c r="L155" s="59"/>
      <c r="M155" s="59"/>
      <c r="N155" s="59"/>
      <c r="O155" s="124"/>
      <c r="P155" s="18">
        <v>80</v>
      </c>
      <c r="Q155" s="18">
        <v>79</v>
      </c>
      <c r="R155" s="18"/>
      <c r="S155" s="18"/>
      <c r="T155" s="18"/>
      <c r="U155" s="61">
        <f t="shared" si="44"/>
        <v>86.6</v>
      </c>
      <c r="V155" s="18" t="str">
        <f t="shared" si="31"/>
        <v xml:space="preserve">Memahami cara pencarian data dalam pengolah lembar kerja. </v>
      </c>
      <c r="W155" s="18" t="str">
        <f t="shared" si="32"/>
        <v xml:space="preserve"> Memakai tools pengolah lembar kerja. </v>
      </c>
      <c r="X155" s="18" t="str">
        <f t="shared" si="33"/>
        <v xml:space="preserve">Membuat custom block sebagai prosedur pada Scratch. </v>
      </c>
      <c r="Y155" s="18" t="str">
        <f t="shared" si="34"/>
        <v>Memahami makna blok penyusun program dalam bahasa  Blockly.</v>
      </c>
      <c r="Z155" s="18" t="str">
        <f t="shared" si="35"/>
        <v xml:space="preserve">Memahami dampak media sosial bagi penggunya. </v>
      </c>
      <c r="AA155" s="18" t="str">
        <f t="shared" si="36"/>
        <v/>
      </c>
      <c r="AB155" s="18" t="str">
        <f t="shared" si="37"/>
        <v/>
      </c>
      <c r="AC155" s="18" t="str">
        <f t="shared" si="38"/>
        <v/>
      </c>
      <c r="AD155" s="18"/>
      <c r="AE155" s="18"/>
      <c r="AF155" s="18"/>
      <c r="AG155" s="18"/>
      <c r="AH155" s="30" t="str">
        <f t="shared" si="12"/>
        <v/>
      </c>
      <c r="AI155" s="18" t="str">
        <f t="shared" si="13"/>
        <v/>
      </c>
      <c r="AJ155" s="18" t="str">
        <f t="shared" si="14"/>
        <v/>
      </c>
      <c r="AK155" s="18" t="str">
        <f t="shared" si="15"/>
        <v/>
      </c>
      <c r="AL155" s="18" t="str">
        <f t="shared" si="16"/>
        <v/>
      </c>
      <c r="AM155" s="18" t="str">
        <f t="shared" si="17"/>
        <v/>
      </c>
      <c r="AN155" s="18" t="str">
        <f t="shared" si="18"/>
        <v/>
      </c>
      <c r="AO155" s="18" t="str">
        <f t="shared" si="19"/>
        <v/>
      </c>
      <c r="AP155" s="18" t="str">
        <f t="shared" si="20"/>
        <v/>
      </c>
      <c r="AS155" s="63">
        <f t="shared" si="21"/>
        <v>86.6</v>
      </c>
      <c r="AT155" s="23" t="str">
        <f t="shared" si="22"/>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U155" s="23" t="str">
        <f t="shared" si="23"/>
        <v xml:space="preserve">Perlu peningkatan dalam hal </v>
      </c>
      <c r="AV155" s="23" t="str">
        <f t="shared" si="24"/>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W155" s="23" t="str">
        <f t="shared" si="25"/>
        <v/>
      </c>
    </row>
    <row r="156" spans="1:49" ht="20.25" customHeight="1">
      <c r="A156" s="125">
        <v>150</v>
      </c>
      <c r="B156" s="126" t="s">
        <v>613</v>
      </c>
      <c r="C156" s="121" t="s">
        <v>1045</v>
      </c>
      <c r="D156" s="143" t="s">
        <v>1046</v>
      </c>
      <c r="E156" s="122" t="s">
        <v>1012</v>
      </c>
      <c r="F156" s="123">
        <v>85</v>
      </c>
      <c r="G156" s="59">
        <v>80</v>
      </c>
      <c r="H156" s="59">
        <v>95</v>
      </c>
      <c r="I156" s="59">
        <v>82</v>
      </c>
      <c r="J156" s="59">
        <f t="shared" si="43"/>
        <v>80</v>
      </c>
      <c r="K156" s="59"/>
      <c r="L156" s="59"/>
      <c r="M156" s="59"/>
      <c r="N156" s="59"/>
      <c r="O156" s="124"/>
      <c r="P156" s="18">
        <v>80</v>
      </c>
      <c r="Q156" s="18">
        <v>79</v>
      </c>
      <c r="R156" s="18"/>
      <c r="S156" s="18"/>
      <c r="T156" s="18"/>
      <c r="U156" s="61">
        <f t="shared" si="44"/>
        <v>84.4</v>
      </c>
      <c r="V156" s="18" t="str">
        <f t="shared" si="31"/>
        <v xml:space="preserve">Memahami cara pencarian data dalam pengolah lembar kerja. </v>
      </c>
      <c r="W156" s="18" t="str">
        <f t="shared" si="32"/>
        <v xml:space="preserve"> Memakai tools pengolah lembar kerja. </v>
      </c>
      <c r="X156" s="18" t="str">
        <f t="shared" si="33"/>
        <v xml:space="preserve">Membuat custom block sebagai prosedur pada Scratch. </v>
      </c>
      <c r="Y156" s="18" t="str">
        <f t="shared" si="34"/>
        <v>Memahami makna blok penyusun program dalam bahasa  Blockly.</v>
      </c>
      <c r="Z156" s="18" t="str">
        <f t="shared" si="35"/>
        <v xml:space="preserve">Memahami dampak media sosial bagi penggunya. </v>
      </c>
      <c r="AA156" s="18" t="str">
        <f t="shared" si="36"/>
        <v/>
      </c>
      <c r="AB156" s="18" t="str">
        <f t="shared" si="37"/>
        <v/>
      </c>
      <c r="AC156" s="18" t="str">
        <f t="shared" si="38"/>
        <v/>
      </c>
      <c r="AD156" s="18"/>
      <c r="AE156" s="18"/>
      <c r="AF156" s="18"/>
      <c r="AG156" s="18"/>
      <c r="AH156" s="30" t="str">
        <f t="shared" si="12"/>
        <v/>
      </c>
      <c r="AI156" s="18" t="str">
        <f t="shared" si="13"/>
        <v/>
      </c>
      <c r="AJ156" s="18" t="str">
        <f t="shared" si="14"/>
        <v/>
      </c>
      <c r="AK156" s="18" t="str">
        <f t="shared" si="15"/>
        <v/>
      </c>
      <c r="AL156" s="18" t="str">
        <f t="shared" si="16"/>
        <v/>
      </c>
      <c r="AM156" s="18" t="str">
        <f t="shared" si="17"/>
        <v/>
      </c>
      <c r="AN156" s="18" t="str">
        <f t="shared" si="18"/>
        <v/>
      </c>
      <c r="AO156" s="18" t="str">
        <f t="shared" si="19"/>
        <v/>
      </c>
      <c r="AP156" s="18" t="str">
        <f t="shared" si="20"/>
        <v/>
      </c>
      <c r="AS156" s="63">
        <f t="shared" si="21"/>
        <v>84.4</v>
      </c>
      <c r="AT156" s="23" t="str">
        <f t="shared" si="22"/>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U156" s="23" t="str">
        <f t="shared" si="23"/>
        <v xml:space="preserve">Perlu peningkatan dalam hal </v>
      </c>
      <c r="AV156" s="23" t="str">
        <f t="shared" si="24"/>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W156" s="23" t="str">
        <f t="shared" si="25"/>
        <v/>
      </c>
    </row>
    <row r="157" spans="1:49" ht="20.25" customHeight="1">
      <c r="A157" s="119">
        <v>151</v>
      </c>
      <c r="B157" s="126" t="s">
        <v>614</v>
      </c>
      <c r="C157" s="121" t="s">
        <v>1047</v>
      </c>
      <c r="D157" s="143" t="s">
        <v>1048</v>
      </c>
      <c r="E157" s="122" t="s">
        <v>1012</v>
      </c>
      <c r="F157" s="123">
        <v>95</v>
      </c>
      <c r="G157" s="59">
        <v>87</v>
      </c>
      <c r="H157" s="59">
        <v>75</v>
      </c>
      <c r="I157" s="59">
        <v>92</v>
      </c>
      <c r="J157" s="59">
        <f t="shared" si="43"/>
        <v>80</v>
      </c>
      <c r="K157" s="59"/>
      <c r="L157" s="59"/>
      <c r="M157" s="59"/>
      <c r="N157" s="59"/>
      <c r="O157" s="124"/>
      <c r="P157" s="18">
        <v>80</v>
      </c>
      <c r="Q157" s="18">
        <v>79</v>
      </c>
      <c r="R157" s="18"/>
      <c r="S157" s="18"/>
      <c r="T157" s="18"/>
      <c r="U157" s="61">
        <f t="shared" si="44"/>
        <v>85.8</v>
      </c>
      <c r="V157" s="18" t="str">
        <f t="shared" si="31"/>
        <v xml:space="preserve">Memahami cara pencarian data dalam pengolah lembar kerja. </v>
      </c>
      <c r="W157" s="18" t="str">
        <f t="shared" si="32"/>
        <v xml:space="preserve"> Memakai tools pengolah lembar kerja. </v>
      </c>
      <c r="X157" s="18" t="str">
        <f t="shared" si="33"/>
        <v/>
      </c>
      <c r="Y157" s="18" t="str">
        <f t="shared" si="34"/>
        <v>Memahami makna blok penyusun program dalam bahasa  Blockly.</v>
      </c>
      <c r="Z157" s="18" t="str">
        <f t="shared" si="35"/>
        <v xml:space="preserve">Memahami dampak media sosial bagi penggunya. </v>
      </c>
      <c r="AA157" s="18" t="str">
        <f t="shared" si="36"/>
        <v/>
      </c>
      <c r="AB157" s="18" t="str">
        <f t="shared" si="37"/>
        <v/>
      </c>
      <c r="AC157" s="18" t="str">
        <f t="shared" si="38"/>
        <v/>
      </c>
      <c r="AD157" s="18"/>
      <c r="AE157" s="18"/>
      <c r="AF157" s="18"/>
      <c r="AG157" s="18"/>
      <c r="AH157" s="30" t="str">
        <f t="shared" si="12"/>
        <v/>
      </c>
      <c r="AI157" s="18" t="str">
        <f t="shared" si="13"/>
        <v/>
      </c>
      <c r="AJ157" s="18" t="str">
        <f t="shared" si="14"/>
        <v/>
      </c>
      <c r="AK157" s="18" t="str">
        <f t="shared" si="15"/>
        <v xml:space="preserve">Membuat custom block sebagai prosedur pada Scratch. </v>
      </c>
      <c r="AL157" s="18" t="str">
        <f t="shared" si="16"/>
        <v/>
      </c>
      <c r="AM157" s="18" t="str">
        <f t="shared" si="17"/>
        <v/>
      </c>
      <c r="AN157" s="18" t="str">
        <f t="shared" si="18"/>
        <v/>
      </c>
      <c r="AO157" s="18" t="str">
        <f t="shared" si="19"/>
        <v/>
      </c>
      <c r="AP157" s="18" t="str">
        <f t="shared" si="20"/>
        <v/>
      </c>
      <c r="AS157" s="63">
        <f t="shared" si="21"/>
        <v>85.8</v>
      </c>
      <c r="AT157" s="23" t="str">
        <f t="shared" si="22"/>
        <v xml:space="preserve">Mencapai kompetensi dengan sangat baik dalam Memahami cara pencarian data dalam pengolah lembar kerja.  Memakai tools pengolah lembar kerja. Memahami makna blok penyusun program dalam bahasa  Blockly.Memahami dampak media sosial bagi penggunya. </v>
      </c>
      <c r="AU157" s="23" t="str">
        <f t="shared" si="23"/>
        <v xml:space="preserve">Perlu peningkatan dalam hal Membuat custom block sebagai prosedur pada Scratch. </v>
      </c>
      <c r="AV157" s="23" t="str">
        <f t="shared" si="24"/>
        <v xml:space="preserve">Mencapai kompetensi dengan sangat baik dalam Memahami cara pencarian data dalam pengolah lembar kerja.  Memakai tools pengolah lembar kerja. Memahami makna blok penyusun program dalam bahasa  Blockly.Memahami dampak media sosial bagi penggunya. </v>
      </c>
      <c r="AW157" s="23" t="str">
        <f t="shared" si="25"/>
        <v xml:space="preserve">Perlu peningkatan dalam hal Membuat custom block sebagai prosedur pada Scratch. </v>
      </c>
    </row>
    <row r="158" spans="1:49" ht="20.25" customHeight="1">
      <c r="A158" s="125">
        <v>152</v>
      </c>
      <c r="B158" s="126" t="s">
        <v>615</v>
      </c>
      <c r="C158" s="121" t="s">
        <v>1049</v>
      </c>
      <c r="D158" s="143" t="s">
        <v>1050</v>
      </c>
      <c r="E158" s="122" t="s">
        <v>1012</v>
      </c>
      <c r="F158" s="123">
        <v>90</v>
      </c>
      <c r="G158" s="59">
        <v>87</v>
      </c>
      <c r="H158" s="59">
        <v>60</v>
      </c>
      <c r="I158" s="59">
        <v>90</v>
      </c>
      <c r="J158" s="59">
        <f t="shared" si="43"/>
        <v>70</v>
      </c>
      <c r="K158" s="59"/>
      <c r="L158" s="59"/>
      <c r="M158" s="59"/>
      <c r="N158" s="59"/>
      <c r="O158" s="124"/>
      <c r="P158" s="18">
        <v>80</v>
      </c>
      <c r="Q158" s="18">
        <v>79</v>
      </c>
      <c r="R158" s="18"/>
      <c r="S158" s="18"/>
      <c r="T158" s="18"/>
      <c r="U158" s="61">
        <f t="shared" si="44"/>
        <v>79.400000000000006</v>
      </c>
      <c r="V158" s="18" t="str">
        <f t="shared" si="31"/>
        <v xml:space="preserve">Memahami cara pencarian data dalam pengolah lembar kerja. </v>
      </c>
      <c r="W158" s="18" t="str">
        <f t="shared" si="32"/>
        <v xml:space="preserve"> Memakai tools pengolah lembar kerja. </v>
      </c>
      <c r="X158" s="18" t="str">
        <f t="shared" si="33"/>
        <v/>
      </c>
      <c r="Y158" s="18" t="str">
        <f t="shared" si="34"/>
        <v>Memahami makna blok penyusun program dalam bahasa  Blockly.</v>
      </c>
      <c r="Z158" s="18" t="str">
        <f t="shared" si="35"/>
        <v/>
      </c>
      <c r="AA158" s="18" t="str">
        <f t="shared" si="36"/>
        <v/>
      </c>
      <c r="AB158" s="18" t="str">
        <f t="shared" si="37"/>
        <v/>
      </c>
      <c r="AC158" s="18" t="str">
        <f t="shared" si="38"/>
        <v/>
      </c>
      <c r="AD158" s="18"/>
      <c r="AE158" s="18"/>
      <c r="AF158" s="18"/>
      <c r="AG158" s="18"/>
      <c r="AH158" s="30" t="str">
        <f t="shared" si="12"/>
        <v/>
      </c>
      <c r="AI158" s="18" t="str">
        <f t="shared" si="13"/>
        <v/>
      </c>
      <c r="AJ158" s="18" t="str">
        <f t="shared" si="14"/>
        <v/>
      </c>
      <c r="AK158" s="18" t="str">
        <f t="shared" si="15"/>
        <v xml:space="preserve">Membuat custom block sebagai prosedur pada Scratch. </v>
      </c>
      <c r="AL158" s="18" t="str">
        <f t="shared" si="16"/>
        <v/>
      </c>
      <c r="AM158" s="18" t="str">
        <f t="shared" si="17"/>
        <v xml:space="preserve">Memahami dampak media sosial bagi penggunya. </v>
      </c>
      <c r="AN158" s="18" t="str">
        <f t="shared" si="18"/>
        <v/>
      </c>
      <c r="AO158" s="18" t="str">
        <f t="shared" si="19"/>
        <v/>
      </c>
      <c r="AP158" s="18" t="str">
        <f t="shared" si="20"/>
        <v/>
      </c>
      <c r="AS158" s="63">
        <f t="shared" si="21"/>
        <v>79.400000000000006</v>
      </c>
      <c r="AT158" s="23" t="str">
        <f t="shared" si="22"/>
        <v>Mencapai kompetensi dengan sangat baik dalam Memahami cara pencarian data dalam pengolah lembar kerja.  Memakai tools pengolah lembar kerja. Memahami makna blok penyusun program dalam bahasa  Blockly.</v>
      </c>
      <c r="AU158" s="23" t="str">
        <f t="shared" si="23"/>
        <v xml:space="preserve">Perlu peningkatan dalam hal Membuat custom block sebagai prosedur pada Scratch. Memahami dampak media sosial bagi penggunya. </v>
      </c>
      <c r="AV158" s="23" t="str">
        <f t="shared" si="24"/>
        <v>Mencapai kompetensi dengan sangat baik dalam Memahami cara pencarian data dalam pengolah lembar kerja.  Memakai tools pengolah lembar kerja. Memahami makna blok penyusun program dalam bahasa  Blockly.</v>
      </c>
      <c r="AW158" s="23" t="str">
        <f t="shared" si="25"/>
        <v xml:space="preserve">Perlu peningkatan dalam hal Membuat custom block sebagai prosedur pada Scratch. Memahami dampak media sosial bagi penggunya. </v>
      </c>
    </row>
    <row r="159" spans="1:49" ht="20.25" customHeight="1">
      <c r="A159" s="119">
        <v>153</v>
      </c>
      <c r="B159" s="126" t="s">
        <v>616</v>
      </c>
      <c r="C159" s="121" t="s">
        <v>1051</v>
      </c>
      <c r="D159" s="143" t="s">
        <v>1052</v>
      </c>
      <c r="E159" s="122" t="s">
        <v>1012</v>
      </c>
      <c r="F159" s="123">
        <v>70</v>
      </c>
      <c r="G159" s="59">
        <v>87</v>
      </c>
      <c r="H159" s="59">
        <v>65</v>
      </c>
      <c r="I159" s="59">
        <v>60</v>
      </c>
      <c r="J159" s="59">
        <f t="shared" si="43"/>
        <v>75</v>
      </c>
      <c r="K159" s="59"/>
      <c r="L159" s="59"/>
      <c r="M159" s="59"/>
      <c r="N159" s="59"/>
      <c r="O159" s="124"/>
      <c r="P159" s="18">
        <v>80</v>
      </c>
      <c r="Q159" s="18">
        <v>79</v>
      </c>
      <c r="R159" s="18"/>
      <c r="S159" s="18"/>
      <c r="T159" s="18"/>
      <c r="U159" s="61">
        <f t="shared" si="44"/>
        <v>71.400000000000006</v>
      </c>
      <c r="V159" s="18" t="str">
        <f t="shared" si="31"/>
        <v/>
      </c>
      <c r="W159" s="18" t="str">
        <f t="shared" si="32"/>
        <v xml:space="preserve"> Memakai tools pengolah lembar kerja. </v>
      </c>
      <c r="X159" s="18" t="str">
        <f t="shared" si="33"/>
        <v/>
      </c>
      <c r="Y159" s="18" t="str">
        <f t="shared" si="34"/>
        <v/>
      </c>
      <c r="Z159" s="18" t="str">
        <f t="shared" si="35"/>
        <v/>
      </c>
      <c r="AA159" s="18" t="str">
        <f t="shared" si="36"/>
        <v/>
      </c>
      <c r="AB159" s="18" t="str">
        <f t="shared" si="37"/>
        <v/>
      </c>
      <c r="AC159" s="18" t="str">
        <f t="shared" si="38"/>
        <v/>
      </c>
      <c r="AD159" s="18"/>
      <c r="AE159" s="18"/>
      <c r="AF159" s="18"/>
      <c r="AG159" s="18"/>
      <c r="AH159" s="30" t="str">
        <f t="shared" si="12"/>
        <v/>
      </c>
      <c r="AI159" s="18" t="str">
        <f t="shared" si="13"/>
        <v xml:space="preserve">Memahami cara pencarian data dalam pengolah lembar kerja. </v>
      </c>
      <c r="AJ159" s="18" t="str">
        <f t="shared" si="14"/>
        <v/>
      </c>
      <c r="AK159" s="18" t="str">
        <f t="shared" si="15"/>
        <v xml:space="preserve">Membuat custom block sebagai prosedur pada Scratch. </v>
      </c>
      <c r="AL159" s="18" t="str">
        <f t="shared" si="16"/>
        <v>Memahami makna blok penyusun program dalam bahasa  Blockly.</v>
      </c>
      <c r="AM159" s="18" t="str">
        <f t="shared" si="17"/>
        <v xml:space="preserve">Memahami dampak media sosial bagi penggunya. </v>
      </c>
      <c r="AN159" s="18" t="str">
        <f t="shared" si="18"/>
        <v/>
      </c>
      <c r="AO159" s="18" t="str">
        <f t="shared" si="19"/>
        <v/>
      </c>
      <c r="AP159" s="18" t="str">
        <f t="shared" si="20"/>
        <v/>
      </c>
      <c r="AS159" s="63">
        <f t="shared" si="21"/>
        <v>71.400000000000006</v>
      </c>
      <c r="AT159" s="23" t="str">
        <f t="shared" si="22"/>
        <v xml:space="preserve">Mencapai kompetensi dengan sangat baik dalam  Memakai tools pengolah lembar kerja. </v>
      </c>
      <c r="AU159" s="23" t="str">
        <f t="shared" si="23"/>
        <v xml:space="preserve">Perlu peningkatan dalam hal Memahami cara pencarian data dalam pengolah lembar kerja. Membuat custom block sebagai prosedur pada Scratch. Memahami makna blok penyusun program dalam bahasa  Blockly.Memahami dampak media sosial bagi penggunya. </v>
      </c>
      <c r="AV159" s="23" t="str">
        <f t="shared" si="24"/>
        <v xml:space="preserve">Mencapai kompetensi dengan sangat baik dalam  Memakai tools pengolah lembar kerja. </v>
      </c>
      <c r="AW159" s="23" t="str">
        <f t="shared" si="25"/>
        <v xml:space="preserve">Perlu peningkatan dalam hal Memahami cara pencarian data dalam pengolah lembar kerja. Membuat custom block sebagai prosedur pada Scratch. Memahami makna blok penyusun program dalam bahasa  Blockly.Memahami dampak media sosial bagi penggunya. </v>
      </c>
    </row>
    <row r="160" spans="1:49" ht="20.25" customHeight="1">
      <c r="A160" s="119">
        <v>154</v>
      </c>
      <c r="B160" s="126" t="s">
        <v>617</v>
      </c>
      <c r="C160" s="121" t="s">
        <v>1053</v>
      </c>
      <c r="D160" s="143" t="s">
        <v>1054</v>
      </c>
      <c r="E160" s="122" t="s">
        <v>1012</v>
      </c>
      <c r="F160" s="123">
        <v>85</v>
      </c>
      <c r="G160" s="59">
        <v>86</v>
      </c>
      <c r="H160" s="59">
        <v>70</v>
      </c>
      <c r="I160" s="59">
        <v>84</v>
      </c>
      <c r="J160" s="59">
        <f t="shared" si="43"/>
        <v>75</v>
      </c>
      <c r="K160" s="59"/>
      <c r="L160" s="59"/>
      <c r="M160" s="59"/>
      <c r="N160" s="59"/>
      <c r="O160" s="124"/>
      <c r="P160" s="18">
        <v>80</v>
      </c>
      <c r="Q160" s="18">
        <v>79</v>
      </c>
      <c r="R160" s="18"/>
      <c r="S160" s="18"/>
      <c r="T160" s="18"/>
      <c r="U160" s="61">
        <f t="shared" si="44"/>
        <v>80</v>
      </c>
      <c r="V160" s="18" t="str">
        <f t="shared" si="31"/>
        <v xml:space="preserve">Memahami cara pencarian data dalam pengolah lembar kerja. </v>
      </c>
      <c r="W160" s="18" t="str">
        <f t="shared" si="32"/>
        <v xml:space="preserve"> Memakai tools pengolah lembar kerja. </v>
      </c>
      <c r="X160" s="18" t="str">
        <f t="shared" si="33"/>
        <v/>
      </c>
      <c r="Y160" s="18" t="str">
        <f t="shared" si="34"/>
        <v>Memahami makna blok penyusun program dalam bahasa  Blockly.</v>
      </c>
      <c r="Z160" s="18" t="str">
        <f t="shared" si="35"/>
        <v/>
      </c>
      <c r="AA160" s="18" t="str">
        <f t="shared" si="36"/>
        <v/>
      </c>
      <c r="AB160" s="18" t="str">
        <f t="shared" si="37"/>
        <v/>
      </c>
      <c r="AC160" s="18" t="str">
        <f t="shared" si="38"/>
        <v/>
      </c>
      <c r="AD160" s="18"/>
      <c r="AE160" s="18"/>
      <c r="AF160" s="18"/>
      <c r="AG160" s="18"/>
      <c r="AH160" s="30" t="str">
        <f t="shared" si="12"/>
        <v/>
      </c>
      <c r="AI160" s="18" t="str">
        <f t="shared" si="13"/>
        <v/>
      </c>
      <c r="AJ160" s="18" t="str">
        <f t="shared" si="14"/>
        <v/>
      </c>
      <c r="AK160" s="18" t="str">
        <f t="shared" si="15"/>
        <v xml:space="preserve">Membuat custom block sebagai prosedur pada Scratch. </v>
      </c>
      <c r="AL160" s="18" t="str">
        <f t="shared" si="16"/>
        <v/>
      </c>
      <c r="AM160" s="18" t="str">
        <f t="shared" si="17"/>
        <v xml:space="preserve">Memahami dampak media sosial bagi penggunya. </v>
      </c>
      <c r="AN160" s="18" t="str">
        <f t="shared" si="18"/>
        <v/>
      </c>
      <c r="AO160" s="18" t="str">
        <f t="shared" si="19"/>
        <v/>
      </c>
      <c r="AP160" s="18" t="str">
        <f t="shared" si="20"/>
        <v/>
      </c>
      <c r="AS160" s="63">
        <f t="shared" si="21"/>
        <v>80</v>
      </c>
      <c r="AT160" s="23" t="str">
        <f t="shared" si="22"/>
        <v>Mencapai kompetensi dengan sangat baik dalam Memahami cara pencarian data dalam pengolah lembar kerja.  Memakai tools pengolah lembar kerja. Memahami makna blok penyusun program dalam bahasa  Blockly.</v>
      </c>
      <c r="AU160" s="23" t="str">
        <f t="shared" si="23"/>
        <v xml:space="preserve">Perlu peningkatan dalam hal Membuat custom block sebagai prosedur pada Scratch. Memahami dampak media sosial bagi penggunya. </v>
      </c>
      <c r="AV160" s="23" t="str">
        <f t="shared" si="24"/>
        <v>Mencapai kompetensi dengan sangat baik dalam Memahami cara pencarian data dalam pengolah lembar kerja.  Memakai tools pengolah lembar kerja. Memahami makna blok penyusun program dalam bahasa  Blockly.</v>
      </c>
      <c r="AW160" s="23" t="str">
        <f t="shared" si="25"/>
        <v xml:space="preserve">Perlu peningkatan dalam hal Membuat custom block sebagai prosedur pada Scratch. Memahami dampak media sosial bagi penggunya. </v>
      </c>
    </row>
    <row r="161" spans="1:49" ht="20.25" customHeight="1">
      <c r="A161" s="125">
        <v>155</v>
      </c>
      <c r="B161" s="126" t="s">
        <v>618</v>
      </c>
      <c r="C161" s="121" t="s">
        <v>1055</v>
      </c>
      <c r="D161" s="143" t="s">
        <v>1056</v>
      </c>
      <c r="E161" s="122" t="s">
        <v>1012</v>
      </c>
      <c r="F161" s="123">
        <v>80</v>
      </c>
      <c r="G161" s="59">
        <v>88</v>
      </c>
      <c r="H161" s="59">
        <v>85</v>
      </c>
      <c r="I161" s="59">
        <v>86</v>
      </c>
      <c r="J161" s="59">
        <f t="shared" si="43"/>
        <v>80</v>
      </c>
      <c r="K161" s="59"/>
      <c r="L161" s="59"/>
      <c r="M161" s="59"/>
      <c r="N161" s="59"/>
      <c r="O161" s="124"/>
      <c r="P161" s="18">
        <v>80</v>
      </c>
      <c r="Q161" s="18">
        <v>79</v>
      </c>
      <c r="R161" s="18"/>
      <c r="S161" s="18"/>
      <c r="T161" s="18"/>
      <c r="U161" s="61">
        <f t="shared" si="44"/>
        <v>83.8</v>
      </c>
      <c r="V161" s="18" t="str">
        <f t="shared" si="31"/>
        <v xml:space="preserve">Memahami cara pencarian data dalam pengolah lembar kerja. </v>
      </c>
      <c r="W161" s="18" t="str">
        <f t="shared" si="32"/>
        <v xml:space="preserve"> Memakai tools pengolah lembar kerja. </v>
      </c>
      <c r="X161" s="18" t="str">
        <f t="shared" si="33"/>
        <v xml:space="preserve">Membuat custom block sebagai prosedur pada Scratch. </v>
      </c>
      <c r="Y161" s="18" t="str">
        <f t="shared" si="34"/>
        <v>Memahami makna blok penyusun program dalam bahasa  Blockly.</v>
      </c>
      <c r="Z161" s="18" t="str">
        <f t="shared" si="35"/>
        <v xml:space="preserve">Memahami dampak media sosial bagi penggunya. </v>
      </c>
      <c r="AA161" s="18" t="str">
        <f t="shared" si="36"/>
        <v/>
      </c>
      <c r="AB161" s="18" t="str">
        <f t="shared" si="37"/>
        <v/>
      </c>
      <c r="AC161" s="18" t="str">
        <f t="shared" si="38"/>
        <v/>
      </c>
      <c r="AD161" s="18"/>
      <c r="AE161" s="18"/>
      <c r="AF161" s="18"/>
      <c r="AG161" s="18"/>
      <c r="AH161" s="30" t="str">
        <f t="shared" si="12"/>
        <v/>
      </c>
      <c r="AI161" s="18" t="str">
        <f t="shared" si="13"/>
        <v/>
      </c>
      <c r="AJ161" s="18" t="str">
        <f t="shared" si="14"/>
        <v/>
      </c>
      <c r="AK161" s="18" t="str">
        <f t="shared" si="15"/>
        <v/>
      </c>
      <c r="AL161" s="18" t="str">
        <f t="shared" si="16"/>
        <v/>
      </c>
      <c r="AM161" s="18" t="str">
        <f t="shared" si="17"/>
        <v/>
      </c>
      <c r="AN161" s="18" t="str">
        <f t="shared" si="18"/>
        <v/>
      </c>
      <c r="AO161" s="18" t="str">
        <f t="shared" si="19"/>
        <v/>
      </c>
      <c r="AP161" s="18" t="str">
        <f t="shared" si="20"/>
        <v/>
      </c>
      <c r="AS161" s="63">
        <f t="shared" si="21"/>
        <v>83.8</v>
      </c>
      <c r="AT161" s="23" t="str">
        <f t="shared" si="22"/>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U161" s="23" t="str">
        <f t="shared" si="23"/>
        <v xml:space="preserve">Perlu peningkatan dalam hal </v>
      </c>
      <c r="AV161" s="23" t="str">
        <f t="shared" si="24"/>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W161" s="23" t="str">
        <f t="shared" si="25"/>
        <v/>
      </c>
    </row>
    <row r="162" spans="1:49" ht="20.25" customHeight="1">
      <c r="A162" s="119">
        <v>156</v>
      </c>
      <c r="B162" s="126" t="s">
        <v>619</v>
      </c>
      <c r="C162" s="121" t="s">
        <v>1057</v>
      </c>
      <c r="D162" s="143" t="s">
        <v>1058</v>
      </c>
      <c r="E162" s="122" t="s">
        <v>1012</v>
      </c>
      <c r="F162" s="123">
        <v>85</v>
      </c>
      <c r="G162" s="59">
        <v>86</v>
      </c>
      <c r="H162" s="59">
        <v>85</v>
      </c>
      <c r="I162" s="59">
        <v>92</v>
      </c>
      <c r="J162" s="59">
        <f t="shared" si="43"/>
        <v>80</v>
      </c>
      <c r="K162" s="59"/>
      <c r="L162" s="59"/>
      <c r="M162" s="59"/>
      <c r="N162" s="59"/>
      <c r="O162" s="124"/>
      <c r="P162" s="18">
        <v>80</v>
      </c>
      <c r="Q162" s="18">
        <v>79</v>
      </c>
      <c r="R162" s="18"/>
      <c r="S162" s="18"/>
      <c r="T162" s="18"/>
      <c r="U162" s="61">
        <f t="shared" si="44"/>
        <v>85.6</v>
      </c>
      <c r="V162" s="18" t="str">
        <f t="shared" si="31"/>
        <v xml:space="preserve">Memahami cara pencarian data dalam pengolah lembar kerja. </v>
      </c>
      <c r="W162" s="18" t="str">
        <f t="shared" si="32"/>
        <v xml:space="preserve"> Memakai tools pengolah lembar kerja. </v>
      </c>
      <c r="X162" s="18" t="str">
        <f t="shared" si="33"/>
        <v xml:space="preserve">Membuat custom block sebagai prosedur pada Scratch. </v>
      </c>
      <c r="Y162" s="18" t="str">
        <f t="shared" si="34"/>
        <v>Memahami makna blok penyusun program dalam bahasa  Blockly.</v>
      </c>
      <c r="Z162" s="18" t="str">
        <f t="shared" si="35"/>
        <v xml:space="preserve">Memahami dampak media sosial bagi penggunya. </v>
      </c>
      <c r="AA162" s="18" t="str">
        <f t="shared" si="36"/>
        <v/>
      </c>
      <c r="AB162" s="18" t="str">
        <f t="shared" si="37"/>
        <v/>
      </c>
      <c r="AC162" s="18" t="str">
        <f t="shared" si="38"/>
        <v/>
      </c>
      <c r="AD162" s="18"/>
      <c r="AE162" s="18"/>
      <c r="AF162" s="18"/>
      <c r="AG162" s="18"/>
      <c r="AH162" s="30" t="str">
        <f t="shared" si="12"/>
        <v/>
      </c>
      <c r="AI162" s="18" t="str">
        <f t="shared" si="13"/>
        <v/>
      </c>
      <c r="AJ162" s="18" t="str">
        <f t="shared" si="14"/>
        <v/>
      </c>
      <c r="AK162" s="18" t="str">
        <f t="shared" si="15"/>
        <v/>
      </c>
      <c r="AL162" s="18" t="str">
        <f t="shared" si="16"/>
        <v/>
      </c>
      <c r="AM162" s="18" t="str">
        <f t="shared" si="17"/>
        <v/>
      </c>
      <c r="AN162" s="18" t="str">
        <f t="shared" si="18"/>
        <v/>
      </c>
      <c r="AO162" s="18" t="str">
        <f t="shared" si="19"/>
        <v/>
      </c>
      <c r="AP162" s="18" t="str">
        <f t="shared" si="20"/>
        <v/>
      </c>
      <c r="AS162" s="63">
        <f t="shared" si="21"/>
        <v>85.6</v>
      </c>
      <c r="AT162" s="23" t="str">
        <f t="shared" si="22"/>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U162" s="23" t="str">
        <f t="shared" si="23"/>
        <v xml:space="preserve">Perlu peningkatan dalam hal </v>
      </c>
      <c r="AV162" s="23" t="str">
        <f t="shared" si="24"/>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W162" s="23" t="str">
        <f t="shared" si="25"/>
        <v/>
      </c>
    </row>
    <row r="163" spans="1:49" ht="20.25" customHeight="1">
      <c r="A163" s="125">
        <v>157</v>
      </c>
      <c r="B163" s="126" t="s">
        <v>620</v>
      </c>
      <c r="C163" s="121" t="s">
        <v>1059</v>
      </c>
      <c r="D163" s="143" t="s">
        <v>1060</v>
      </c>
      <c r="E163" s="122" t="s">
        <v>1012</v>
      </c>
      <c r="F163" s="123">
        <v>80</v>
      </c>
      <c r="G163" s="59">
        <v>86</v>
      </c>
      <c r="H163" s="59">
        <v>85</v>
      </c>
      <c r="I163" s="59">
        <v>88</v>
      </c>
      <c r="J163" s="59">
        <f t="shared" si="43"/>
        <v>80</v>
      </c>
      <c r="K163" s="59"/>
      <c r="L163" s="59"/>
      <c r="M163" s="59"/>
      <c r="N163" s="59"/>
      <c r="O163" s="124"/>
      <c r="P163" s="18">
        <v>80</v>
      </c>
      <c r="Q163" s="18">
        <v>79</v>
      </c>
      <c r="R163" s="18"/>
      <c r="S163" s="18"/>
      <c r="T163" s="18"/>
      <c r="U163" s="61">
        <f t="shared" si="44"/>
        <v>83.8</v>
      </c>
      <c r="V163" s="18" t="str">
        <f t="shared" si="31"/>
        <v xml:space="preserve">Memahami cara pencarian data dalam pengolah lembar kerja. </v>
      </c>
      <c r="W163" s="18" t="str">
        <f t="shared" si="32"/>
        <v xml:space="preserve"> Memakai tools pengolah lembar kerja. </v>
      </c>
      <c r="X163" s="18" t="str">
        <f t="shared" si="33"/>
        <v xml:space="preserve">Membuat custom block sebagai prosedur pada Scratch. </v>
      </c>
      <c r="Y163" s="18" t="str">
        <f t="shared" si="34"/>
        <v>Memahami makna blok penyusun program dalam bahasa  Blockly.</v>
      </c>
      <c r="Z163" s="18" t="str">
        <f t="shared" si="35"/>
        <v xml:space="preserve">Memahami dampak media sosial bagi penggunya. </v>
      </c>
      <c r="AA163" s="18" t="str">
        <f t="shared" si="36"/>
        <v/>
      </c>
      <c r="AB163" s="18" t="str">
        <f t="shared" si="37"/>
        <v/>
      </c>
      <c r="AC163" s="18" t="str">
        <f t="shared" si="38"/>
        <v/>
      </c>
      <c r="AD163" s="18"/>
      <c r="AE163" s="18"/>
      <c r="AF163" s="18"/>
      <c r="AG163" s="18"/>
      <c r="AH163" s="30" t="str">
        <f t="shared" si="12"/>
        <v/>
      </c>
      <c r="AI163" s="18" t="str">
        <f t="shared" si="13"/>
        <v/>
      </c>
      <c r="AJ163" s="18" t="str">
        <f t="shared" si="14"/>
        <v/>
      </c>
      <c r="AK163" s="18" t="str">
        <f t="shared" si="15"/>
        <v/>
      </c>
      <c r="AL163" s="18" t="str">
        <f t="shared" si="16"/>
        <v/>
      </c>
      <c r="AM163" s="18" t="str">
        <f t="shared" si="17"/>
        <v/>
      </c>
      <c r="AN163" s="18" t="str">
        <f t="shared" si="18"/>
        <v/>
      </c>
      <c r="AO163" s="18" t="str">
        <f t="shared" si="19"/>
        <v/>
      </c>
      <c r="AP163" s="18" t="str">
        <f t="shared" si="20"/>
        <v/>
      </c>
      <c r="AS163" s="63">
        <f t="shared" si="21"/>
        <v>83.8</v>
      </c>
      <c r="AT163" s="23" t="str">
        <f t="shared" si="22"/>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U163" s="23" t="str">
        <f t="shared" si="23"/>
        <v xml:space="preserve">Perlu peningkatan dalam hal </v>
      </c>
      <c r="AV163" s="23" t="str">
        <f t="shared" si="24"/>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W163" s="23" t="str">
        <f t="shared" si="25"/>
        <v/>
      </c>
    </row>
    <row r="164" spans="1:49" ht="20.25" customHeight="1">
      <c r="A164" s="119">
        <v>158</v>
      </c>
      <c r="B164" s="126" t="s">
        <v>621</v>
      </c>
      <c r="C164" s="121" t="s">
        <v>1061</v>
      </c>
      <c r="D164" s="143" t="s">
        <v>1062</v>
      </c>
      <c r="E164" s="122" t="s">
        <v>1012</v>
      </c>
      <c r="F164" s="123">
        <v>75</v>
      </c>
      <c r="G164" s="59">
        <v>86</v>
      </c>
      <c r="H164" s="59">
        <v>70</v>
      </c>
      <c r="I164" s="59">
        <v>88</v>
      </c>
      <c r="J164" s="59">
        <f t="shared" si="43"/>
        <v>75</v>
      </c>
      <c r="K164" s="59"/>
      <c r="L164" s="59"/>
      <c r="M164" s="59"/>
      <c r="N164" s="59"/>
      <c r="O164" s="124"/>
      <c r="P164" s="18">
        <v>80</v>
      </c>
      <c r="Q164" s="18">
        <v>79</v>
      </c>
      <c r="R164" s="18"/>
      <c r="S164" s="18"/>
      <c r="T164" s="18"/>
      <c r="U164" s="61">
        <f t="shared" si="44"/>
        <v>78.8</v>
      </c>
      <c r="V164" s="18" t="str">
        <f t="shared" si="31"/>
        <v/>
      </c>
      <c r="W164" s="18" t="str">
        <f t="shared" si="32"/>
        <v xml:space="preserve"> Memakai tools pengolah lembar kerja. </v>
      </c>
      <c r="X164" s="18" t="str">
        <f t="shared" si="33"/>
        <v/>
      </c>
      <c r="Y164" s="18" t="str">
        <f t="shared" si="34"/>
        <v>Memahami makna blok penyusun program dalam bahasa  Blockly.</v>
      </c>
      <c r="Z164" s="18" t="str">
        <f t="shared" si="35"/>
        <v/>
      </c>
      <c r="AA164" s="18" t="str">
        <f t="shared" si="36"/>
        <v/>
      </c>
      <c r="AB164" s="18" t="str">
        <f t="shared" si="37"/>
        <v/>
      </c>
      <c r="AC164" s="18" t="str">
        <f t="shared" si="38"/>
        <v/>
      </c>
      <c r="AD164" s="18"/>
      <c r="AE164" s="18"/>
      <c r="AF164" s="18"/>
      <c r="AG164" s="18"/>
      <c r="AH164" s="30" t="str">
        <f t="shared" si="12"/>
        <v/>
      </c>
      <c r="AI164" s="18" t="str">
        <f t="shared" si="13"/>
        <v xml:space="preserve">Memahami cara pencarian data dalam pengolah lembar kerja. </v>
      </c>
      <c r="AJ164" s="18" t="str">
        <f t="shared" si="14"/>
        <v/>
      </c>
      <c r="AK164" s="18" t="str">
        <f t="shared" si="15"/>
        <v xml:space="preserve">Membuat custom block sebagai prosedur pada Scratch. </v>
      </c>
      <c r="AL164" s="18" t="str">
        <f t="shared" si="16"/>
        <v/>
      </c>
      <c r="AM164" s="18" t="str">
        <f t="shared" si="17"/>
        <v xml:space="preserve">Memahami dampak media sosial bagi penggunya. </v>
      </c>
      <c r="AN164" s="18" t="str">
        <f t="shared" si="18"/>
        <v/>
      </c>
      <c r="AO164" s="18" t="str">
        <f t="shared" si="19"/>
        <v/>
      </c>
      <c r="AP164" s="18" t="str">
        <f t="shared" si="20"/>
        <v/>
      </c>
      <c r="AS164" s="63">
        <f t="shared" si="21"/>
        <v>78.8</v>
      </c>
      <c r="AT164" s="23" t="str">
        <f t="shared" si="22"/>
        <v>Mencapai kompetensi dengan sangat baik dalam  Memakai tools pengolah lembar kerja. Memahami makna blok penyusun program dalam bahasa  Blockly.</v>
      </c>
      <c r="AU164" s="23" t="str">
        <f t="shared" si="23"/>
        <v xml:space="preserve">Perlu peningkatan dalam hal Memahami cara pencarian data dalam pengolah lembar kerja. Membuat custom block sebagai prosedur pada Scratch. Memahami dampak media sosial bagi penggunya. </v>
      </c>
      <c r="AV164" s="23" t="str">
        <f t="shared" si="24"/>
        <v>Mencapai kompetensi dengan sangat baik dalam  Memakai tools pengolah lembar kerja. Memahami makna blok penyusun program dalam bahasa  Blockly.</v>
      </c>
      <c r="AW164" s="23" t="str">
        <f t="shared" si="25"/>
        <v xml:space="preserve">Perlu peningkatan dalam hal Memahami cara pencarian data dalam pengolah lembar kerja. Membuat custom block sebagai prosedur pada Scratch. Memahami dampak media sosial bagi penggunya. </v>
      </c>
    </row>
    <row r="165" spans="1:49" ht="20.25" customHeight="1">
      <c r="A165" s="119">
        <v>159</v>
      </c>
      <c r="B165" s="126" t="s">
        <v>622</v>
      </c>
      <c r="C165" s="121" t="s">
        <v>1063</v>
      </c>
      <c r="D165" s="143" t="s">
        <v>1064</v>
      </c>
      <c r="E165" s="122" t="s">
        <v>1012</v>
      </c>
      <c r="F165" s="123">
        <v>90</v>
      </c>
      <c r="G165" s="59">
        <v>82</v>
      </c>
      <c r="H165" s="59">
        <v>75</v>
      </c>
      <c r="I165" s="59">
        <v>88</v>
      </c>
      <c r="J165" s="59">
        <f t="shared" si="43"/>
        <v>80</v>
      </c>
      <c r="K165" s="59"/>
      <c r="L165" s="59"/>
      <c r="M165" s="59"/>
      <c r="N165" s="59"/>
      <c r="O165" s="124"/>
      <c r="P165" s="18">
        <v>80</v>
      </c>
      <c r="Q165" s="18">
        <v>79</v>
      </c>
      <c r="R165" s="18"/>
      <c r="S165" s="18"/>
      <c r="T165" s="18"/>
      <c r="U165" s="61">
        <f t="shared" si="44"/>
        <v>83</v>
      </c>
      <c r="V165" s="18" t="str">
        <f t="shared" si="31"/>
        <v xml:space="preserve">Memahami cara pencarian data dalam pengolah lembar kerja. </v>
      </c>
      <c r="W165" s="18" t="str">
        <f t="shared" si="32"/>
        <v xml:space="preserve"> Memakai tools pengolah lembar kerja. </v>
      </c>
      <c r="X165" s="18" t="str">
        <f t="shared" si="33"/>
        <v/>
      </c>
      <c r="Y165" s="18" t="str">
        <f t="shared" si="34"/>
        <v>Memahami makna blok penyusun program dalam bahasa  Blockly.</v>
      </c>
      <c r="Z165" s="18" t="str">
        <f t="shared" si="35"/>
        <v xml:space="preserve">Memahami dampak media sosial bagi penggunya. </v>
      </c>
      <c r="AA165" s="18" t="str">
        <f t="shared" si="36"/>
        <v/>
      </c>
      <c r="AB165" s="18" t="str">
        <f t="shared" si="37"/>
        <v/>
      </c>
      <c r="AC165" s="18" t="str">
        <f t="shared" si="38"/>
        <v/>
      </c>
      <c r="AD165" s="18"/>
      <c r="AE165" s="18"/>
      <c r="AF165" s="18"/>
      <c r="AG165" s="18"/>
      <c r="AH165" s="30" t="str">
        <f t="shared" si="12"/>
        <v/>
      </c>
      <c r="AI165" s="18" t="str">
        <f t="shared" si="13"/>
        <v/>
      </c>
      <c r="AJ165" s="18" t="str">
        <f t="shared" si="14"/>
        <v/>
      </c>
      <c r="AK165" s="18" t="str">
        <f t="shared" si="15"/>
        <v xml:space="preserve">Membuat custom block sebagai prosedur pada Scratch. </v>
      </c>
      <c r="AL165" s="18" t="str">
        <f t="shared" si="16"/>
        <v/>
      </c>
      <c r="AM165" s="18" t="str">
        <f t="shared" si="17"/>
        <v/>
      </c>
      <c r="AN165" s="18" t="str">
        <f t="shared" si="18"/>
        <v/>
      </c>
      <c r="AO165" s="18" t="str">
        <f t="shared" si="19"/>
        <v/>
      </c>
      <c r="AP165" s="18" t="str">
        <f t="shared" si="20"/>
        <v/>
      </c>
      <c r="AS165" s="63">
        <f t="shared" si="21"/>
        <v>83</v>
      </c>
      <c r="AT165" s="23" t="str">
        <f t="shared" si="22"/>
        <v xml:space="preserve">Mencapai kompetensi dengan sangat baik dalam Memahami cara pencarian data dalam pengolah lembar kerja.  Memakai tools pengolah lembar kerja. Memahami makna blok penyusun program dalam bahasa  Blockly.Memahami dampak media sosial bagi penggunya. </v>
      </c>
      <c r="AU165" s="23" t="str">
        <f t="shared" si="23"/>
        <v xml:space="preserve">Perlu peningkatan dalam hal Membuat custom block sebagai prosedur pada Scratch. </v>
      </c>
      <c r="AV165" s="23" t="str">
        <f t="shared" si="24"/>
        <v xml:space="preserve">Mencapai kompetensi dengan sangat baik dalam Memahami cara pencarian data dalam pengolah lembar kerja.  Memakai tools pengolah lembar kerja. Memahami makna blok penyusun program dalam bahasa  Blockly.Memahami dampak media sosial bagi penggunya. </v>
      </c>
      <c r="AW165" s="23" t="str">
        <f t="shared" si="25"/>
        <v xml:space="preserve">Perlu peningkatan dalam hal Membuat custom block sebagai prosedur pada Scratch. </v>
      </c>
    </row>
    <row r="166" spans="1:49" ht="20.25" customHeight="1">
      <c r="A166" s="125">
        <v>160</v>
      </c>
      <c r="B166" s="126" t="s">
        <v>623</v>
      </c>
      <c r="C166" s="121" t="s">
        <v>1065</v>
      </c>
      <c r="D166" s="143" t="s">
        <v>1066</v>
      </c>
      <c r="E166" s="122" t="s">
        <v>1012</v>
      </c>
      <c r="F166" s="123">
        <v>95</v>
      </c>
      <c r="G166" s="59">
        <v>88</v>
      </c>
      <c r="H166" s="59">
        <v>80</v>
      </c>
      <c r="I166" s="59">
        <v>86</v>
      </c>
      <c r="J166" s="59">
        <f t="shared" si="43"/>
        <v>80</v>
      </c>
      <c r="K166" s="59"/>
      <c r="L166" s="59"/>
      <c r="M166" s="59"/>
      <c r="N166" s="59"/>
      <c r="O166" s="124"/>
      <c r="P166" s="18">
        <v>80</v>
      </c>
      <c r="Q166" s="18">
        <v>79</v>
      </c>
      <c r="R166" s="18"/>
      <c r="S166" s="18"/>
      <c r="T166" s="18"/>
      <c r="U166" s="61">
        <f t="shared" si="44"/>
        <v>85.8</v>
      </c>
      <c r="V166" s="18" t="str">
        <f t="shared" si="31"/>
        <v xml:space="preserve">Memahami cara pencarian data dalam pengolah lembar kerja. </v>
      </c>
      <c r="W166" s="18" t="str">
        <f t="shared" si="32"/>
        <v xml:space="preserve"> Memakai tools pengolah lembar kerja. </v>
      </c>
      <c r="X166" s="18" t="str">
        <f t="shared" si="33"/>
        <v xml:space="preserve">Membuat custom block sebagai prosedur pada Scratch. </v>
      </c>
      <c r="Y166" s="18" t="str">
        <f t="shared" si="34"/>
        <v>Memahami makna blok penyusun program dalam bahasa  Blockly.</v>
      </c>
      <c r="Z166" s="18" t="str">
        <f t="shared" si="35"/>
        <v xml:space="preserve">Memahami dampak media sosial bagi penggunya. </v>
      </c>
      <c r="AA166" s="18" t="str">
        <f t="shared" si="36"/>
        <v/>
      </c>
      <c r="AB166" s="18" t="str">
        <f t="shared" si="37"/>
        <v/>
      </c>
      <c r="AC166" s="18" t="str">
        <f t="shared" si="38"/>
        <v/>
      </c>
      <c r="AD166" s="18"/>
      <c r="AE166" s="18"/>
      <c r="AF166" s="18"/>
      <c r="AG166" s="18"/>
      <c r="AH166" s="30" t="str">
        <f t="shared" si="12"/>
        <v/>
      </c>
      <c r="AI166" s="18" t="str">
        <f t="shared" si="13"/>
        <v/>
      </c>
      <c r="AJ166" s="18" t="str">
        <f t="shared" si="14"/>
        <v/>
      </c>
      <c r="AK166" s="18" t="str">
        <f t="shared" si="15"/>
        <v/>
      </c>
      <c r="AL166" s="18" t="str">
        <f t="shared" si="16"/>
        <v/>
      </c>
      <c r="AM166" s="18" t="str">
        <f t="shared" si="17"/>
        <v/>
      </c>
      <c r="AN166" s="18" t="str">
        <f t="shared" si="18"/>
        <v/>
      </c>
      <c r="AO166" s="18" t="str">
        <f t="shared" si="19"/>
        <v/>
      </c>
      <c r="AP166" s="18" t="str">
        <f t="shared" si="20"/>
        <v/>
      </c>
      <c r="AS166" s="63">
        <f t="shared" si="21"/>
        <v>85.8</v>
      </c>
      <c r="AT166" s="23" t="str">
        <f t="shared" si="22"/>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U166" s="23" t="str">
        <f t="shared" si="23"/>
        <v xml:space="preserve">Perlu peningkatan dalam hal </v>
      </c>
      <c r="AV166" s="23" t="str">
        <f t="shared" si="24"/>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W166" s="23" t="str">
        <f t="shared" si="25"/>
        <v/>
      </c>
    </row>
    <row r="167" spans="1:49" ht="20.25" customHeight="1">
      <c r="A167" s="119">
        <v>161</v>
      </c>
      <c r="B167" s="126" t="s">
        <v>624</v>
      </c>
      <c r="C167" s="121" t="s">
        <v>1067</v>
      </c>
      <c r="D167" s="143" t="s">
        <v>1068</v>
      </c>
      <c r="E167" s="122" t="s">
        <v>1012</v>
      </c>
      <c r="F167" s="123">
        <v>80</v>
      </c>
      <c r="G167" s="59">
        <v>84</v>
      </c>
      <c r="H167" s="59">
        <v>45</v>
      </c>
      <c r="I167" s="59">
        <v>86</v>
      </c>
      <c r="J167" s="59">
        <f t="shared" si="43"/>
        <v>70</v>
      </c>
      <c r="K167" s="59"/>
      <c r="L167" s="59"/>
      <c r="M167" s="59"/>
      <c r="N167" s="59"/>
      <c r="O167" s="124"/>
      <c r="P167" s="18">
        <v>80</v>
      </c>
      <c r="Q167" s="18">
        <v>79</v>
      </c>
      <c r="R167" s="18"/>
      <c r="S167" s="18"/>
      <c r="T167" s="18"/>
      <c r="U167" s="61">
        <f t="shared" si="44"/>
        <v>73</v>
      </c>
      <c r="V167" s="18" t="str">
        <f t="shared" si="31"/>
        <v xml:space="preserve">Memahami cara pencarian data dalam pengolah lembar kerja. </v>
      </c>
      <c r="W167" s="18" t="str">
        <f t="shared" si="32"/>
        <v xml:space="preserve"> Memakai tools pengolah lembar kerja. </v>
      </c>
      <c r="X167" s="18" t="str">
        <f t="shared" si="33"/>
        <v/>
      </c>
      <c r="Y167" s="18" t="str">
        <f t="shared" si="34"/>
        <v>Memahami makna blok penyusun program dalam bahasa  Blockly.</v>
      </c>
      <c r="Z167" s="18" t="str">
        <f t="shared" si="35"/>
        <v/>
      </c>
      <c r="AA167" s="18" t="str">
        <f t="shared" si="36"/>
        <v/>
      </c>
      <c r="AB167" s="18" t="str">
        <f t="shared" si="37"/>
        <v/>
      </c>
      <c r="AC167" s="18" t="str">
        <f t="shared" si="38"/>
        <v/>
      </c>
      <c r="AD167" s="18"/>
      <c r="AE167" s="18"/>
      <c r="AF167" s="18"/>
      <c r="AG167" s="18"/>
      <c r="AH167" s="30" t="str">
        <f t="shared" si="12"/>
        <v/>
      </c>
      <c r="AI167" s="18" t="str">
        <f t="shared" si="13"/>
        <v/>
      </c>
      <c r="AJ167" s="18" t="str">
        <f t="shared" si="14"/>
        <v/>
      </c>
      <c r="AK167" s="18" t="str">
        <f t="shared" si="15"/>
        <v xml:space="preserve">Membuat custom block sebagai prosedur pada Scratch. </v>
      </c>
      <c r="AL167" s="18" t="str">
        <f t="shared" si="16"/>
        <v/>
      </c>
      <c r="AM167" s="18" t="str">
        <f t="shared" si="17"/>
        <v xml:space="preserve">Memahami dampak media sosial bagi penggunya. </v>
      </c>
      <c r="AN167" s="18" t="str">
        <f t="shared" si="18"/>
        <v/>
      </c>
      <c r="AO167" s="18" t="str">
        <f t="shared" si="19"/>
        <v/>
      </c>
      <c r="AP167" s="18" t="str">
        <f t="shared" si="20"/>
        <v/>
      </c>
      <c r="AS167" s="63">
        <f t="shared" si="21"/>
        <v>73</v>
      </c>
      <c r="AT167" s="23" t="str">
        <f t="shared" si="22"/>
        <v>Mencapai kompetensi dengan sangat baik dalam Memahami cara pencarian data dalam pengolah lembar kerja.  Memakai tools pengolah lembar kerja. Memahami makna blok penyusun program dalam bahasa  Blockly.</v>
      </c>
      <c r="AU167" s="23" t="str">
        <f t="shared" si="23"/>
        <v xml:space="preserve">Perlu peningkatan dalam hal Membuat custom block sebagai prosedur pada Scratch. Memahami dampak media sosial bagi penggunya. </v>
      </c>
      <c r="AV167" s="23" t="str">
        <f t="shared" si="24"/>
        <v>Mencapai kompetensi dengan sangat baik dalam Memahami cara pencarian data dalam pengolah lembar kerja.  Memakai tools pengolah lembar kerja. Memahami makna blok penyusun program dalam bahasa  Blockly.</v>
      </c>
      <c r="AW167" s="23" t="str">
        <f t="shared" si="25"/>
        <v xml:space="preserve">Perlu peningkatan dalam hal Membuat custom block sebagai prosedur pada Scratch. Memahami dampak media sosial bagi penggunya. </v>
      </c>
    </row>
    <row r="168" spans="1:49" ht="20.25" customHeight="1">
      <c r="A168" s="125">
        <v>162</v>
      </c>
      <c r="B168" s="126" t="s">
        <v>625</v>
      </c>
      <c r="C168" s="121" t="s">
        <v>1069</v>
      </c>
      <c r="D168" s="143" t="s">
        <v>1070</v>
      </c>
      <c r="E168" s="122" t="s">
        <v>1012</v>
      </c>
      <c r="F168" s="123">
        <v>90</v>
      </c>
      <c r="G168" s="59">
        <v>80</v>
      </c>
      <c r="H168" s="59">
        <v>80</v>
      </c>
      <c r="I168" s="59">
        <v>86</v>
      </c>
      <c r="J168" s="59">
        <f t="shared" si="43"/>
        <v>80</v>
      </c>
      <c r="K168" s="59"/>
      <c r="L168" s="59"/>
      <c r="M168" s="59"/>
      <c r="N168" s="59"/>
      <c r="O168" s="124"/>
      <c r="P168" s="18">
        <v>80</v>
      </c>
      <c r="Q168" s="18">
        <v>79</v>
      </c>
      <c r="R168" s="18"/>
      <c r="S168" s="18"/>
      <c r="T168" s="18"/>
      <c r="U168" s="61">
        <f t="shared" si="44"/>
        <v>83.2</v>
      </c>
      <c r="V168" s="18" t="str">
        <f t="shared" si="31"/>
        <v xml:space="preserve">Memahami cara pencarian data dalam pengolah lembar kerja. </v>
      </c>
      <c r="W168" s="18" t="str">
        <f t="shared" si="32"/>
        <v xml:space="preserve"> Memakai tools pengolah lembar kerja. </v>
      </c>
      <c r="X168" s="18" t="str">
        <f t="shared" si="33"/>
        <v xml:space="preserve">Membuat custom block sebagai prosedur pada Scratch. </v>
      </c>
      <c r="Y168" s="18" t="str">
        <f t="shared" si="34"/>
        <v>Memahami makna blok penyusun program dalam bahasa  Blockly.</v>
      </c>
      <c r="Z168" s="18" t="str">
        <f t="shared" si="35"/>
        <v xml:space="preserve">Memahami dampak media sosial bagi penggunya. </v>
      </c>
      <c r="AA168" s="18" t="str">
        <f t="shared" si="36"/>
        <v/>
      </c>
      <c r="AB168" s="18" t="str">
        <f t="shared" si="37"/>
        <v/>
      </c>
      <c r="AC168" s="18" t="str">
        <f t="shared" si="38"/>
        <v/>
      </c>
      <c r="AD168" s="18"/>
      <c r="AE168" s="18"/>
      <c r="AF168" s="18"/>
      <c r="AG168" s="18"/>
      <c r="AH168" s="30" t="str">
        <f t="shared" si="12"/>
        <v/>
      </c>
      <c r="AI168" s="18" t="str">
        <f t="shared" si="13"/>
        <v/>
      </c>
      <c r="AJ168" s="18" t="str">
        <f t="shared" si="14"/>
        <v/>
      </c>
      <c r="AK168" s="18" t="str">
        <f t="shared" si="15"/>
        <v/>
      </c>
      <c r="AL168" s="18" t="str">
        <f t="shared" si="16"/>
        <v/>
      </c>
      <c r="AM168" s="18" t="str">
        <f t="shared" si="17"/>
        <v/>
      </c>
      <c r="AN168" s="18" t="str">
        <f t="shared" si="18"/>
        <v/>
      </c>
      <c r="AO168" s="18" t="str">
        <f t="shared" si="19"/>
        <v/>
      </c>
      <c r="AP168" s="18" t="str">
        <f t="shared" si="20"/>
        <v/>
      </c>
      <c r="AS168" s="63">
        <f t="shared" si="21"/>
        <v>83.2</v>
      </c>
      <c r="AT168" s="23" t="str">
        <f t="shared" si="22"/>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U168" s="23" t="str">
        <f t="shared" si="23"/>
        <v xml:space="preserve">Perlu peningkatan dalam hal </v>
      </c>
      <c r="AV168" s="23" t="str">
        <f t="shared" si="24"/>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W168" s="23" t="str">
        <f t="shared" si="25"/>
        <v/>
      </c>
    </row>
    <row r="169" spans="1:49" ht="20.25" customHeight="1">
      <c r="A169" s="119">
        <v>163</v>
      </c>
      <c r="B169" s="126" t="s">
        <v>626</v>
      </c>
      <c r="C169" s="121" t="s">
        <v>1071</v>
      </c>
      <c r="D169" s="143" t="s">
        <v>1072</v>
      </c>
      <c r="E169" s="122" t="s">
        <v>1012</v>
      </c>
      <c r="F169" s="123">
        <v>85</v>
      </c>
      <c r="G169" s="59">
        <v>86</v>
      </c>
      <c r="H169" s="59">
        <v>85</v>
      </c>
      <c r="I169" s="59">
        <v>86</v>
      </c>
      <c r="J169" s="59">
        <f t="shared" si="43"/>
        <v>80</v>
      </c>
      <c r="K169" s="59"/>
      <c r="L169" s="59"/>
      <c r="M169" s="59"/>
      <c r="N169" s="59"/>
      <c r="O169" s="124"/>
      <c r="P169" s="18">
        <v>80</v>
      </c>
      <c r="Q169" s="18">
        <v>79</v>
      </c>
      <c r="R169" s="18"/>
      <c r="S169" s="18"/>
      <c r="T169" s="18"/>
      <c r="U169" s="61">
        <f t="shared" si="44"/>
        <v>84.4</v>
      </c>
      <c r="V169" s="18" t="str">
        <f t="shared" si="31"/>
        <v xml:space="preserve">Memahami cara pencarian data dalam pengolah lembar kerja. </v>
      </c>
      <c r="W169" s="18" t="str">
        <f t="shared" si="32"/>
        <v xml:space="preserve"> Memakai tools pengolah lembar kerja. </v>
      </c>
      <c r="X169" s="18" t="str">
        <f t="shared" si="33"/>
        <v xml:space="preserve">Membuat custom block sebagai prosedur pada Scratch. </v>
      </c>
      <c r="Y169" s="18" t="str">
        <f t="shared" si="34"/>
        <v>Memahami makna blok penyusun program dalam bahasa  Blockly.</v>
      </c>
      <c r="Z169" s="18" t="str">
        <f t="shared" si="35"/>
        <v xml:space="preserve">Memahami dampak media sosial bagi penggunya. </v>
      </c>
      <c r="AA169" s="18" t="str">
        <f t="shared" si="36"/>
        <v/>
      </c>
      <c r="AB169" s="18" t="str">
        <f t="shared" si="37"/>
        <v/>
      </c>
      <c r="AC169" s="18" t="str">
        <f t="shared" si="38"/>
        <v/>
      </c>
      <c r="AD169" s="18"/>
      <c r="AE169" s="18"/>
      <c r="AF169" s="18"/>
      <c r="AG169" s="18"/>
      <c r="AH169" s="30" t="str">
        <f t="shared" si="12"/>
        <v/>
      </c>
      <c r="AI169" s="18" t="str">
        <f t="shared" si="13"/>
        <v/>
      </c>
      <c r="AJ169" s="18" t="str">
        <f t="shared" si="14"/>
        <v/>
      </c>
      <c r="AK169" s="18" t="str">
        <f t="shared" si="15"/>
        <v/>
      </c>
      <c r="AL169" s="18" t="str">
        <f t="shared" si="16"/>
        <v/>
      </c>
      <c r="AM169" s="18" t="str">
        <f t="shared" si="17"/>
        <v/>
      </c>
      <c r="AN169" s="18" t="str">
        <f t="shared" si="18"/>
        <v/>
      </c>
      <c r="AO169" s="18" t="str">
        <f t="shared" si="19"/>
        <v/>
      </c>
      <c r="AP169" s="18" t="str">
        <f t="shared" si="20"/>
        <v/>
      </c>
      <c r="AS169" s="63">
        <f t="shared" si="21"/>
        <v>84.4</v>
      </c>
      <c r="AT169" s="23" t="str">
        <f t="shared" si="22"/>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U169" s="23" t="str">
        <f t="shared" si="23"/>
        <v xml:space="preserve">Perlu peningkatan dalam hal </v>
      </c>
      <c r="AV169" s="23" t="str">
        <f t="shared" si="24"/>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W169" s="23" t="str">
        <f t="shared" si="25"/>
        <v/>
      </c>
    </row>
    <row r="170" spans="1:49" ht="20.25" customHeight="1">
      <c r="A170" s="119">
        <v>164</v>
      </c>
      <c r="B170" s="126" t="s">
        <v>627</v>
      </c>
      <c r="C170" s="121" t="s">
        <v>1073</v>
      </c>
      <c r="D170" s="143" t="s">
        <v>1074</v>
      </c>
      <c r="E170" s="122" t="s">
        <v>1012</v>
      </c>
      <c r="F170" s="123">
        <v>80</v>
      </c>
      <c r="G170" s="59">
        <v>88</v>
      </c>
      <c r="H170" s="59">
        <v>90</v>
      </c>
      <c r="I170" s="59">
        <v>92</v>
      </c>
      <c r="J170" s="59">
        <f t="shared" si="43"/>
        <v>80</v>
      </c>
      <c r="K170" s="59"/>
      <c r="L170" s="59"/>
      <c r="M170" s="59"/>
      <c r="N170" s="59"/>
      <c r="O170" s="124"/>
      <c r="P170" s="18">
        <v>80</v>
      </c>
      <c r="Q170" s="18">
        <v>79</v>
      </c>
      <c r="R170" s="18"/>
      <c r="S170" s="18"/>
      <c r="T170" s="18"/>
      <c r="U170" s="61">
        <f t="shared" si="44"/>
        <v>86</v>
      </c>
      <c r="V170" s="18" t="str">
        <f t="shared" si="31"/>
        <v xml:space="preserve">Memahami cara pencarian data dalam pengolah lembar kerja. </v>
      </c>
      <c r="W170" s="18" t="str">
        <f t="shared" si="32"/>
        <v xml:space="preserve"> Memakai tools pengolah lembar kerja. </v>
      </c>
      <c r="X170" s="18" t="str">
        <f t="shared" si="33"/>
        <v xml:space="preserve">Membuat custom block sebagai prosedur pada Scratch. </v>
      </c>
      <c r="Y170" s="18" t="str">
        <f t="shared" si="34"/>
        <v>Memahami makna blok penyusun program dalam bahasa  Blockly.</v>
      </c>
      <c r="Z170" s="18" t="str">
        <f t="shared" si="35"/>
        <v xml:space="preserve">Memahami dampak media sosial bagi penggunya. </v>
      </c>
      <c r="AA170" s="18" t="str">
        <f t="shared" si="36"/>
        <v/>
      </c>
      <c r="AB170" s="18" t="str">
        <f t="shared" si="37"/>
        <v/>
      </c>
      <c r="AC170" s="18" t="str">
        <f t="shared" si="38"/>
        <v/>
      </c>
      <c r="AD170" s="18"/>
      <c r="AE170" s="18"/>
      <c r="AF170" s="18"/>
      <c r="AG170" s="18"/>
      <c r="AH170" s="30" t="str">
        <f t="shared" si="12"/>
        <v/>
      </c>
      <c r="AI170" s="18" t="str">
        <f t="shared" si="13"/>
        <v/>
      </c>
      <c r="AJ170" s="18" t="str">
        <f t="shared" si="14"/>
        <v/>
      </c>
      <c r="AK170" s="18" t="str">
        <f t="shared" si="15"/>
        <v/>
      </c>
      <c r="AL170" s="18" t="str">
        <f t="shared" si="16"/>
        <v/>
      </c>
      <c r="AM170" s="18" t="str">
        <f t="shared" si="17"/>
        <v/>
      </c>
      <c r="AN170" s="18" t="str">
        <f t="shared" si="18"/>
        <v/>
      </c>
      <c r="AO170" s="18" t="str">
        <f t="shared" si="19"/>
        <v/>
      </c>
      <c r="AP170" s="18" t="str">
        <f t="shared" si="20"/>
        <v/>
      </c>
      <c r="AS170" s="63">
        <f t="shared" si="21"/>
        <v>86</v>
      </c>
      <c r="AT170" s="23" t="str">
        <f t="shared" si="22"/>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U170" s="23" t="str">
        <f t="shared" si="23"/>
        <v xml:space="preserve">Perlu peningkatan dalam hal </v>
      </c>
      <c r="AV170" s="23" t="str">
        <f t="shared" si="24"/>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W170" s="23" t="str">
        <f t="shared" si="25"/>
        <v/>
      </c>
    </row>
    <row r="171" spans="1:49" ht="20.25" customHeight="1">
      <c r="A171" s="125">
        <v>165</v>
      </c>
      <c r="B171" s="127"/>
      <c r="C171" s="128"/>
      <c r="D171" s="129"/>
      <c r="E171" s="129"/>
      <c r="F171" s="123"/>
      <c r="G171" s="59"/>
      <c r="H171" s="59"/>
      <c r="I171" s="59"/>
      <c r="J171" s="59"/>
      <c r="K171" s="59"/>
      <c r="L171" s="59"/>
      <c r="M171" s="59"/>
      <c r="N171" s="59"/>
      <c r="O171" s="59"/>
      <c r="P171" s="18">
        <v>80</v>
      </c>
      <c r="Q171" s="18">
        <v>79</v>
      </c>
      <c r="R171" s="18"/>
      <c r="S171" s="18"/>
      <c r="T171" s="18"/>
      <c r="U171" s="61"/>
      <c r="V171" s="18" t="str">
        <f t="shared" si="31"/>
        <v/>
      </c>
      <c r="W171" s="18" t="str">
        <f t="shared" si="32"/>
        <v/>
      </c>
      <c r="X171" s="18" t="str">
        <f t="shared" si="33"/>
        <v/>
      </c>
      <c r="Y171" s="18" t="str">
        <f t="shared" si="34"/>
        <v/>
      </c>
      <c r="Z171" s="18" t="str">
        <f t="shared" si="35"/>
        <v/>
      </c>
      <c r="AA171" s="18" t="str">
        <f t="shared" si="36"/>
        <v/>
      </c>
      <c r="AB171" s="18" t="str">
        <f t="shared" si="37"/>
        <v/>
      </c>
      <c r="AC171" s="18" t="str">
        <f t="shared" si="38"/>
        <v/>
      </c>
      <c r="AD171" s="18"/>
      <c r="AE171" s="18"/>
      <c r="AF171" s="18"/>
      <c r="AG171" s="18"/>
      <c r="AH171" s="30" t="str">
        <f t="shared" si="12"/>
        <v/>
      </c>
      <c r="AI171" s="18" t="str">
        <f t="shared" si="13"/>
        <v/>
      </c>
      <c r="AJ171" s="18" t="str">
        <f t="shared" si="14"/>
        <v/>
      </c>
      <c r="AK171" s="18" t="str">
        <f t="shared" si="15"/>
        <v/>
      </c>
      <c r="AL171" s="18" t="str">
        <f t="shared" si="16"/>
        <v/>
      </c>
      <c r="AM171" s="18" t="str">
        <f t="shared" si="17"/>
        <v/>
      </c>
      <c r="AN171" s="18" t="str">
        <f t="shared" si="18"/>
        <v/>
      </c>
      <c r="AO171" s="18" t="str">
        <f t="shared" si="19"/>
        <v/>
      </c>
      <c r="AP171" s="18" t="str">
        <f t="shared" si="20"/>
        <v/>
      </c>
      <c r="AS171" s="63">
        <f t="shared" si="21"/>
        <v>0</v>
      </c>
      <c r="AT171" s="23" t="str">
        <f t="shared" si="22"/>
        <v xml:space="preserve">Mencapai kompetensi dengan sangat baik dalam </v>
      </c>
      <c r="AU171" s="23" t="str">
        <f t="shared" si="23"/>
        <v xml:space="preserve">Perlu peningkatan dalam hal </v>
      </c>
      <c r="AV171" s="23" t="str">
        <f t="shared" si="24"/>
        <v/>
      </c>
      <c r="AW171" s="23" t="str">
        <f t="shared" si="25"/>
        <v/>
      </c>
    </row>
    <row r="172" spans="1:49" ht="20.25" customHeight="1">
      <c r="A172" s="119">
        <v>166</v>
      </c>
      <c r="B172" s="130" t="s">
        <v>628</v>
      </c>
      <c r="C172" s="131" t="s">
        <v>1075</v>
      </c>
      <c r="D172" s="122" t="s">
        <v>1076</v>
      </c>
      <c r="E172" s="122" t="s">
        <v>1077</v>
      </c>
      <c r="F172" s="123">
        <v>80</v>
      </c>
      <c r="G172" s="59">
        <v>90</v>
      </c>
      <c r="H172" s="59">
        <v>95</v>
      </c>
      <c r="I172" s="59">
        <v>86</v>
      </c>
      <c r="J172" s="59">
        <f t="shared" ref="J172:J203" si="45">IF(H172&lt;=60,70,IF(H172&lt;=70,75,80))</f>
        <v>80</v>
      </c>
      <c r="K172" s="59"/>
      <c r="L172" s="59"/>
      <c r="M172" s="59"/>
      <c r="N172" s="59"/>
      <c r="O172" s="124"/>
      <c r="P172" s="18">
        <v>80</v>
      </c>
      <c r="Q172" s="18">
        <v>79</v>
      </c>
      <c r="R172" s="18"/>
      <c r="S172" s="18"/>
      <c r="T172" s="18"/>
      <c r="U172" s="61">
        <f t="shared" ref="U172:U203" si="46">AVERAGE(F172:O172)</f>
        <v>86.2</v>
      </c>
      <c r="V172" s="18" t="str">
        <f t="shared" si="31"/>
        <v xml:space="preserve">Memahami cara pencarian data dalam pengolah lembar kerja. </v>
      </c>
      <c r="W172" s="18" t="str">
        <f t="shared" si="32"/>
        <v xml:space="preserve"> Memakai tools pengolah lembar kerja. </v>
      </c>
      <c r="X172" s="18" t="str">
        <f t="shared" si="33"/>
        <v xml:space="preserve">Membuat custom block sebagai prosedur pada Scratch. </v>
      </c>
      <c r="Y172" s="18" t="str">
        <f t="shared" si="34"/>
        <v>Memahami makna blok penyusun program dalam bahasa  Blockly.</v>
      </c>
      <c r="Z172" s="18" t="str">
        <f t="shared" si="35"/>
        <v xml:space="preserve">Memahami dampak media sosial bagi penggunya. </v>
      </c>
      <c r="AA172" s="18" t="str">
        <f t="shared" si="36"/>
        <v/>
      </c>
      <c r="AB172" s="18" t="str">
        <f t="shared" si="37"/>
        <v/>
      </c>
      <c r="AC172" s="18" t="str">
        <f t="shared" si="38"/>
        <v/>
      </c>
      <c r="AD172" s="18"/>
      <c r="AE172" s="18"/>
      <c r="AF172" s="18"/>
      <c r="AG172" s="18"/>
      <c r="AH172" s="30" t="str">
        <f t="shared" si="12"/>
        <v/>
      </c>
      <c r="AI172" s="18" t="str">
        <f t="shared" si="13"/>
        <v/>
      </c>
      <c r="AJ172" s="18" t="str">
        <f t="shared" si="14"/>
        <v/>
      </c>
      <c r="AK172" s="18" t="str">
        <f t="shared" si="15"/>
        <v/>
      </c>
      <c r="AL172" s="18" t="str">
        <f t="shared" si="16"/>
        <v/>
      </c>
      <c r="AM172" s="18" t="str">
        <f t="shared" si="17"/>
        <v/>
      </c>
      <c r="AN172" s="18" t="str">
        <f t="shared" si="18"/>
        <v/>
      </c>
      <c r="AO172" s="18" t="str">
        <f t="shared" si="19"/>
        <v/>
      </c>
      <c r="AP172" s="18" t="str">
        <f t="shared" si="20"/>
        <v/>
      </c>
      <c r="AS172" s="63">
        <f t="shared" si="21"/>
        <v>86.2</v>
      </c>
      <c r="AT172" s="23" t="str">
        <f t="shared" si="22"/>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U172" s="23" t="str">
        <f t="shared" si="23"/>
        <v xml:space="preserve">Perlu peningkatan dalam hal </v>
      </c>
      <c r="AV172" s="23" t="str">
        <f t="shared" si="24"/>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W172" s="23" t="str">
        <f t="shared" si="25"/>
        <v/>
      </c>
    </row>
    <row r="173" spans="1:49" ht="20.25" customHeight="1">
      <c r="A173" s="125">
        <v>167</v>
      </c>
      <c r="B173" s="126" t="s">
        <v>630</v>
      </c>
      <c r="C173" s="121" t="s">
        <v>1078</v>
      </c>
      <c r="D173" s="122" t="s">
        <v>1079</v>
      </c>
      <c r="E173" s="122" t="s">
        <v>1077</v>
      </c>
      <c r="F173" s="123">
        <v>95</v>
      </c>
      <c r="G173" s="59">
        <v>90</v>
      </c>
      <c r="H173" s="59">
        <v>90</v>
      </c>
      <c r="I173" s="59">
        <v>90</v>
      </c>
      <c r="J173" s="59">
        <f t="shared" si="45"/>
        <v>80</v>
      </c>
      <c r="K173" s="59"/>
      <c r="L173" s="59"/>
      <c r="M173" s="59"/>
      <c r="N173" s="59"/>
      <c r="O173" s="124"/>
      <c r="P173" s="18">
        <v>80</v>
      </c>
      <c r="Q173" s="18">
        <v>79</v>
      </c>
      <c r="R173" s="18"/>
      <c r="S173" s="18"/>
      <c r="T173" s="18"/>
      <c r="U173" s="61">
        <f t="shared" si="46"/>
        <v>89</v>
      </c>
      <c r="V173" s="18" t="str">
        <f t="shared" si="31"/>
        <v xml:space="preserve">Memahami cara pencarian data dalam pengolah lembar kerja. </v>
      </c>
      <c r="W173" s="18" t="str">
        <f t="shared" si="32"/>
        <v xml:space="preserve"> Memakai tools pengolah lembar kerja. </v>
      </c>
      <c r="X173" s="18" t="str">
        <f t="shared" si="33"/>
        <v xml:space="preserve">Membuat custom block sebagai prosedur pada Scratch. </v>
      </c>
      <c r="Y173" s="18" t="str">
        <f t="shared" si="34"/>
        <v>Memahami makna blok penyusun program dalam bahasa  Blockly.</v>
      </c>
      <c r="Z173" s="18" t="str">
        <f t="shared" si="35"/>
        <v xml:space="preserve">Memahami dampak media sosial bagi penggunya. </v>
      </c>
      <c r="AA173" s="18" t="str">
        <f t="shared" si="36"/>
        <v/>
      </c>
      <c r="AB173" s="18" t="str">
        <f t="shared" si="37"/>
        <v/>
      </c>
      <c r="AC173" s="18" t="str">
        <f t="shared" si="38"/>
        <v/>
      </c>
      <c r="AD173" s="18"/>
      <c r="AE173" s="18"/>
      <c r="AF173" s="18"/>
      <c r="AG173" s="18"/>
      <c r="AH173" s="30" t="str">
        <f t="shared" si="12"/>
        <v/>
      </c>
      <c r="AI173" s="18" t="str">
        <f t="shared" si="13"/>
        <v/>
      </c>
      <c r="AJ173" s="18" t="str">
        <f t="shared" si="14"/>
        <v/>
      </c>
      <c r="AK173" s="18" t="str">
        <f t="shared" si="15"/>
        <v/>
      </c>
      <c r="AL173" s="18" t="str">
        <f t="shared" si="16"/>
        <v/>
      </c>
      <c r="AM173" s="18" t="str">
        <f t="shared" si="17"/>
        <v/>
      </c>
      <c r="AN173" s="18" t="str">
        <f t="shared" si="18"/>
        <v/>
      </c>
      <c r="AO173" s="18" t="str">
        <f t="shared" si="19"/>
        <v/>
      </c>
      <c r="AP173" s="18" t="str">
        <f t="shared" si="20"/>
        <v/>
      </c>
      <c r="AS173" s="63">
        <f t="shared" si="21"/>
        <v>89</v>
      </c>
      <c r="AT173" s="23" t="str">
        <f t="shared" si="22"/>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U173" s="23" t="str">
        <f t="shared" si="23"/>
        <v xml:space="preserve">Perlu peningkatan dalam hal </v>
      </c>
      <c r="AV173" s="23" t="str">
        <f t="shared" si="24"/>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W173" s="23" t="str">
        <f t="shared" si="25"/>
        <v/>
      </c>
    </row>
    <row r="174" spans="1:49" ht="20.25" customHeight="1">
      <c r="A174" s="119">
        <v>168</v>
      </c>
      <c r="B174" s="126" t="s">
        <v>631</v>
      </c>
      <c r="C174" s="121" t="s">
        <v>1080</v>
      </c>
      <c r="D174" s="122" t="s">
        <v>1081</v>
      </c>
      <c r="E174" s="122" t="s">
        <v>1077</v>
      </c>
      <c r="F174" s="123">
        <v>100</v>
      </c>
      <c r="G174" s="59">
        <v>90</v>
      </c>
      <c r="H174" s="59">
        <v>95</v>
      </c>
      <c r="I174" s="59">
        <v>90</v>
      </c>
      <c r="J174" s="59">
        <f t="shared" si="45"/>
        <v>80</v>
      </c>
      <c r="K174" s="59"/>
      <c r="L174" s="59"/>
      <c r="M174" s="59"/>
      <c r="N174" s="59"/>
      <c r="O174" s="124"/>
      <c r="P174" s="18">
        <v>80</v>
      </c>
      <c r="Q174" s="18">
        <v>79</v>
      </c>
      <c r="R174" s="18"/>
      <c r="S174" s="18"/>
      <c r="T174" s="18"/>
      <c r="U174" s="61">
        <f t="shared" si="46"/>
        <v>91</v>
      </c>
      <c r="V174" s="18" t="str">
        <f t="shared" si="31"/>
        <v xml:space="preserve">Memahami cara pencarian data dalam pengolah lembar kerja. </v>
      </c>
      <c r="W174" s="18" t="str">
        <f t="shared" si="32"/>
        <v xml:space="preserve"> Memakai tools pengolah lembar kerja. </v>
      </c>
      <c r="X174" s="18" t="str">
        <f t="shared" si="33"/>
        <v xml:space="preserve">Membuat custom block sebagai prosedur pada Scratch. </v>
      </c>
      <c r="Y174" s="18" t="str">
        <f t="shared" si="34"/>
        <v>Memahami makna blok penyusun program dalam bahasa  Blockly.</v>
      </c>
      <c r="Z174" s="18" t="str">
        <f t="shared" si="35"/>
        <v xml:space="preserve">Memahami dampak media sosial bagi penggunya. </v>
      </c>
      <c r="AA174" s="18" t="str">
        <f t="shared" si="36"/>
        <v/>
      </c>
      <c r="AB174" s="18" t="str">
        <f t="shared" si="37"/>
        <v/>
      </c>
      <c r="AC174" s="18" t="str">
        <f t="shared" si="38"/>
        <v/>
      </c>
      <c r="AD174" s="18"/>
      <c r="AE174" s="18"/>
      <c r="AF174" s="18"/>
      <c r="AG174" s="18"/>
      <c r="AH174" s="30" t="str">
        <f t="shared" si="12"/>
        <v/>
      </c>
      <c r="AI174" s="18" t="str">
        <f t="shared" si="13"/>
        <v/>
      </c>
      <c r="AJ174" s="18" t="str">
        <f t="shared" si="14"/>
        <v/>
      </c>
      <c r="AK174" s="18" t="str">
        <f t="shared" si="15"/>
        <v/>
      </c>
      <c r="AL174" s="18" t="str">
        <f t="shared" si="16"/>
        <v/>
      </c>
      <c r="AM174" s="18" t="str">
        <f t="shared" si="17"/>
        <v/>
      </c>
      <c r="AN174" s="18" t="str">
        <f t="shared" si="18"/>
        <v/>
      </c>
      <c r="AO174" s="18" t="str">
        <f t="shared" si="19"/>
        <v/>
      </c>
      <c r="AP174" s="18" t="str">
        <f t="shared" si="20"/>
        <v/>
      </c>
      <c r="AS174" s="63">
        <f t="shared" si="21"/>
        <v>91</v>
      </c>
      <c r="AT174" s="23" t="str">
        <f t="shared" si="22"/>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U174" s="23" t="str">
        <f t="shared" si="23"/>
        <v xml:space="preserve">Perlu peningkatan dalam hal </v>
      </c>
      <c r="AV174" s="23" t="str">
        <f t="shared" si="24"/>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W174" s="23" t="str">
        <f t="shared" si="25"/>
        <v/>
      </c>
    </row>
    <row r="175" spans="1:49" ht="20.25" customHeight="1">
      <c r="A175" s="119">
        <v>169</v>
      </c>
      <c r="B175" s="126" t="s">
        <v>632</v>
      </c>
      <c r="C175" s="121" t="s">
        <v>1082</v>
      </c>
      <c r="D175" s="122" t="s">
        <v>1083</v>
      </c>
      <c r="E175" s="122" t="s">
        <v>1077</v>
      </c>
      <c r="F175" s="123">
        <v>95</v>
      </c>
      <c r="G175" s="59">
        <v>87</v>
      </c>
      <c r="H175" s="59">
        <v>95</v>
      </c>
      <c r="I175" s="59">
        <v>92</v>
      </c>
      <c r="J175" s="59">
        <f t="shared" si="45"/>
        <v>80</v>
      </c>
      <c r="K175" s="59"/>
      <c r="L175" s="59"/>
      <c r="M175" s="59"/>
      <c r="N175" s="59"/>
      <c r="O175" s="124"/>
      <c r="P175" s="18">
        <v>80</v>
      </c>
      <c r="Q175" s="18">
        <v>79</v>
      </c>
      <c r="R175" s="18"/>
      <c r="S175" s="18"/>
      <c r="T175" s="18"/>
      <c r="U175" s="61">
        <f t="shared" si="46"/>
        <v>89.8</v>
      </c>
      <c r="V175" s="18" t="str">
        <f t="shared" si="31"/>
        <v xml:space="preserve">Memahami cara pencarian data dalam pengolah lembar kerja. </v>
      </c>
      <c r="W175" s="18" t="str">
        <f t="shared" si="32"/>
        <v xml:space="preserve"> Memakai tools pengolah lembar kerja. </v>
      </c>
      <c r="X175" s="18" t="str">
        <f t="shared" si="33"/>
        <v xml:space="preserve">Membuat custom block sebagai prosedur pada Scratch. </v>
      </c>
      <c r="Y175" s="18" t="str">
        <f t="shared" si="34"/>
        <v>Memahami makna blok penyusun program dalam bahasa  Blockly.</v>
      </c>
      <c r="Z175" s="18" t="str">
        <f t="shared" si="35"/>
        <v xml:space="preserve">Memahami dampak media sosial bagi penggunya. </v>
      </c>
      <c r="AA175" s="18" t="str">
        <f t="shared" si="36"/>
        <v/>
      </c>
      <c r="AB175" s="18" t="str">
        <f t="shared" si="37"/>
        <v/>
      </c>
      <c r="AC175" s="18" t="str">
        <f t="shared" si="38"/>
        <v/>
      </c>
      <c r="AD175" s="18"/>
      <c r="AE175" s="18"/>
      <c r="AF175" s="18"/>
      <c r="AG175" s="18"/>
      <c r="AH175" s="30" t="str">
        <f t="shared" si="12"/>
        <v/>
      </c>
      <c r="AI175" s="18" t="str">
        <f t="shared" si="13"/>
        <v/>
      </c>
      <c r="AJ175" s="18" t="str">
        <f t="shared" si="14"/>
        <v/>
      </c>
      <c r="AK175" s="18" t="str">
        <f t="shared" si="15"/>
        <v/>
      </c>
      <c r="AL175" s="18" t="str">
        <f t="shared" si="16"/>
        <v/>
      </c>
      <c r="AM175" s="18" t="str">
        <f t="shared" si="17"/>
        <v/>
      </c>
      <c r="AN175" s="18" t="str">
        <f t="shared" si="18"/>
        <v/>
      </c>
      <c r="AO175" s="18" t="str">
        <f t="shared" si="19"/>
        <v/>
      </c>
      <c r="AP175" s="18" t="str">
        <f t="shared" si="20"/>
        <v/>
      </c>
      <c r="AS175" s="63">
        <f t="shared" si="21"/>
        <v>89.8</v>
      </c>
      <c r="AT175" s="23" t="str">
        <f t="shared" si="22"/>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U175" s="23" t="str">
        <f t="shared" si="23"/>
        <v xml:space="preserve">Perlu peningkatan dalam hal </v>
      </c>
      <c r="AV175" s="23" t="str">
        <f t="shared" si="24"/>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W175" s="23" t="str">
        <f t="shared" si="25"/>
        <v/>
      </c>
    </row>
    <row r="176" spans="1:49" ht="20.25" customHeight="1">
      <c r="A176" s="125">
        <v>170</v>
      </c>
      <c r="B176" s="126" t="s">
        <v>633</v>
      </c>
      <c r="C176" s="121" t="s">
        <v>1084</v>
      </c>
      <c r="D176" s="122" t="s">
        <v>1085</v>
      </c>
      <c r="E176" s="122" t="s">
        <v>1077</v>
      </c>
      <c r="F176" s="123">
        <v>70</v>
      </c>
      <c r="G176" s="59">
        <v>83</v>
      </c>
      <c r="H176" s="59">
        <v>80</v>
      </c>
      <c r="I176" s="59">
        <v>78</v>
      </c>
      <c r="J176" s="59">
        <f t="shared" si="45"/>
        <v>80</v>
      </c>
      <c r="K176" s="59"/>
      <c r="L176" s="59"/>
      <c r="M176" s="59"/>
      <c r="N176" s="59"/>
      <c r="O176" s="124"/>
      <c r="P176" s="18">
        <v>80</v>
      </c>
      <c r="Q176" s="18">
        <v>79</v>
      </c>
      <c r="R176" s="18"/>
      <c r="S176" s="18"/>
      <c r="T176" s="18"/>
      <c r="U176" s="61">
        <f t="shared" si="46"/>
        <v>78.2</v>
      </c>
      <c r="V176" s="18" t="str">
        <f t="shared" si="31"/>
        <v/>
      </c>
      <c r="W176" s="18" t="str">
        <f t="shared" si="32"/>
        <v xml:space="preserve"> Memakai tools pengolah lembar kerja. </v>
      </c>
      <c r="X176" s="18" t="str">
        <f t="shared" si="33"/>
        <v xml:space="preserve">Membuat custom block sebagai prosedur pada Scratch. </v>
      </c>
      <c r="Y176" s="18" t="str">
        <f t="shared" si="34"/>
        <v/>
      </c>
      <c r="Z176" s="18" t="str">
        <f t="shared" si="35"/>
        <v xml:space="preserve">Memahami dampak media sosial bagi penggunya. </v>
      </c>
      <c r="AA176" s="18" t="str">
        <f t="shared" si="36"/>
        <v/>
      </c>
      <c r="AB176" s="18" t="str">
        <f t="shared" si="37"/>
        <v/>
      </c>
      <c r="AC176" s="18" t="str">
        <f t="shared" si="38"/>
        <v/>
      </c>
      <c r="AD176" s="18"/>
      <c r="AE176" s="18"/>
      <c r="AF176" s="18"/>
      <c r="AG176" s="18"/>
      <c r="AH176" s="30" t="str">
        <f t="shared" si="12"/>
        <v/>
      </c>
      <c r="AI176" s="18" t="str">
        <f t="shared" si="13"/>
        <v xml:space="preserve">Memahami cara pencarian data dalam pengolah lembar kerja. </v>
      </c>
      <c r="AJ176" s="18" t="str">
        <f t="shared" si="14"/>
        <v/>
      </c>
      <c r="AK176" s="18" t="str">
        <f t="shared" si="15"/>
        <v/>
      </c>
      <c r="AL176" s="18" t="str">
        <f t="shared" si="16"/>
        <v>Memahami makna blok penyusun program dalam bahasa  Blockly.</v>
      </c>
      <c r="AM176" s="18" t="str">
        <f t="shared" si="17"/>
        <v/>
      </c>
      <c r="AN176" s="18" t="str">
        <f t="shared" si="18"/>
        <v/>
      </c>
      <c r="AO176" s="18" t="str">
        <f t="shared" si="19"/>
        <v/>
      </c>
      <c r="AP176" s="18" t="str">
        <f t="shared" si="20"/>
        <v/>
      </c>
      <c r="AS176" s="63">
        <f t="shared" si="21"/>
        <v>78.2</v>
      </c>
      <c r="AT176" s="23" t="str">
        <f t="shared" si="22"/>
        <v xml:space="preserve">Mencapai kompetensi dengan sangat baik dalam  Memakai tools pengolah lembar kerja. Membuat custom block sebagai prosedur pada Scratch. Memahami dampak media sosial bagi penggunya. </v>
      </c>
      <c r="AU176" s="23" t="str">
        <f t="shared" si="23"/>
        <v>Perlu peningkatan dalam hal Memahami cara pencarian data dalam pengolah lembar kerja. Memahami makna blok penyusun program dalam bahasa  Blockly.</v>
      </c>
      <c r="AV176" s="23" t="str">
        <f t="shared" si="24"/>
        <v xml:space="preserve">Mencapai kompetensi dengan sangat baik dalam  Memakai tools pengolah lembar kerja. Membuat custom block sebagai prosedur pada Scratch. Memahami dampak media sosial bagi penggunya. </v>
      </c>
      <c r="AW176" s="23" t="str">
        <f t="shared" si="25"/>
        <v>Perlu peningkatan dalam hal Memahami cara pencarian data dalam pengolah lembar kerja. Memahami makna blok penyusun program dalam bahasa  Blockly.</v>
      </c>
    </row>
    <row r="177" spans="1:49" ht="20.25" customHeight="1">
      <c r="A177" s="119">
        <v>171</v>
      </c>
      <c r="B177" s="126" t="s">
        <v>634</v>
      </c>
      <c r="C177" s="121" t="s">
        <v>1086</v>
      </c>
      <c r="D177" s="122" t="s">
        <v>1087</v>
      </c>
      <c r="E177" s="122" t="s">
        <v>1077</v>
      </c>
      <c r="F177" s="123">
        <v>50</v>
      </c>
      <c r="G177" s="59">
        <v>68</v>
      </c>
      <c r="H177" s="59">
        <v>95</v>
      </c>
      <c r="I177" s="59">
        <v>78</v>
      </c>
      <c r="J177" s="59">
        <f t="shared" si="45"/>
        <v>80</v>
      </c>
      <c r="K177" s="59"/>
      <c r="L177" s="59"/>
      <c r="M177" s="59"/>
      <c r="N177" s="59"/>
      <c r="O177" s="124"/>
      <c r="P177" s="18">
        <v>80</v>
      </c>
      <c r="Q177" s="18">
        <v>79</v>
      </c>
      <c r="R177" s="18"/>
      <c r="S177" s="18"/>
      <c r="T177" s="18"/>
      <c r="U177" s="61">
        <f t="shared" si="46"/>
        <v>74.2</v>
      </c>
      <c r="V177" s="18" t="str">
        <f t="shared" si="31"/>
        <v/>
      </c>
      <c r="W177" s="18" t="str">
        <f t="shared" si="32"/>
        <v/>
      </c>
      <c r="X177" s="18" t="str">
        <f t="shared" si="33"/>
        <v xml:space="preserve">Membuat custom block sebagai prosedur pada Scratch. </v>
      </c>
      <c r="Y177" s="18" t="str">
        <f t="shared" si="34"/>
        <v/>
      </c>
      <c r="Z177" s="18" t="str">
        <f t="shared" si="35"/>
        <v xml:space="preserve">Memahami dampak media sosial bagi penggunya. </v>
      </c>
      <c r="AA177" s="18" t="str">
        <f t="shared" si="36"/>
        <v/>
      </c>
      <c r="AB177" s="18" t="str">
        <f t="shared" si="37"/>
        <v/>
      </c>
      <c r="AC177" s="18" t="str">
        <f t="shared" si="38"/>
        <v/>
      </c>
      <c r="AD177" s="18"/>
      <c r="AE177" s="18"/>
      <c r="AF177" s="18"/>
      <c r="AG177" s="18"/>
      <c r="AH177" s="30" t="str">
        <f t="shared" si="12"/>
        <v/>
      </c>
      <c r="AI177" s="18" t="str">
        <f t="shared" si="13"/>
        <v xml:space="preserve">Memahami cara pencarian data dalam pengolah lembar kerja. </v>
      </c>
      <c r="AJ177" s="18" t="str">
        <f t="shared" si="14"/>
        <v xml:space="preserve"> Memakai tools pengolah lembar kerja. </v>
      </c>
      <c r="AK177" s="18" t="str">
        <f t="shared" si="15"/>
        <v/>
      </c>
      <c r="AL177" s="18" t="str">
        <f t="shared" si="16"/>
        <v>Memahami makna blok penyusun program dalam bahasa  Blockly.</v>
      </c>
      <c r="AM177" s="18" t="str">
        <f t="shared" si="17"/>
        <v/>
      </c>
      <c r="AN177" s="18" t="str">
        <f t="shared" si="18"/>
        <v/>
      </c>
      <c r="AO177" s="18" t="str">
        <f t="shared" si="19"/>
        <v/>
      </c>
      <c r="AP177" s="18" t="str">
        <f t="shared" si="20"/>
        <v/>
      </c>
      <c r="AS177" s="63">
        <f t="shared" si="21"/>
        <v>74.2</v>
      </c>
      <c r="AT177" s="23" t="str">
        <f t="shared" si="22"/>
        <v xml:space="preserve">Mencapai kompetensi dengan sangat baik dalam Membuat custom block sebagai prosedur pada Scratch. Memahami dampak media sosial bagi penggunya. </v>
      </c>
      <c r="AU177" s="23" t="str">
        <f t="shared" si="23"/>
        <v>Perlu peningkatan dalam hal Memahami cara pencarian data dalam pengolah lembar kerja.  Memakai tools pengolah lembar kerja. Memahami makna blok penyusun program dalam bahasa  Blockly.</v>
      </c>
      <c r="AV177" s="23" t="str">
        <f t="shared" si="24"/>
        <v xml:space="preserve">Mencapai kompetensi dengan sangat baik dalam Membuat custom block sebagai prosedur pada Scratch. Memahami dampak media sosial bagi penggunya. </v>
      </c>
      <c r="AW177" s="23" t="str">
        <f t="shared" si="25"/>
        <v>Perlu peningkatan dalam hal Memahami cara pencarian data dalam pengolah lembar kerja.  Memakai tools pengolah lembar kerja. Memahami makna blok penyusun program dalam bahasa  Blockly.</v>
      </c>
    </row>
    <row r="178" spans="1:49" ht="20.25" customHeight="1">
      <c r="A178" s="125">
        <v>172</v>
      </c>
      <c r="B178" s="126" t="s">
        <v>635</v>
      </c>
      <c r="C178" s="121" t="s">
        <v>1088</v>
      </c>
      <c r="D178" s="122" t="s">
        <v>1089</v>
      </c>
      <c r="E178" s="122" t="s">
        <v>1077</v>
      </c>
      <c r="F178" s="123">
        <v>80</v>
      </c>
      <c r="G178" s="59">
        <v>82</v>
      </c>
      <c r="H178" s="59">
        <v>70</v>
      </c>
      <c r="I178" s="59">
        <v>90</v>
      </c>
      <c r="J178" s="59">
        <f t="shared" si="45"/>
        <v>75</v>
      </c>
      <c r="K178" s="59"/>
      <c r="L178" s="59"/>
      <c r="M178" s="59"/>
      <c r="N178" s="59"/>
      <c r="O178" s="124"/>
      <c r="P178" s="18">
        <v>80</v>
      </c>
      <c r="Q178" s="18">
        <v>79</v>
      </c>
      <c r="R178" s="18"/>
      <c r="S178" s="18"/>
      <c r="T178" s="18"/>
      <c r="U178" s="61">
        <f t="shared" si="46"/>
        <v>79.400000000000006</v>
      </c>
      <c r="V178" s="18" t="str">
        <f t="shared" si="31"/>
        <v xml:space="preserve">Memahami cara pencarian data dalam pengolah lembar kerja. </v>
      </c>
      <c r="W178" s="18" t="str">
        <f t="shared" si="32"/>
        <v xml:space="preserve"> Memakai tools pengolah lembar kerja. </v>
      </c>
      <c r="X178" s="18" t="str">
        <f t="shared" si="33"/>
        <v/>
      </c>
      <c r="Y178" s="18" t="str">
        <f t="shared" si="34"/>
        <v>Memahami makna blok penyusun program dalam bahasa  Blockly.</v>
      </c>
      <c r="Z178" s="18" t="str">
        <f t="shared" si="35"/>
        <v/>
      </c>
      <c r="AA178" s="18" t="str">
        <f t="shared" si="36"/>
        <v/>
      </c>
      <c r="AB178" s="18" t="str">
        <f t="shared" si="37"/>
        <v/>
      </c>
      <c r="AC178" s="18" t="str">
        <f t="shared" si="38"/>
        <v/>
      </c>
      <c r="AD178" s="18"/>
      <c r="AE178" s="18"/>
      <c r="AF178" s="18"/>
      <c r="AG178" s="18"/>
      <c r="AH178" s="30" t="str">
        <f t="shared" si="12"/>
        <v/>
      </c>
      <c r="AI178" s="18" t="str">
        <f t="shared" si="13"/>
        <v/>
      </c>
      <c r="AJ178" s="18" t="str">
        <f t="shared" si="14"/>
        <v/>
      </c>
      <c r="AK178" s="18" t="str">
        <f t="shared" si="15"/>
        <v xml:space="preserve">Membuat custom block sebagai prosedur pada Scratch. </v>
      </c>
      <c r="AL178" s="18" t="str">
        <f t="shared" si="16"/>
        <v/>
      </c>
      <c r="AM178" s="18" t="str">
        <f t="shared" si="17"/>
        <v xml:space="preserve">Memahami dampak media sosial bagi penggunya. </v>
      </c>
      <c r="AN178" s="18" t="str">
        <f t="shared" si="18"/>
        <v/>
      </c>
      <c r="AO178" s="18" t="str">
        <f t="shared" si="19"/>
        <v/>
      </c>
      <c r="AP178" s="18" t="str">
        <f t="shared" si="20"/>
        <v/>
      </c>
      <c r="AS178" s="63">
        <f t="shared" si="21"/>
        <v>79.400000000000006</v>
      </c>
      <c r="AT178" s="23" t="str">
        <f t="shared" si="22"/>
        <v>Mencapai kompetensi dengan sangat baik dalam Memahami cara pencarian data dalam pengolah lembar kerja.  Memakai tools pengolah lembar kerja. Memahami makna blok penyusun program dalam bahasa  Blockly.</v>
      </c>
      <c r="AU178" s="23" t="str">
        <f t="shared" si="23"/>
        <v xml:space="preserve">Perlu peningkatan dalam hal Membuat custom block sebagai prosedur pada Scratch. Memahami dampak media sosial bagi penggunya. </v>
      </c>
      <c r="AV178" s="23" t="str">
        <f t="shared" si="24"/>
        <v>Mencapai kompetensi dengan sangat baik dalam Memahami cara pencarian data dalam pengolah lembar kerja.  Memakai tools pengolah lembar kerja. Memahami makna blok penyusun program dalam bahasa  Blockly.</v>
      </c>
      <c r="AW178" s="23" t="str">
        <f t="shared" si="25"/>
        <v xml:space="preserve">Perlu peningkatan dalam hal Membuat custom block sebagai prosedur pada Scratch. Memahami dampak media sosial bagi penggunya. </v>
      </c>
    </row>
    <row r="179" spans="1:49" ht="20.25" customHeight="1">
      <c r="A179" s="119">
        <v>173</v>
      </c>
      <c r="B179" s="126" t="s">
        <v>636</v>
      </c>
      <c r="C179" s="121" t="s">
        <v>1090</v>
      </c>
      <c r="D179" s="122" t="s">
        <v>1091</v>
      </c>
      <c r="E179" s="122" t="s">
        <v>1077</v>
      </c>
      <c r="F179" s="123">
        <v>90</v>
      </c>
      <c r="G179" s="59">
        <v>82</v>
      </c>
      <c r="H179" s="59">
        <v>55</v>
      </c>
      <c r="I179" s="59">
        <v>90</v>
      </c>
      <c r="J179" s="59">
        <f t="shared" si="45"/>
        <v>70</v>
      </c>
      <c r="K179" s="59"/>
      <c r="L179" s="59"/>
      <c r="M179" s="59"/>
      <c r="N179" s="59"/>
      <c r="O179" s="124"/>
      <c r="P179" s="18">
        <v>80</v>
      </c>
      <c r="Q179" s="18">
        <v>79</v>
      </c>
      <c r="R179" s="18"/>
      <c r="S179" s="18"/>
      <c r="T179" s="18"/>
      <c r="U179" s="61">
        <f t="shared" si="46"/>
        <v>77.400000000000006</v>
      </c>
      <c r="V179" s="18" t="str">
        <f t="shared" si="31"/>
        <v xml:space="preserve">Memahami cara pencarian data dalam pengolah lembar kerja. </v>
      </c>
      <c r="W179" s="18" t="str">
        <f t="shared" si="32"/>
        <v xml:space="preserve"> Memakai tools pengolah lembar kerja. </v>
      </c>
      <c r="X179" s="18" t="str">
        <f t="shared" si="33"/>
        <v/>
      </c>
      <c r="Y179" s="18" t="str">
        <f t="shared" si="34"/>
        <v>Memahami makna blok penyusun program dalam bahasa  Blockly.</v>
      </c>
      <c r="Z179" s="18" t="str">
        <f t="shared" si="35"/>
        <v/>
      </c>
      <c r="AA179" s="18" t="str">
        <f t="shared" si="36"/>
        <v/>
      </c>
      <c r="AB179" s="18" t="str">
        <f t="shared" si="37"/>
        <v/>
      </c>
      <c r="AC179" s="18" t="str">
        <f t="shared" si="38"/>
        <v/>
      </c>
      <c r="AD179" s="18"/>
      <c r="AE179" s="18"/>
      <c r="AF179" s="18"/>
      <c r="AG179" s="18"/>
      <c r="AH179" s="30" t="str">
        <f t="shared" si="12"/>
        <v/>
      </c>
      <c r="AI179" s="18" t="str">
        <f t="shared" si="13"/>
        <v/>
      </c>
      <c r="AJ179" s="18" t="str">
        <f t="shared" si="14"/>
        <v/>
      </c>
      <c r="AK179" s="18" t="str">
        <f t="shared" si="15"/>
        <v xml:space="preserve">Membuat custom block sebagai prosedur pada Scratch. </v>
      </c>
      <c r="AL179" s="18" t="str">
        <f t="shared" si="16"/>
        <v/>
      </c>
      <c r="AM179" s="18" t="str">
        <f t="shared" si="17"/>
        <v xml:space="preserve">Memahami dampak media sosial bagi penggunya. </v>
      </c>
      <c r="AN179" s="18" t="str">
        <f t="shared" si="18"/>
        <v/>
      </c>
      <c r="AO179" s="18" t="str">
        <f t="shared" si="19"/>
        <v/>
      </c>
      <c r="AP179" s="18" t="str">
        <f t="shared" si="20"/>
        <v/>
      </c>
      <c r="AS179" s="63">
        <f t="shared" si="21"/>
        <v>77.400000000000006</v>
      </c>
      <c r="AT179" s="23" t="str">
        <f t="shared" si="22"/>
        <v>Mencapai kompetensi dengan sangat baik dalam Memahami cara pencarian data dalam pengolah lembar kerja.  Memakai tools pengolah lembar kerja. Memahami makna blok penyusun program dalam bahasa  Blockly.</v>
      </c>
      <c r="AU179" s="23" t="str">
        <f t="shared" si="23"/>
        <v xml:space="preserve">Perlu peningkatan dalam hal Membuat custom block sebagai prosedur pada Scratch. Memahami dampak media sosial bagi penggunya. </v>
      </c>
      <c r="AV179" s="23" t="str">
        <f t="shared" si="24"/>
        <v>Mencapai kompetensi dengan sangat baik dalam Memahami cara pencarian data dalam pengolah lembar kerja.  Memakai tools pengolah lembar kerja. Memahami makna blok penyusun program dalam bahasa  Blockly.</v>
      </c>
      <c r="AW179" s="23" t="str">
        <f t="shared" si="25"/>
        <v xml:space="preserve">Perlu peningkatan dalam hal Membuat custom block sebagai prosedur pada Scratch. Memahami dampak media sosial bagi penggunya. </v>
      </c>
    </row>
    <row r="180" spans="1:49" ht="20.25" customHeight="1">
      <c r="A180" s="119">
        <v>174</v>
      </c>
      <c r="B180" s="126" t="s">
        <v>637</v>
      </c>
      <c r="C180" s="121" t="s">
        <v>1092</v>
      </c>
      <c r="D180" s="122" t="s">
        <v>1093</v>
      </c>
      <c r="E180" s="122" t="s">
        <v>1077</v>
      </c>
      <c r="F180" s="123">
        <v>80</v>
      </c>
      <c r="G180" s="59">
        <v>68</v>
      </c>
      <c r="H180" s="59">
        <v>90</v>
      </c>
      <c r="I180" s="59">
        <v>86</v>
      </c>
      <c r="J180" s="59">
        <f t="shared" si="45"/>
        <v>80</v>
      </c>
      <c r="K180" s="59"/>
      <c r="L180" s="59"/>
      <c r="M180" s="59"/>
      <c r="N180" s="59"/>
      <c r="O180" s="124"/>
      <c r="P180" s="18">
        <v>80</v>
      </c>
      <c r="Q180" s="18">
        <v>79</v>
      </c>
      <c r="R180" s="18"/>
      <c r="S180" s="18"/>
      <c r="T180" s="18"/>
      <c r="U180" s="61">
        <f t="shared" si="46"/>
        <v>80.8</v>
      </c>
      <c r="V180" s="18" t="str">
        <f t="shared" si="31"/>
        <v xml:space="preserve">Memahami cara pencarian data dalam pengolah lembar kerja. </v>
      </c>
      <c r="W180" s="18" t="str">
        <f t="shared" si="32"/>
        <v/>
      </c>
      <c r="X180" s="18" t="str">
        <f t="shared" si="33"/>
        <v xml:space="preserve">Membuat custom block sebagai prosedur pada Scratch. </v>
      </c>
      <c r="Y180" s="18" t="str">
        <f t="shared" si="34"/>
        <v>Memahami makna blok penyusun program dalam bahasa  Blockly.</v>
      </c>
      <c r="Z180" s="18" t="str">
        <f t="shared" si="35"/>
        <v xml:space="preserve">Memahami dampak media sosial bagi penggunya. </v>
      </c>
      <c r="AA180" s="18" t="str">
        <f t="shared" si="36"/>
        <v/>
      </c>
      <c r="AB180" s="18" t="str">
        <f t="shared" si="37"/>
        <v/>
      </c>
      <c r="AC180" s="18" t="str">
        <f t="shared" si="38"/>
        <v/>
      </c>
      <c r="AD180" s="18"/>
      <c r="AE180" s="18"/>
      <c r="AF180" s="18"/>
      <c r="AG180" s="18"/>
      <c r="AH180" s="30" t="str">
        <f t="shared" si="12"/>
        <v/>
      </c>
      <c r="AI180" s="18" t="str">
        <f t="shared" si="13"/>
        <v/>
      </c>
      <c r="AJ180" s="18" t="str">
        <f t="shared" si="14"/>
        <v xml:space="preserve"> Memakai tools pengolah lembar kerja. </v>
      </c>
      <c r="AK180" s="18" t="str">
        <f t="shared" si="15"/>
        <v/>
      </c>
      <c r="AL180" s="18" t="str">
        <f t="shared" si="16"/>
        <v/>
      </c>
      <c r="AM180" s="18" t="str">
        <f t="shared" si="17"/>
        <v/>
      </c>
      <c r="AN180" s="18" t="str">
        <f t="shared" si="18"/>
        <v/>
      </c>
      <c r="AO180" s="18" t="str">
        <f t="shared" si="19"/>
        <v/>
      </c>
      <c r="AP180" s="18" t="str">
        <f t="shared" si="20"/>
        <v/>
      </c>
      <c r="AS180" s="63">
        <f t="shared" si="21"/>
        <v>80.8</v>
      </c>
      <c r="AT180" s="23" t="str">
        <f t="shared" si="22"/>
        <v xml:space="preserve">Mencapai kompetensi dengan sangat baik dalam Memahami cara pencarian data dalam pengolah lembar kerja. Membuat custom block sebagai prosedur pada Scratch. Memahami makna blok penyusun program dalam bahasa  Blockly.Memahami dampak media sosial bagi penggunya. </v>
      </c>
      <c r="AU180" s="23" t="str">
        <f t="shared" si="23"/>
        <v xml:space="preserve">Perlu peningkatan dalam hal  Memakai tools pengolah lembar kerja. </v>
      </c>
      <c r="AV180" s="23" t="str">
        <f t="shared" si="24"/>
        <v xml:space="preserve">Mencapai kompetensi dengan sangat baik dalam Memahami cara pencarian data dalam pengolah lembar kerja. Membuat custom block sebagai prosedur pada Scratch. Memahami makna blok penyusun program dalam bahasa  Blockly.Memahami dampak media sosial bagi penggunya. </v>
      </c>
      <c r="AW180" s="23" t="str">
        <f t="shared" si="25"/>
        <v xml:space="preserve">Perlu peningkatan dalam hal  Memakai tools pengolah lembar kerja. </v>
      </c>
    </row>
    <row r="181" spans="1:49" ht="20.25" customHeight="1">
      <c r="A181" s="125">
        <v>175</v>
      </c>
      <c r="B181" s="126" t="s">
        <v>638</v>
      </c>
      <c r="C181" s="121" t="s">
        <v>1094</v>
      </c>
      <c r="D181" s="122" t="s">
        <v>1095</v>
      </c>
      <c r="E181" s="122" t="s">
        <v>1077</v>
      </c>
      <c r="F181" s="123">
        <v>75</v>
      </c>
      <c r="G181" s="59">
        <v>88</v>
      </c>
      <c r="H181" s="59">
        <v>80</v>
      </c>
      <c r="I181" s="59">
        <v>88</v>
      </c>
      <c r="J181" s="59">
        <f t="shared" si="45"/>
        <v>80</v>
      </c>
      <c r="K181" s="59"/>
      <c r="L181" s="59"/>
      <c r="M181" s="59"/>
      <c r="N181" s="59"/>
      <c r="O181" s="124"/>
      <c r="P181" s="18">
        <v>80</v>
      </c>
      <c r="Q181" s="18">
        <v>79</v>
      </c>
      <c r="R181" s="18"/>
      <c r="S181" s="18"/>
      <c r="T181" s="18"/>
      <c r="U181" s="61">
        <f t="shared" si="46"/>
        <v>82.2</v>
      </c>
      <c r="V181" s="18" t="str">
        <f t="shared" si="31"/>
        <v/>
      </c>
      <c r="W181" s="18" t="str">
        <f t="shared" si="32"/>
        <v xml:space="preserve"> Memakai tools pengolah lembar kerja. </v>
      </c>
      <c r="X181" s="18" t="str">
        <f t="shared" si="33"/>
        <v xml:space="preserve">Membuat custom block sebagai prosedur pada Scratch. </v>
      </c>
      <c r="Y181" s="18" t="str">
        <f t="shared" si="34"/>
        <v>Memahami makna blok penyusun program dalam bahasa  Blockly.</v>
      </c>
      <c r="Z181" s="18" t="str">
        <f t="shared" si="35"/>
        <v xml:space="preserve">Memahami dampak media sosial bagi penggunya. </v>
      </c>
      <c r="AA181" s="18" t="str">
        <f t="shared" si="36"/>
        <v/>
      </c>
      <c r="AB181" s="18" t="str">
        <f t="shared" si="37"/>
        <v/>
      </c>
      <c r="AC181" s="18" t="str">
        <f t="shared" si="38"/>
        <v/>
      </c>
      <c r="AD181" s="18"/>
      <c r="AE181" s="18"/>
      <c r="AF181" s="18"/>
      <c r="AG181" s="18"/>
      <c r="AH181" s="30" t="str">
        <f t="shared" si="12"/>
        <v/>
      </c>
      <c r="AI181" s="18" t="str">
        <f t="shared" si="13"/>
        <v xml:space="preserve">Memahami cara pencarian data dalam pengolah lembar kerja. </v>
      </c>
      <c r="AJ181" s="18" t="str">
        <f t="shared" si="14"/>
        <v/>
      </c>
      <c r="AK181" s="18" t="str">
        <f t="shared" si="15"/>
        <v/>
      </c>
      <c r="AL181" s="18" t="str">
        <f t="shared" si="16"/>
        <v/>
      </c>
      <c r="AM181" s="18" t="str">
        <f t="shared" si="17"/>
        <v/>
      </c>
      <c r="AN181" s="18" t="str">
        <f t="shared" si="18"/>
        <v/>
      </c>
      <c r="AO181" s="18" t="str">
        <f t="shared" si="19"/>
        <v/>
      </c>
      <c r="AP181" s="18" t="str">
        <f t="shared" si="20"/>
        <v/>
      </c>
      <c r="AS181" s="63">
        <f t="shared" si="21"/>
        <v>82.2</v>
      </c>
      <c r="AT181" s="23" t="str">
        <f t="shared" si="22"/>
        <v xml:space="preserve">Mencapai kompetensi dengan sangat baik dalam  Memakai tools pengolah lembar kerja. Membuat custom block sebagai prosedur pada Scratch. Memahami makna blok penyusun program dalam bahasa  Blockly.Memahami dampak media sosial bagi penggunya. </v>
      </c>
      <c r="AU181" s="23" t="str">
        <f t="shared" si="23"/>
        <v xml:space="preserve">Perlu peningkatan dalam hal Memahami cara pencarian data dalam pengolah lembar kerja. </v>
      </c>
      <c r="AV181" s="23" t="str">
        <f t="shared" si="24"/>
        <v xml:space="preserve">Mencapai kompetensi dengan sangat baik dalam  Memakai tools pengolah lembar kerja. Membuat custom block sebagai prosedur pada Scratch. Memahami makna blok penyusun program dalam bahasa  Blockly.Memahami dampak media sosial bagi penggunya. </v>
      </c>
      <c r="AW181" s="23" t="str">
        <f t="shared" si="25"/>
        <v xml:space="preserve">Perlu peningkatan dalam hal Memahami cara pencarian data dalam pengolah lembar kerja. </v>
      </c>
    </row>
    <row r="182" spans="1:49" ht="20.25" customHeight="1">
      <c r="A182" s="119">
        <v>176</v>
      </c>
      <c r="B182" s="126" t="s">
        <v>639</v>
      </c>
      <c r="C182" s="121" t="s">
        <v>1096</v>
      </c>
      <c r="D182" s="122" t="s">
        <v>1097</v>
      </c>
      <c r="E182" s="122" t="s">
        <v>1077</v>
      </c>
      <c r="F182" s="123">
        <v>80</v>
      </c>
      <c r="G182" s="59">
        <v>84</v>
      </c>
      <c r="H182" s="59">
        <v>75</v>
      </c>
      <c r="I182" s="59">
        <v>90</v>
      </c>
      <c r="J182" s="59">
        <f t="shared" si="45"/>
        <v>80</v>
      </c>
      <c r="K182" s="59"/>
      <c r="L182" s="59"/>
      <c r="M182" s="59"/>
      <c r="N182" s="59"/>
      <c r="O182" s="124"/>
      <c r="P182" s="18">
        <v>80</v>
      </c>
      <c r="Q182" s="18">
        <v>79</v>
      </c>
      <c r="R182" s="18"/>
      <c r="S182" s="18"/>
      <c r="T182" s="18"/>
      <c r="U182" s="61">
        <f t="shared" si="46"/>
        <v>81.8</v>
      </c>
      <c r="V182" s="18" t="str">
        <f t="shared" si="31"/>
        <v xml:space="preserve">Memahami cara pencarian data dalam pengolah lembar kerja. </v>
      </c>
      <c r="W182" s="18" t="str">
        <f t="shared" si="32"/>
        <v xml:space="preserve"> Memakai tools pengolah lembar kerja. </v>
      </c>
      <c r="X182" s="18" t="str">
        <f t="shared" si="33"/>
        <v/>
      </c>
      <c r="Y182" s="18" t="str">
        <f t="shared" si="34"/>
        <v>Memahami makna blok penyusun program dalam bahasa  Blockly.</v>
      </c>
      <c r="Z182" s="18" t="str">
        <f t="shared" si="35"/>
        <v xml:space="preserve">Memahami dampak media sosial bagi penggunya. </v>
      </c>
      <c r="AA182" s="18" t="str">
        <f t="shared" si="36"/>
        <v/>
      </c>
      <c r="AB182" s="18" t="str">
        <f t="shared" si="37"/>
        <v/>
      </c>
      <c r="AC182" s="18" t="str">
        <f t="shared" si="38"/>
        <v/>
      </c>
      <c r="AD182" s="18"/>
      <c r="AE182" s="18"/>
      <c r="AF182" s="18"/>
      <c r="AG182" s="18"/>
      <c r="AH182" s="30" t="str">
        <f t="shared" si="12"/>
        <v/>
      </c>
      <c r="AI182" s="18" t="str">
        <f t="shared" si="13"/>
        <v/>
      </c>
      <c r="AJ182" s="18" t="str">
        <f t="shared" si="14"/>
        <v/>
      </c>
      <c r="AK182" s="18" t="str">
        <f t="shared" si="15"/>
        <v xml:space="preserve">Membuat custom block sebagai prosedur pada Scratch. </v>
      </c>
      <c r="AL182" s="18" t="str">
        <f t="shared" si="16"/>
        <v/>
      </c>
      <c r="AM182" s="18" t="str">
        <f t="shared" si="17"/>
        <v/>
      </c>
      <c r="AN182" s="18" t="str">
        <f t="shared" si="18"/>
        <v/>
      </c>
      <c r="AO182" s="18" t="str">
        <f t="shared" si="19"/>
        <v/>
      </c>
      <c r="AP182" s="18" t="str">
        <f t="shared" si="20"/>
        <v/>
      </c>
      <c r="AS182" s="63">
        <f t="shared" si="21"/>
        <v>81.8</v>
      </c>
      <c r="AT182" s="23" t="str">
        <f t="shared" si="22"/>
        <v xml:space="preserve">Mencapai kompetensi dengan sangat baik dalam Memahami cara pencarian data dalam pengolah lembar kerja.  Memakai tools pengolah lembar kerja. Memahami makna blok penyusun program dalam bahasa  Blockly.Memahami dampak media sosial bagi penggunya. </v>
      </c>
      <c r="AU182" s="23" t="str">
        <f t="shared" si="23"/>
        <v xml:space="preserve">Perlu peningkatan dalam hal Membuat custom block sebagai prosedur pada Scratch. </v>
      </c>
      <c r="AV182" s="23" t="str">
        <f t="shared" si="24"/>
        <v xml:space="preserve">Mencapai kompetensi dengan sangat baik dalam Memahami cara pencarian data dalam pengolah lembar kerja.  Memakai tools pengolah lembar kerja. Memahami makna blok penyusun program dalam bahasa  Blockly.Memahami dampak media sosial bagi penggunya. </v>
      </c>
      <c r="AW182" s="23" t="str">
        <f t="shared" si="25"/>
        <v xml:space="preserve">Perlu peningkatan dalam hal Membuat custom block sebagai prosedur pada Scratch. </v>
      </c>
    </row>
    <row r="183" spans="1:49" ht="20.25" customHeight="1">
      <c r="A183" s="125">
        <v>177</v>
      </c>
      <c r="B183" s="144" t="s">
        <v>640</v>
      </c>
      <c r="C183" s="145" t="s">
        <v>1098</v>
      </c>
      <c r="D183" s="122" t="s">
        <v>1099</v>
      </c>
      <c r="E183" s="122" t="s">
        <v>1077</v>
      </c>
      <c r="F183" s="123">
        <v>65</v>
      </c>
      <c r="G183" s="59">
        <v>90</v>
      </c>
      <c r="H183" s="59">
        <v>70</v>
      </c>
      <c r="I183" s="59">
        <v>86</v>
      </c>
      <c r="J183" s="59">
        <f t="shared" si="45"/>
        <v>75</v>
      </c>
      <c r="K183" s="59"/>
      <c r="L183" s="59"/>
      <c r="M183" s="59"/>
      <c r="N183" s="59"/>
      <c r="O183" s="124"/>
      <c r="P183" s="18">
        <v>80</v>
      </c>
      <c r="Q183" s="18">
        <v>79</v>
      </c>
      <c r="R183" s="18"/>
      <c r="S183" s="18"/>
      <c r="T183" s="18"/>
      <c r="U183" s="61">
        <f t="shared" si="46"/>
        <v>77.2</v>
      </c>
      <c r="V183" s="18" t="str">
        <f t="shared" si="31"/>
        <v/>
      </c>
      <c r="W183" s="18" t="str">
        <f t="shared" si="32"/>
        <v xml:space="preserve"> Memakai tools pengolah lembar kerja. </v>
      </c>
      <c r="X183" s="18" t="str">
        <f t="shared" si="33"/>
        <v/>
      </c>
      <c r="Y183" s="18" t="str">
        <f t="shared" si="34"/>
        <v>Memahami makna blok penyusun program dalam bahasa  Blockly.</v>
      </c>
      <c r="Z183" s="18" t="str">
        <f t="shared" si="35"/>
        <v/>
      </c>
      <c r="AA183" s="18" t="str">
        <f t="shared" si="36"/>
        <v/>
      </c>
      <c r="AB183" s="18" t="str">
        <f t="shared" si="37"/>
        <v/>
      </c>
      <c r="AC183" s="18" t="str">
        <f t="shared" si="38"/>
        <v/>
      </c>
      <c r="AD183" s="18"/>
      <c r="AE183" s="18"/>
      <c r="AF183" s="18"/>
      <c r="AG183" s="18"/>
      <c r="AH183" s="30" t="str">
        <f t="shared" si="12"/>
        <v/>
      </c>
      <c r="AI183" s="18" t="str">
        <f t="shared" si="13"/>
        <v xml:space="preserve">Memahami cara pencarian data dalam pengolah lembar kerja. </v>
      </c>
      <c r="AJ183" s="18" t="str">
        <f t="shared" si="14"/>
        <v/>
      </c>
      <c r="AK183" s="18" t="str">
        <f t="shared" si="15"/>
        <v xml:space="preserve">Membuat custom block sebagai prosedur pada Scratch. </v>
      </c>
      <c r="AL183" s="18" t="str">
        <f t="shared" si="16"/>
        <v/>
      </c>
      <c r="AM183" s="18" t="str">
        <f t="shared" si="17"/>
        <v xml:space="preserve">Memahami dampak media sosial bagi penggunya. </v>
      </c>
      <c r="AN183" s="18" t="str">
        <f t="shared" si="18"/>
        <v/>
      </c>
      <c r="AO183" s="18" t="str">
        <f t="shared" si="19"/>
        <v/>
      </c>
      <c r="AP183" s="18" t="str">
        <f t="shared" si="20"/>
        <v/>
      </c>
      <c r="AS183" s="63">
        <f t="shared" si="21"/>
        <v>77.2</v>
      </c>
      <c r="AT183" s="23" t="str">
        <f t="shared" si="22"/>
        <v>Mencapai kompetensi dengan sangat baik dalam  Memakai tools pengolah lembar kerja. Memahami makna blok penyusun program dalam bahasa  Blockly.</v>
      </c>
      <c r="AU183" s="23" t="str">
        <f t="shared" si="23"/>
        <v xml:space="preserve">Perlu peningkatan dalam hal Memahami cara pencarian data dalam pengolah lembar kerja. Membuat custom block sebagai prosedur pada Scratch. Memahami dampak media sosial bagi penggunya. </v>
      </c>
      <c r="AV183" s="23" t="str">
        <f t="shared" si="24"/>
        <v>Mencapai kompetensi dengan sangat baik dalam  Memakai tools pengolah lembar kerja. Memahami makna blok penyusun program dalam bahasa  Blockly.</v>
      </c>
      <c r="AW183" s="23" t="str">
        <f t="shared" si="25"/>
        <v xml:space="preserve">Perlu peningkatan dalam hal Memahami cara pencarian data dalam pengolah lembar kerja. Membuat custom block sebagai prosedur pada Scratch. Memahami dampak media sosial bagi penggunya. </v>
      </c>
    </row>
    <row r="184" spans="1:49" ht="20.25" customHeight="1">
      <c r="A184" s="119">
        <v>178</v>
      </c>
      <c r="B184" s="126" t="s">
        <v>641</v>
      </c>
      <c r="C184" s="121" t="s">
        <v>1100</v>
      </c>
      <c r="D184" s="122" t="s">
        <v>1101</v>
      </c>
      <c r="E184" s="122" t="s">
        <v>1077</v>
      </c>
      <c r="F184" s="123">
        <v>95</v>
      </c>
      <c r="G184" s="59">
        <v>90</v>
      </c>
      <c r="H184" s="59">
        <v>75</v>
      </c>
      <c r="I184" s="59">
        <v>78</v>
      </c>
      <c r="J184" s="59">
        <f t="shared" si="45"/>
        <v>80</v>
      </c>
      <c r="K184" s="59"/>
      <c r="L184" s="59"/>
      <c r="M184" s="59"/>
      <c r="N184" s="59"/>
      <c r="O184" s="124"/>
      <c r="P184" s="18">
        <v>80</v>
      </c>
      <c r="Q184" s="18">
        <v>79</v>
      </c>
      <c r="R184" s="18"/>
      <c r="S184" s="18"/>
      <c r="T184" s="18"/>
      <c r="U184" s="61">
        <f t="shared" si="46"/>
        <v>83.6</v>
      </c>
      <c r="V184" s="18" t="str">
        <f t="shared" si="31"/>
        <v xml:space="preserve">Memahami cara pencarian data dalam pengolah lembar kerja. </v>
      </c>
      <c r="W184" s="18" t="str">
        <f t="shared" si="32"/>
        <v xml:space="preserve"> Memakai tools pengolah lembar kerja. </v>
      </c>
      <c r="X184" s="18" t="str">
        <f t="shared" si="33"/>
        <v/>
      </c>
      <c r="Y184" s="18" t="str">
        <f t="shared" si="34"/>
        <v/>
      </c>
      <c r="Z184" s="18" t="str">
        <f t="shared" si="35"/>
        <v xml:space="preserve">Memahami dampak media sosial bagi penggunya. </v>
      </c>
      <c r="AA184" s="18" t="str">
        <f t="shared" si="36"/>
        <v/>
      </c>
      <c r="AB184" s="18" t="str">
        <f t="shared" si="37"/>
        <v/>
      </c>
      <c r="AC184" s="18" t="str">
        <f t="shared" si="38"/>
        <v/>
      </c>
      <c r="AD184" s="18"/>
      <c r="AE184" s="18"/>
      <c r="AF184" s="18"/>
      <c r="AG184" s="18"/>
      <c r="AH184" s="30" t="str">
        <f t="shared" si="12"/>
        <v/>
      </c>
      <c r="AI184" s="18" t="str">
        <f t="shared" si="13"/>
        <v/>
      </c>
      <c r="AJ184" s="18" t="str">
        <f t="shared" si="14"/>
        <v/>
      </c>
      <c r="AK184" s="18" t="str">
        <f t="shared" si="15"/>
        <v xml:space="preserve">Membuat custom block sebagai prosedur pada Scratch. </v>
      </c>
      <c r="AL184" s="18" t="str">
        <f t="shared" si="16"/>
        <v>Memahami makna blok penyusun program dalam bahasa  Blockly.</v>
      </c>
      <c r="AM184" s="18" t="str">
        <f t="shared" si="17"/>
        <v/>
      </c>
      <c r="AN184" s="18" t="str">
        <f t="shared" si="18"/>
        <v/>
      </c>
      <c r="AO184" s="18" t="str">
        <f t="shared" si="19"/>
        <v/>
      </c>
      <c r="AP184" s="18" t="str">
        <f t="shared" si="20"/>
        <v/>
      </c>
      <c r="AS184" s="63">
        <f t="shared" si="21"/>
        <v>83.6</v>
      </c>
      <c r="AT184" s="23" t="str">
        <f t="shared" si="22"/>
        <v xml:space="preserve">Mencapai kompetensi dengan sangat baik dalam Memahami cara pencarian data dalam pengolah lembar kerja.  Memakai tools pengolah lembar kerja. Memahami dampak media sosial bagi penggunya. </v>
      </c>
      <c r="AU184" s="23" t="str">
        <f t="shared" si="23"/>
        <v>Perlu peningkatan dalam hal Membuat custom block sebagai prosedur pada Scratch. Memahami makna blok penyusun program dalam bahasa  Blockly.</v>
      </c>
      <c r="AV184" s="23" t="str">
        <f t="shared" si="24"/>
        <v xml:space="preserve">Mencapai kompetensi dengan sangat baik dalam Memahami cara pencarian data dalam pengolah lembar kerja.  Memakai tools pengolah lembar kerja. Memahami dampak media sosial bagi penggunya. </v>
      </c>
      <c r="AW184" s="23" t="str">
        <f t="shared" si="25"/>
        <v>Perlu peningkatan dalam hal Membuat custom block sebagai prosedur pada Scratch. Memahami makna blok penyusun program dalam bahasa  Blockly.</v>
      </c>
    </row>
    <row r="185" spans="1:49" ht="20.25" customHeight="1">
      <c r="A185" s="119">
        <v>179</v>
      </c>
      <c r="B185" s="126" t="s">
        <v>642</v>
      </c>
      <c r="C185" s="121" t="s">
        <v>1102</v>
      </c>
      <c r="D185" s="122" t="s">
        <v>1103</v>
      </c>
      <c r="E185" s="122" t="s">
        <v>1077</v>
      </c>
      <c r="F185" s="123">
        <v>95</v>
      </c>
      <c r="G185" s="59">
        <v>68</v>
      </c>
      <c r="H185" s="59">
        <v>95</v>
      </c>
      <c r="I185" s="59">
        <v>92</v>
      </c>
      <c r="J185" s="59">
        <f t="shared" si="45"/>
        <v>80</v>
      </c>
      <c r="K185" s="59"/>
      <c r="L185" s="59"/>
      <c r="M185" s="59"/>
      <c r="N185" s="59"/>
      <c r="O185" s="124"/>
      <c r="P185" s="18">
        <v>80</v>
      </c>
      <c r="Q185" s="18">
        <v>79</v>
      </c>
      <c r="R185" s="18"/>
      <c r="S185" s="18"/>
      <c r="T185" s="18"/>
      <c r="U185" s="61">
        <f t="shared" si="46"/>
        <v>86</v>
      </c>
      <c r="V185" s="18" t="str">
        <f t="shared" si="31"/>
        <v xml:space="preserve">Memahami cara pencarian data dalam pengolah lembar kerja. </v>
      </c>
      <c r="W185" s="18" t="str">
        <f t="shared" si="32"/>
        <v/>
      </c>
      <c r="X185" s="18" t="str">
        <f t="shared" si="33"/>
        <v xml:space="preserve">Membuat custom block sebagai prosedur pada Scratch. </v>
      </c>
      <c r="Y185" s="18" t="str">
        <f t="shared" si="34"/>
        <v>Memahami makna blok penyusun program dalam bahasa  Blockly.</v>
      </c>
      <c r="Z185" s="18" t="str">
        <f t="shared" si="35"/>
        <v xml:space="preserve">Memahami dampak media sosial bagi penggunya. </v>
      </c>
      <c r="AA185" s="18" t="str">
        <f t="shared" si="36"/>
        <v/>
      </c>
      <c r="AB185" s="18" t="str">
        <f t="shared" si="37"/>
        <v/>
      </c>
      <c r="AC185" s="18" t="str">
        <f t="shared" si="38"/>
        <v/>
      </c>
      <c r="AD185" s="18"/>
      <c r="AE185" s="18"/>
      <c r="AF185" s="18"/>
      <c r="AG185" s="18"/>
      <c r="AH185" s="30" t="str">
        <f t="shared" si="12"/>
        <v/>
      </c>
      <c r="AI185" s="18" t="str">
        <f t="shared" si="13"/>
        <v/>
      </c>
      <c r="AJ185" s="18" t="str">
        <f t="shared" si="14"/>
        <v xml:space="preserve"> Memakai tools pengolah lembar kerja. </v>
      </c>
      <c r="AK185" s="18" t="str">
        <f t="shared" si="15"/>
        <v/>
      </c>
      <c r="AL185" s="18" t="str">
        <f t="shared" si="16"/>
        <v/>
      </c>
      <c r="AM185" s="18" t="str">
        <f t="shared" si="17"/>
        <v/>
      </c>
      <c r="AN185" s="18" t="str">
        <f t="shared" si="18"/>
        <v/>
      </c>
      <c r="AO185" s="18" t="str">
        <f t="shared" si="19"/>
        <v/>
      </c>
      <c r="AP185" s="18" t="str">
        <f t="shared" si="20"/>
        <v/>
      </c>
      <c r="AS185" s="63">
        <f t="shared" si="21"/>
        <v>86</v>
      </c>
      <c r="AT185" s="23" t="str">
        <f t="shared" si="22"/>
        <v xml:space="preserve">Mencapai kompetensi dengan sangat baik dalam Memahami cara pencarian data dalam pengolah lembar kerja. Membuat custom block sebagai prosedur pada Scratch. Memahami makna blok penyusun program dalam bahasa  Blockly.Memahami dampak media sosial bagi penggunya. </v>
      </c>
      <c r="AU185" s="23" t="str">
        <f t="shared" si="23"/>
        <v xml:space="preserve">Perlu peningkatan dalam hal  Memakai tools pengolah lembar kerja. </v>
      </c>
      <c r="AV185" s="23" t="str">
        <f t="shared" si="24"/>
        <v xml:space="preserve">Mencapai kompetensi dengan sangat baik dalam Memahami cara pencarian data dalam pengolah lembar kerja. Membuat custom block sebagai prosedur pada Scratch. Memahami makna blok penyusun program dalam bahasa  Blockly.Memahami dampak media sosial bagi penggunya. </v>
      </c>
      <c r="AW185" s="23" t="str">
        <f t="shared" si="25"/>
        <v xml:space="preserve">Perlu peningkatan dalam hal  Memakai tools pengolah lembar kerja. </v>
      </c>
    </row>
    <row r="186" spans="1:49" ht="20.25" customHeight="1">
      <c r="A186" s="125">
        <v>180</v>
      </c>
      <c r="B186" s="126" t="s">
        <v>643</v>
      </c>
      <c r="C186" s="121" t="s">
        <v>1104</v>
      </c>
      <c r="D186" s="122" t="s">
        <v>1105</v>
      </c>
      <c r="E186" s="122" t="s">
        <v>1077</v>
      </c>
      <c r="F186" s="123">
        <v>100</v>
      </c>
      <c r="G186" s="59">
        <v>90</v>
      </c>
      <c r="H186" s="59">
        <v>100</v>
      </c>
      <c r="I186" s="59">
        <v>90</v>
      </c>
      <c r="J186" s="59">
        <f t="shared" si="45"/>
        <v>80</v>
      </c>
      <c r="K186" s="59"/>
      <c r="L186" s="59"/>
      <c r="M186" s="59"/>
      <c r="N186" s="59"/>
      <c r="O186" s="124"/>
      <c r="P186" s="18">
        <v>80</v>
      </c>
      <c r="Q186" s="18">
        <v>79</v>
      </c>
      <c r="R186" s="18"/>
      <c r="S186" s="18"/>
      <c r="T186" s="18"/>
      <c r="U186" s="61">
        <f t="shared" si="46"/>
        <v>92</v>
      </c>
      <c r="V186" s="18" t="str">
        <f t="shared" si="31"/>
        <v xml:space="preserve">Memahami cara pencarian data dalam pengolah lembar kerja. </v>
      </c>
      <c r="W186" s="18" t="str">
        <f t="shared" si="32"/>
        <v xml:space="preserve"> Memakai tools pengolah lembar kerja. </v>
      </c>
      <c r="X186" s="18" t="str">
        <f t="shared" si="33"/>
        <v xml:space="preserve">Membuat custom block sebagai prosedur pada Scratch. </v>
      </c>
      <c r="Y186" s="18" t="str">
        <f t="shared" si="34"/>
        <v>Memahami makna blok penyusun program dalam bahasa  Blockly.</v>
      </c>
      <c r="Z186" s="18" t="str">
        <f t="shared" si="35"/>
        <v xml:space="preserve">Memahami dampak media sosial bagi penggunya. </v>
      </c>
      <c r="AA186" s="18" t="str">
        <f t="shared" si="36"/>
        <v/>
      </c>
      <c r="AB186" s="18" t="str">
        <f t="shared" si="37"/>
        <v/>
      </c>
      <c r="AC186" s="18" t="str">
        <f t="shared" si="38"/>
        <v/>
      </c>
      <c r="AD186" s="18"/>
      <c r="AE186" s="18"/>
      <c r="AF186" s="18"/>
      <c r="AG186" s="18"/>
      <c r="AH186" s="30" t="str">
        <f t="shared" si="12"/>
        <v/>
      </c>
      <c r="AI186" s="18" t="str">
        <f t="shared" si="13"/>
        <v/>
      </c>
      <c r="AJ186" s="18" t="str">
        <f t="shared" si="14"/>
        <v/>
      </c>
      <c r="AK186" s="18" t="str">
        <f t="shared" si="15"/>
        <v/>
      </c>
      <c r="AL186" s="18" t="str">
        <f t="shared" si="16"/>
        <v/>
      </c>
      <c r="AM186" s="18" t="str">
        <f t="shared" si="17"/>
        <v/>
      </c>
      <c r="AN186" s="18" t="str">
        <f t="shared" si="18"/>
        <v/>
      </c>
      <c r="AO186" s="18" t="str">
        <f t="shared" si="19"/>
        <v/>
      </c>
      <c r="AP186" s="18" t="str">
        <f t="shared" si="20"/>
        <v/>
      </c>
      <c r="AS186" s="63">
        <f t="shared" si="21"/>
        <v>92</v>
      </c>
      <c r="AT186" s="23" t="str">
        <f t="shared" si="22"/>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U186" s="23" t="str">
        <f t="shared" si="23"/>
        <v xml:space="preserve">Perlu peningkatan dalam hal </v>
      </c>
      <c r="AV186" s="23" t="str">
        <f t="shared" si="24"/>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W186" s="23" t="str">
        <f t="shared" si="25"/>
        <v/>
      </c>
    </row>
    <row r="187" spans="1:49" ht="20.25" customHeight="1">
      <c r="A187" s="119">
        <v>181</v>
      </c>
      <c r="B187" s="126" t="s">
        <v>644</v>
      </c>
      <c r="C187" s="121" t="s">
        <v>1106</v>
      </c>
      <c r="D187" s="122" t="s">
        <v>1107</v>
      </c>
      <c r="E187" s="122" t="s">
        <v>1077</v>
      </c>
      <c r="F187" s="123">
        <v>95</v>
      </c>
      <c r="G187" s="59">
        <v>90</v>
      </c>
      <c r="H187" s="59">
        <v>95</v>
      </c>
      <c r="I187" s="59">
        <v>82</v>
      </c>
      <c r="J187" s="59">
        <f t="shared" si="45"/>
        <v>80</v>
      </c>
      <c r="K187" s="59"/>
      <c r="L187" s="59"/>
      <c r="M187" s="59"/>
      <c r="N187" s="59"/>
      <c r="O187" s="124"/>
      <c r="P187" s="18">
        <v>80</v>
      </c>
      <c r="Q187" s="18">
        <v>79</v>
      </c>
      <c r="R187" s="18"/>
      <c r="S187" s="18"/>
      <c r="T187" s="18"/>
      <c r="U187" s="61">
        <f t="shared" si="46"/>
        <v>88.4</v>
      </c>
      <c r="V187" s="18" t="str">
        <f t="shared" si="31"/>
        <v xml:space="preserve">Memahami cara pencarian data dalam pengolah lembar kerja. </v>
      </c>
      <c r="W187" s="18" t="str">
        <f t="shared" si="32"/>
        <v xml:space="preserve"> Memakai tools pengolah lembar kerja. </v>
      </c>
      <c r="X187" s="18" t="str">
        <f t="shared" si="33"/>
        <v xml:space="preserve">Membuat custom block sebagai prosedur pada Scratch. </v>
      </c>
      <c r="Y187" s="18" t="str">
        <f t="shared" si="34"/>
        <v>Memahami makna blok penyusun program dalam bahasa  Blockly.</v>
      </c>
      <c r="Z187" s="18" t="str">
        <f t="shared" si="35"/>
        <v xml:space="preserve">Memahami dampak media sosial bagi penggunya. </v>
      </c>
      <c r="AA187" s="18" t="str">
        <f t="shared" si="36"/>
        <v/>
      </c>
      <c r="AB187" s="18" t="str">
        <f t="shared" si="37"/>
        <v/>
      </c>
      <c r="AC187" s="18" t="str">
        <f t="shared" si="38"/>
        <v/>
      </c>
      <c r="AD187" s="18"/>
      <c r="AE187" s="18"/>
      <c r="AF187" s="18"/>
      <c r="AG187" s="18"/>
      <c r="AH187" s="30" t="str">
        <f t="shared" si="12"/>
        <v/>
      </c>
      <c r="AI187" s="18" t="str">
        <f t="shared" si="13"/>
        <v/>
      </c>
      <c r="AJ187" s="18" t="str">
        <f t="shared" si="14"/>
        <v/>
      </c>
      <c r="AK187" s="18" t="str">
        <f t="shared" si="15"/>
        <v/>
      </c>
      <c r="AL187" s="18" t="str">
        <f t="shared" si="16"/>
        <v/>
      </c>
      <c r="AM187" s="18" t="str">
        <f t="shared" si="17"/>
        <v/>
      </c>
      <c r="AN187" s="18" t="str">
        <f t="shared" si="18"/>
        <v/>
      </c>
      <c r="AO187" s="18" t="str">
        <f t="shared" si="19"/>
        <v/>
      </c>
      <c r="AP187" s="18" t="str">
        <f t="shared" si="20"/>
        <v/>
      </c>
      <c r="AS187" s="63">
        <f t="shared" si="21"/>
        <v>88.4</v>
      </c>
      <c r="AT187" s="23" t="str">
        <f t="shared" si="22"/>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U187" s="23" t="str">
        <f t="shared" si="23"/>
        <v xml:space="preserve">Perlu peningkatan dalam hal </v>
      </c>
      <c r="AV187" s="23" t="str">
        <f t="shared" si="24"/>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W187" s="23" t="str">
        <f t="shared" si="25"/>
        <v/>
      </c>
    </row>
    <row r="188" spans="1:49" ht="20.25" customHeight="1">
      <c r="A188" s="125">
        <v>182</v>
      </c>
      <c r="B188" s="126" t="s">
        <v>645</v>
      </c>
      <c r="C188" s="121" t="s">
        <v>1108</v>
      </c>
      <c r="D188" s="122" t="s">
        <v>1109</v>
      </c>
      <c r="E188" s="122" t="s">
        <v>1077</v>
      </c>
      <c r="F188" s="123">
        <v>85</v>
      </c>
      <c r="G188" s="59">
        <v>90</v>
      </c>
      <c r="H188" s="59">
        <v>100</v>
      </c>
      <c r="I188" s="59">
        <v>80</v>
      </c>
      <c r="J188" s="59">
        <f t="shared" si="45"/>
        <v>80</v>
      </c>
      <c r="K188" s="59"/>
      <c r="L188" s="59"/>
      <c r="M188" s="59"/>
      <c r="N188" s="59"/>
      <c r="O188" s="124"/>
      <c r="P188" s="18">
        <v>80</v>
      </c>
      <c r="Q188" s="18">
        <v>79</v>
      </c>
      <c r="R188" s="18"/>
      <c r="S188" s="18"/>
      <c r="T188" s="18"/>
      <c r="U188" s="61">
        <f t="shared" si="46"/>
        <v>87</v>
      </c>
      <c r="V188" s="18" t="str">
        <f t="shared" si="31"/>
        <v xml:space="preserve">Memahami cara pencarian data dalam pengolah lembar kerja. </v>
      </c>
      <c r="W188" s="18" t="str">
        <f t="shared" si="32"/>
        <v xml:space="preserve"> Memakai tools pengolah lembar kerja. </v>
      </c>
      <c r="X188" s="18" t="str">
        <f t="shared" si="33"/>
        <v xml:space="preserve">Membuat custom block sebagai prosedur pada Scratch. </v>
      </c>
      <c r="Y188" s="18" t="str">
        <f t="shared" si="34"/>
        <v>Memahami makna blok penyusun program dalam bahasa  Blockly.</v>
      </c>
      <c r="Z188" s="18" t="str">
        <f t="shared" si="35"/>
        <v xml:space="preserve">Memahami dampak media sosial bagi penggunya. </v>
      </c>
      <c r="AA188" s="18" t="str">
        <f t="shared" si="36"/>
        <v/>
      </c>
      <c r="AB188" s="18" t="str">
        <f t="shared" si="37"/>
        <v/>
      </c>
      <c r="AC188" s="18" t="str">
        <f t="shared" si="38"/>
        <v/>
      </c>
      <c r="AD188" s="18"/>
      <c r="AE188" s="18"/>
      <c r="AF188" s="18"/>
      <c r="AG188" s="18"/>
      <c r="AH188" s="30" t="str">
        <f t="shared" si="12"/>
        <v/>
      </c>
      <c r="AI188" s="18" t="str">
        <f t="shared" si="13"/>
        <v/>
      </c>
      <c r="AJ188" s="18" t="str">
        <f t="shared" si="14"/>
        <v/>
      </c>
      <c r="AK188" s="18" t="str">
        <f t="shared" si="15"/>
        <v/>
      </c>
      <c r="AL188" s="18" t="str">
        <f t="shared" si="16"/>
        <v/>
      </c>
      <c r="AM188" s="18" t="str">
        <f t="shared" si="17"/>
        <v/>
      </c>
      <c r="AN188" s="18" t="str">
        <f t="shared" si="18"/>
        <v/>
      </c>
      <c r="AO188" s="18" t="str">
        <f t="shared" si="19"/>
        <v/>
      </c>
      <c r="AP188" s="18" t="str">
        <f t="shared" si="20"/>
        <v/>
      </c>
      <c r="AS188" s="63">
        <f t="shared" si="21"/>
        <v>87</v>
      </c>
      <c r="AT188" s="23" t="str">
        <f t="shared" si="22"/>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U188" s="23" t="str">
        <f t="shared" si="23"/>
        <v xml:space="preserve">Perlu peningkatan dalam hal </v>
      </c>
      <c r="AV188" s="23" t="str">
        <f t="shared" si="24"/>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W188" s="23" t="str">
        <f t="shared" si="25"/>
        <v/>
      </c>
    </row>
    <row r="189" spans="1:49" ht="20.25" customHeight="1">
      <c r="A189" s="119">
        <v>183</v>
      </c>
      <c r="B189" s="126" t="s">
        <v>646</v>
      </c>
      <c r="C189" s="121" t="s">
        <v>1110</v>
      </c>
      <c r="D189" s="122" t="s">
        <v>1111</v>
      </c>
      <c r="E189" s="122" t="s">
        <v>1077</v>
      </c>
      <c r="F189" s="123">
        <v>95</v>
      </c>
      <c r="G189" s="59">
        <v>90</v>
      </c>
      <c r="H189" s="59">
        <v>100</v>
      </c>
      <c r="I189" s="59">
        <v>95</v>
      </c>
      <c r="J189" s="59">
        <f t="shared" si="45"/>
        <v>80</v>
      </c>
      <c r="K189" s="59"/>
      <c r="L189" s="59"/>
      <c r="M189" s="59"/>
      <c r="N189" s="59"/>
      <c r="O189" s="124"/>
      <c r="P189" s="18">
        <v>80</v>
      </c>
      <c r="Q189" s="18">
        <v>79</v>
      </c>
      <c r="R189" s="18"/>
      <c r="S189" s="18"/>
      <c r="T189" s="18"/>
      <c r="U189" s="61">
        <f t="shared" si="46"/>
        <v>92</v>
      </c>
      <c r="V189" s="18" t="str">
        <f t="shared" si="31"/>
        <v xml:space="preserve">Memahami cara pencarian data dalam pengolah lembar kerja. </v>
      </c>
      <c r="W189" s="18" t="str">
        <f t="shared" si="32"/>
        <v xml:space="preserve"> Memakai tools pengolah lembar kerja. </v>
      </c>
      <c r="X189" s="18" t="str">
        <f t="shared" si="33"/>
        <v xml:space="preserve">Membuat custom block sebagai prosedur pada Scratch. </v>
      </c>
      <c r="Y189" s="18" t="str">
        <f t="shared" si="34"/>
        <v>Memahami makna blok penyusun program dalam bahasa  Blockly.</v>
      </c>
      <c r="Z189" s="18" t="str">
        <f t="shared" si="35"/>
        <v xml:space="preserve">Memahami dampak media sosial bagi penggunya. </v>
      </c>
      <c r="AA189" s="18" t="str">
        <f t="shared" si="36"/>
        <v/>
      </c>
      <c r="AB189" s="18" t="str">
        <f t="shared" si="37"/>
        <v/>
      </c>
      <c r="AC189" s="18" t="str">
        <f t="shared" si="38"/>
        <v/>
      </c>
      <c r="AD189" s="18"/>
      <c r="AE189" s="18"/>
      <c r="AF189" s="18"/>
      <c r="AG189" s="18"/>
      <c r="AH189" s="30" t="str">
        <f t="shared" si="12"/>
        <v/>
      </c>
      <c r="AI189" s="18" t="str">
        <f t="shared" si="13"/>
        <v/>
      </c>
      <c r="AJ189" s="18" t="str">
        <f t="shared" si="14"/>
        <v/>
      </c>
      <c r="AK189" s="18" t="str">
        <f t="shared" si="15"/>
        <v/>
      </c>
      <c r="AL189" s="18" t="str">
        <f t="shared" si="16"/>
        <v/>
      </c>
      <c r="AM189" s="18" t="str">
        <f t="shared" si="17"/>
        <v/>
      </c>
      <c r="AN189" s="18" t="str">
        <f t="shared" si="18"/>
        <v/>
      </c>
      <c r="AO189" s="18" t="str">
        <f t="shared" si="19"/>
        <v/>
      </c>
      <c r="AP189" s="18" t="str">
        <f t="shared" si="20"/>
        <v/>
      </c>
      <c r="AS189" s="63">
        <f t="shared" si="21"/>
        <v>92</v>
      </c>
      <c r="AT189" s="23" t="str">
        <f t="shared" si="22"/>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U189" s="23" t="str">
        <f t="shared" si="23"/>
        <v xml:space="preserve">Perlu peningkatan dalam hal </v>
      </c>
      <c r="AV189" s="23" t="str">
        <f t="shared" si="24"/>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W189" s="23" t="str">
        <f t="shared" si="25"/>
        <v/>
      </c>
    </row>
    <row r="190" spans="1:49" ht="20.25" customHeight="1">
      <c r="A190" s="119">
        <v>184</v>
      </c>
      <c r="B190" s="126" t="s">
        <v>647</v>
      </c>
      <c r="C190" s="121" t="s">
        <v>1112</v>
      </c>
      <c r="D190" s="122" t="s">
        <v>1113</v>
      </c>
      <c r="E190" s="122" t="s">
        <v>1077</v>
      </c>
      <c r="F190" s="123">
        <v>55</v>
      </c>
      <c r="G190" s="59">
        <v>68</v>
      </c>
      <c r="H190" s="59">
        <v>75</v>
      </c>
      <c r="I190" s="59">
        <v>86</v>
      </c>
      <c r="J190" s="59">
        <f t="shared" si="45"/>
        <v>80</v>
      </c>
      <c r="K190" s="59"/>
      <c r="L190" s="59"/>
      <c r="M190" s="59"/>
      <c r="N190" s="59"/>
      <c r="O190" s="124"/>
      <c r="P190" s="18">
        <v>80</v>
      </c>
      <c r="Q190" s="18">
        <v>79</v>
      </c>
      <c r="R190" s="18"/>
      <c r="S190" s="18"/>
      <c r="T190" s="18"/>
      <c r="U190" s="61">
        <f t="shared" si="46"/>
        <v>72.8</v>
      </c>
      <c r="V190" s="18" t="str">
        <f t="shared" si="31"/>
        <v/>
      </c>
      <c r="W190" s="18" t="str">
        <f t="shared" si="32"/>
        <v/>
      </c>
      <c r="X190" s="18" t="str">
        <f t="shared" si="33"/>
        <v/>
      </c>
      <c r="Y190" s="18" t="str">
        <f t="shared" si="34"/>
        <v>Memahami makna blok penyusun program dalam bahasa  Blockly.</v>
      </c>
      <c r="Z190" s="18" t="str">
        <f t="shared" si="35"/>
        <v xml:space="preserve">Memahami dampak media sosial bagi penggunya. </v>
      </c>
      <c r="AA190" s="18" t="str">
        <f t="shared" si="36"/>
        <v/>
      </c>
      <c r="AB190" s="18" t="str">
        <f t="shared" si="37"/>
        <v/>
      </c>
      <c r="AC190" s="18" t="str">
        <f t="shared" si="38"/>
        <v/>
      </c>
      <c r="AD190" s="18"/>
      <c r="AE190" s="18"/>
      <c r="AF190" s="18"/>
      <c r="AG190" s="18"/>
      <c r="AH190" s="30" t="str">
        <f t="shared" si="12"/>
        <v/>
      </c>
      <c r="AI190" s="18" t="str">
        <f t="shared" si="13"/>
        <v xml:space="preserve">Memahami cara pencarian data dalam pengolah lembar kerja. </v>
      </c>
      <c r="AJ190" s="18" t="str">
        <f t="shared" si="14"/>
        <v xml:space="preserve"> Memakai tools pengolah lembar kerja. </v>
      </c>
      <c r="AK190" s="18" t="str">
        <f t="shared" si="15"/>
        <v xml:space="preserve">Membuat custom block sebagai prosedur pada Scratch. </v>
      </c>
      <c r="AL190" s="18" t="str">
        <f t="shared" si="16"/>
        <v/>
      </c>
      <c r="AM190" s="18" t="str">
        <f t="shared" si="17"/>
        <v/>
      </c>
      <c r="AN190" s="18" t="str">
        <f t="shared" si="18"/>
        <v/>
      </c>
      <c r="AO190" s="18" t="str">
        <f t="shared" si="19"/>
        <v/>
      </c>
      <c r="AP190" s="18" t="str">
        <f t="shared" si="20"/>
        <v/>
      </c>
      <c r="AS190" s="63">
        <f t="shared" si="21"/>
        <v>72.8</v>
      </c>
      <c r="AT190" s="23" t="str">
        <f t="shared" si="22"/>
        <v xml:space="preserve">Mencapai kompetensi dengan sangat baik dalam Memahami makna blok penyusun program dalam bahasa  Blockly.Memahami dampak media sosial bagi penggunya. </v>
      </c>
      <c r="AU190" s="23" t="str">
        <f t="shared" si="23"/>
        <v xml:space="preserve">Perlu peningkatan dalam hal Memahami cara pencarian data dalam pengolah lembar kerja.  Memakai tools pengolah lembar kerja. Membuat custom block sebagai prosedur pada Scratch. </v>
      </c>
      <c r="AV190" s="23" t="str">
        <f t="shared" si="24"/>
        <v xml:space="preserve">Mencapai kompetensi dengan sangat baik dalam Memahami makna blok penyusun program dalam bahasa  Blockly.Memahami dampak media sosial bagi penggunya. </v>
      </c>
      <c r="AW190" s="23" t="str">
        <f t="shared" si="25"/>
        <v xml:space="preserve">Perlu peningkatan dalam hal Memahami cara pencarian data dalam pengolah lembar kerja.  Memakai tools pengolah lembar kerja. Membuat custom block sebagai prosedur pada Scratch. </v>
      </c>
    </row>
    <row r="191" spans="1:49" ht="20.25" customHeight="1">
      <c r="A191" s="125">
        <v>185</v>
      </c>
      <c r="B191" s="126" t="s">
        <v>648</v>
      </c>
      <c r="C191" s="121" t="s">
        <v>1114</v>
      </c>
      <c r="D191" s="122" t="s">
        <v>1115</v>
      </c>
      <c r="E191" s="122" t="s">
        <v>1077</v>
      </c>
      <c r="F191" s="123">
        <v>65</v>
      </c>
      <c r="G191" s="59">
        <v>68</v>
      </c>
      <c r="H191" s="59">
        <v>65</v>
      </c>
      <c r="I191" s="59">
        <v>86</v>
      </c>
      <c r="J191" s="59">
        <f t="shared" si="45"/>
        <v>75</v>
      </c>
      <c r="K191" s="59"/>
      <c r="L191" s="59"/>
      <c r="M191" s="59"/>
      <c r="N191" s="59"/>
      <c r="O191" s="124"/>
      <c r="P191" s="18">
        <v>80</v>
      </c>
      <c r="Q191" s="18">
        <v>79</v>
      </c>
      <c r="R191" s="18"/>
      <c r="S191" s="18"/>
      <c r="T191" s="18"/>
      <c r="U191" s="61">
        <f t="shared" si="46"/>
        <v>71.8</v>
      </c>
      <c r="V191" s="18" t="str">
        <f t="shared" si="31"/>
        <v/>
      </c>
      <c r="W191" s="18" t="str">
        <f t="shared" si="32"/>
        <v/>
      </c>
      <c r="X191" s="18" t="str">
        <f t="shared" si="33"/>
        <v/>
      </c>
      <c r="Y191" s="18" t="str">
        <f t="shared" si="34"/>
        <v>Memahami makna blok penyusun program dalam bahasa  Blockly.</v>
      </c>
      <c r="Z191" s="18" t="str">
        <f t="shared" si="35"/>
        <v/>
      </c>
      <c r="AA191" s="18" t="str">
        <f t="shared" si="36"/>
        <v/>
      </c>
      <c r="AB191" s="18" t="str">
        <f t="shared" si="37"/>
        <v/>
      </c>
      <c r="AC191" s="18" t="str">
        <f t="shared" si="38"/>
        <v/>
      </c>
      <c r="AD191" s="18"/>
      <c r="AE191" s="18"/>
      <c r="AF191" s="18"/>
      <c r="AG191" s="18"/>
      <c r="AH191" s="30" t="str">
        <f t="shared" si="12"/>
        <v/>
      </c>
      <c r="AI191" s="18" t="str">
        <f t="shared" si="13"/>
        <v xml:space="preserve">Memahami cara pencarian data dalam pengolah lembar kerja. </v>
      </c>
      <c r="AJ191" s="18" t="str">
        <f t="shared" si="14"/>
        <v xml:space="preserve"> Memakai tools pengolah lembar kerja. </v>
      </c>
      <c r="AK191" s="18" t="str">
        <f t="shared" si="15"/>
        <v xml:space="preserve">Membuat custom block sebagai prosedur pada Scratch. </v>
      </c>
      <c r="AL191" s="18" t="str">
        <f t="shared" si="16"/>
        <v/>
      </c>
      <c r="AM191" s="18" t="str">
        <f t="shared" si="17"/>
        <v xml:space="preserve">Memahami dampak media sosial bagi penggunya. </v>
      </c>
      <c r="AN191" s="18" t="str">
        <f t="shared" si="18"/>
        <v/>
      </c>
      <c r="AO191" s="18" t="str">
        <f t="shared" si="19"/>
        <v/>
      </c>
      <c r="AP191" s="18" t="str">
        <f t="shared" si="20"/>
        <v/>
      </c>
      <c r="AS191" s="63">
        <f t="shared" si="21"/>
        <v>71.8</v>
      </c>
      <c r="AT191" s="23" t="str">
        <f t="shared" si="22"/>
        <v>Mencapai kompetensi dengan sangat baik dalam Memahami makna blok penyusun program dalam bahasa  Blockly.</v>
      </c>
      <c r="AU191" s="23" t="str">
        <f t="shared" si="23"/>
        <v xml:space="preserve">Perlu peningkatan dalam hal Memahami cara pencarian data dalam pengolah lembar kerja.  Memakai tools pengolah lembar kerja. Membuat custom block sebagai prosedur pada Scratch. Memahami dampak media sosial bagi penggunya. </v>
      </c>
      <c r="AV191" s="23" t="str">
        <f t="shared" si="24"/>
        <v>Mencapai kompetensi dengan sangat baik dalam Memahami makna blok penyusun program dalam bahasa  Blockly.</v>
      </c>
      <c r="AW191" s="23" t="str">
        <f t="shared" si="25"/>
        <v xml:space="preserve">Perlu peningkatan dalam hal Memahami cara pencarian data dalam pengolah lembar kerja.  Memakai tools pengolah lembar kerja. Membuat custom block sebagai prosedur pada Scratch. Memahami dampak media sosial bagi penggunya. </v>
      </c>
    </row>
    <row r="192" spans="1:49" ht="20.25" customHeight="1">
      <c r="A192" s="119">
        <v>186</v>
      </c>
      <c r="B192" s="126" t="s">
        <v>649</v>
      </c>
      <c r="C192" s="121" t="s">
        <v>1116</v>
      </c>
      <c r="D192" s="122" t="s">
        <v>1117</v>
      </c>
      <c r="E192" s="122" t="s">
        <v>1077</v>
      </c>
      <c r="F192" s="123">
        <v>85</v>
      </c>
      <c r="G192" s="59">
        <v>90</v>
      </c>
      <c r="H192" s="59">
        <v>75</v>
      </c>
      <c r="I192" s="59">
        <v>76</v>
      </c>
      <c r="J192" s="59">
        <f t="shared" si="45"/>
        <v>80</v>
      </c>
      <c r="K192" s="59"/>
      <c r="L192" s="59"/>
      <c r="M192" s="59"/>
      <c r="N192" s="59"/>
      <c r="O192" s="124"/>
      <c r="P192" s="18">
        <v>80</v>
      </c>
      <c r="Q192" s="18">
        <v>79</v>
      </c>
      <c r="R192" s="18"/>
      <c r="S192" s="18"/>
      <c r="T192" s="18"/>
      <c r="U192" s="61">
        <f t="shared" si="46"/>
        <v>81.2</v>
      </c>
      <c r="V192" s="18" t="str">
        <f t="shared" si="31"/>
        <v xml:space="preserve">Memahami cara pencarian data dalam pengolah lembar kerja. </v>
      </c>
      <c r="W192" s="18" t="str">
        <f t="shared" si="32"/>
        <v xml:space="preserve"> Memakai tools pengolah lembar kerja. </v>
      </c>
      <c r="X192" s="18" t="str">
        <f t="shared" si="33"/>
        <v/>
      </c>
      <c r="Y192" s="18" t="str">
        <f t="shared" si="34"/>
        <v/>
      </c>
      <c r="Z192" s="18" t="str">
        <f t="shared" si="35"/>
        <v xml:space="preserve">Memahami dampak media sosial bagi penggunya. </v>
      </c>
      <c r="AA192" s="18" t="str">
        <f t="shared" si="36"/>
        <v/>
      </c>
      <c r="AB192" s="18" t="str">
        <f t="shared" si="37"/>
        <v/>
      </c>
      <c r="AC192" s="18" t="str">
        <f t="shared" si="38"/>
        <v/>
      </c>
      <c r="AD192" s="18"/>
      <c r="AE192" s="18"/>
      <c r="AF192" s="18"/>
      <c r="AG192" s="18"/>
      <c r="AH192" s="30" t="str">
        <f t="shared" si="12"/>
        <v/>
      </c>
      <c r="AI192" s="18" t="str">
        <f t="shared" si="13"/>
        <v/>
      </c>
      <c r="AJ192" s="18" t="str">
        <f t="shared" si="14"/>
        <v/>
      </c>
      <c r="AK192" s="18" t="str">
        <f t="shared" si="15"/>
        <v xml:space="preserve">Membuat custom block sebagai prosedur pada Scratch. </v>
      </c>
      <c r="AL192" s="18" t="str">
        <f t="shared" si="16"/>
        <v>Memahami makna blok penyusun program dalam bahasa  Blockly.</v>
      </c>
      <c r="AM192" s="18" t="str">
        <f t="shared" si="17"/>
        <v/>
      </c>
      <c r="AN192" s="18" t="str">
        <f t="shared" si="18"/>
        <v/>
      </c>
      <c r="AO192" s="18" t="str">
        <f t="shared" si="19"/>
        <v/>
      </c>
      <c r="AP192" s="18" t="str">
        <f t="shared" si="20"/>
        <v/>
      </c>
      <c r="AS192" s="63">
        <f t="shared" si="21"/>
        <v>81.2</v>
      </c>
      <c r="AT192" s="23" t="str">
        <f t="shared" si="22"/>
        <v xml:space="preserve">Mencapai kompetensi dengan sangat baik dalam Memahami cara pencarian data dalam pengolah lembar kerja.  Memakai tools pengolah lembar kerja. Memahami dampak media sosial bagi penggunya. </v>
      </c>
      <c r="AU192" s="23" t="str">
        <f t="shared" si="23"/>
        <v>Perlu peningkatan dalam hal Membuat custom block sebagai prosedur pada Scratch. Memahami makna blok penyusun program dalam bahasa  Blockly.</v>
      </c>
      <c r="AV192" s="23" t="str">
        <f t="shared" si="24"/>
        <v xml:space="preserve">Mencapai kompetensi dengan sangat baik dalam Memahami cara pencarian data dalam pengolah lembar kerja.  Memakai tools pengolah lembar kerja. Memahami dampak media sosial bagi penggunya. </v>
      </c>
      <c r="AW192" s="23" t="str">
        <f t="shared" si="25"/>
        <v>Perlu peningkatan dalam hal Membuat custom block sebagai prosedur pada Scratch. Memahami makna blok penyusun program dalam bahasa  Blockly.</v>
      </c>
    </row>
    <row r="193" spans="1:49" ht="20.25" customHeight="1">
      <c r="A193" s="125">
        <v>187</v>
      </c>
      <c r="B193" s="126" t="s">
        <v>650</v>
      </c>
      <c r="C193" s="121" t="s">
        <v>1118</v>
      </c>
      <c r="D193" s="122" t="s">
        <v>1119</v>
      </c>
      <c r="E193" s="122" t="s">
        <v>1077</v>
      </c>
      <c r="F193" s="123">
        <v>65</v>
      </c>
      <c r="G193" s="59">
        <v>68</v>
      </c>
      <c r="H193" s="59">
        <v>90</v>
      </c>
      <c r="I193" s="59">
        <v>96</v>
      </c>
      <c r="J193" s="59">
        <f t="shared" si="45"/>
        <v>80</v>
      </c>
      <c r="K193" s="59"/>
      <c r="L193" s="59"/>
      <c r="M193" s="59"/>
      <c r="N193" s="59"/>
      <c r="O193" s="124"/>
      <c r="P193" s="18">
        <v>80</v>
      </c>
      <c r="Q193" s="18">
        <v>79</v>
      </c>
      <c r="R193" s="18"/>
      <c r="S193" s="18"/>
      <c r="T193" s="18"/>
      <c r="U193" s="61">
        <f t="shared" si="46"/>
        <v>79.8</v>
      </c>
      <c r="V193" s="18" t="str">
        <f t="shared" si="31"/>
        <v/>
      </c>
      <c r="W193" s="18" t="str">
        <f t="shared" si="32"/>
        <v/>
      </c>
      <c r="X193" s="18" t="str">
        <f t="shared" si="33"/>
        <v xml:space="preserve">Membuat custom block sebagai prosedur pada Scratch. </v>
      </c>
      <c r="Y193" s="18" t="str">
        <f t="shared" si="34"/>
        <v>Memahami makna blok penyusun program dalam bahasa  Blockly.</v>
      </c>
      <c r="Z193" s="18" t="str">
        <f t="shared" si="35"/>
        <v xml:space="preserve">Memahami dampak media sosial bagi penggunya. </v>
      </c>
      <c r="AA193" s="18" t="str">
        <f t="shared" si="36"/>
        <v/>
      </c>
      <c r="AB193" s="18" t="str">
        <f t="shared" si="37"/>
        <v/>
      </c>
      <c r="AC193" s="18" t="str">
        <f t="shared" si="38"/>
        <v/>
      </c>
      <c r="AD193" s="18"/>
      <c r="AE193" s="18"/>
      <c r="AF193" s="18"/>
      <c r="AG193" s="18"/>
      <c r="AH193" s="30" t="str">
        <f t="shared" si="12"/>
        <v/>
      </c>
      <c r="AI193" s="18" t="str">
        <f t="shared" si="13"/>
        <v xml:space="preserve">Memahami cara pencarian data dalam pengolah lembar kerja. </v>
      </c>
      <c r="AJ193" s="18" t="str">
        <f t="shared" si="14"/>
        <v xml:space="preserve"> Memakai tools pengolah lembar kerja. </v>
      </c>
      <c r="AK193" s="18" t="str">
        <f t="shared" si="15"/>
        <v/>
      </c>
      <c r="AL193" s="18" t="str">
        <f t="shared" si="16"/>
        <v/>
      </c>
      <c r="AM193" s="18" t="str">
        <f t="shared" si="17"/>
        <v/>
      </c>
      <c r="AN193" s="18" t="str">
        <f t="shared" si="18"/>
        <v/>
      </c>
      <c r="AO193" s="18" t="str">
        <f t="shared" si="19"/>
        <v/>
      </c>
      <c r="AP193" s="18" t="str">
        <f t="shared" si="20"/>
        <v/>
      </c>
      <c r="AS193" s="63">
        <f t="shared" si="21"/>
        <v>79.8</v>
      </c>
      <c r="AT193" s="23" t="str">
        <f t="shared" si="22"/>
        <v xml:space="preserve">Mencapai kompetensi dengan sangat baik dalam Membuat custom block sebagai prosedur pada Scratch. Memahami makna blok penyusun program dalam bahasa  Blockly.Memahami dampak media sosial bagi penggunya. </v>
      </c>
      <c r="AU193" s="23" t="str">
        <f t="shared" si="23"/>
        <v xml:space="preserve">Perlu peningkatan dalam hal Memahami cara pencarian data dalam pengolah lembar kerja.  Memakai tools pengolah lembar kerja. </v>
      </c>
      <c r="AV193" s="23" t="str">
        <f t="shared" si="24"/>
        <v xml:space="preserve">Mencapai kompetensi dengan sangat baik dalam Membuat custom block sebagai prosedur pada Scratch. Memahami makna blok penyusun program dalam bahasa  Blockly.Memahami dampak media sosial bagi penggunya. </v>
      </c>
      <c r="AW193" s="23" t="str">
        <f t="shared" si="25"/>
        <v xml:space="preserve">Perlu peningkatan dalam hal Memahami cara pencarian data dalam pengolah lembar kerja.  Memakai tools pengolah lembar kerja. </v>
      </c>
    </row>
    <row r="194" spans="1:49" ht="20.25" customHeight="1">
      <c r="A194" s="119">
        <v>188</v>
      </c>
      <c r="B194" s="126" t="s">
        <v>651</v>
      </c>
      <c r="C194" s="121" t="s">
        <v>1120</v>
      </c>
      <c r="D194" s="122" t="s">
        <v>1121</v>
      </c>
      <c r="E194" s="122" t="s">
        <v>1077</v>
      </c>
      <c r="F194" s="123">
        <v>100</v>
      </c>
      <c r="G194" s="59">
        <v>90</v>
      </c>
      <c r="H194" s="59">
        <v>80</v>
      </c>
      <c r="I194" s="59">
        <v>80</v>
      </c>
      <c r="J194" s="59">
        <f t="shared" si="45"/>
        <v>80</v>
      </c>
      <c r="K194" s="59"/>
      <c r="L194" s="59"/>
      <c r="M194" s="59"/>
      <c r="N194" s="59"/>
      <c r="O194" s="124"/>
      <c r="P194" s="18">
        <v>80</v>
      </c>
      <c r="Q194" s="18">
        <v>79</v>
      </c>
      <c r="R194" s="18"/>
      <c r="S194" s="18"/>
      <c r="T194" s="18"/>
      <c r="U194" s="61">
        <f t="shared" si="46"/>
        <v>86</v>
      </c>
      <c r="V194" s="18" t="str">
        <f t="shared" si="31"/>
        <v xml:space="preserve">Memahami cara pencarian data dalam pengolah lembar kerja. </v>
      </c>
      <c r="W194" s="18" t="str">
        <f t="shared" si="32"/>
        <v xml:space="preserve"> Memakai tools pengolah lembar kerja. </v>
      </c>
      <c r="X194" s="18" t="str">
        <f t="shared" si="33"/>
        <v xml:space="preserve">Membuat custom block sebagai prosedur pada Scratch. </v>
      </c>
      <c r="Y194" s="18" t="str">
        <f t="shared" si="34"/>
        <v>Memahami makna blok penyusun program dalam bahasa  Blockly.</v>
      </c>
      <c r="Z194" s="18" t="str">
        <f t="shared" si="35"/>
        <v xml:space="preserve">Memahami dampak media sosial bagi penggunya. </v>
      </c>
      <c r="AA194" s="18" t="str">
        <f t="shared" si="36"/>
        <v/>
      </c>
      <c r="AB194" s="18" t="str">
        <f t="shared" si="37"/>
        <v/>
      </c>
      <c r="AC194" s="18" t="str">
        <f t="shared" si="38"/>
        <v/>
      </c>
      <c r="AD194" s="18"/>
      <c r="AE194" s="18"/>
      <c r="AF194" s="18"/>
      <c r="AG194" s="18"/>
      <c r="AH194" s="30" t="str">
        <f t="shared" si="12"/>
        <v/>
      </c>
      <c r="AI194" s="18" t="str">
        <f t="shared" si="13"/>
        <v/>
      </c>
      <c r="AJ194" s="18" t="str">
        <f t="shared" si="14"/>
        <v/>
      </c>
      <c r="AK194" s="18" t="str">
        <f t="shared" si="15"/>
        <v/>
      </c>
      <c r="AL194" s="18" t="str">
        <f t="shared" si="16"/>
        <v/>
      </c>
      <c r="AM194" s="18" t="str">
        <f t="shared" si="17"/>
        <v/>
      </c>
      <c r="AN194" s="18" t="str">
        <f t="shared" si="18"/>
        <v/>
      </c>
      <c r="AO194" s="18" t="str">
        <f t="shared" si="19"/>
        <v/>
      </c>
      <c r="AP194" s="18" t="str">
        <f t="shared" si="20"/>
        <v/>
      </c>
      <c r="AS194" s="63">
        <f t="shared" si="21"/>
        <v>86</v>
      </c>
      <c r="AT194" s="23" t="str">
        <f t="shared" si="22"/>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U194" s="23" t="str">
        <f t="shared" si="23"/>
        <v xml:space="preserve">Perlu peningkatan dalam hal </v>
      </c>
      <c r="AV194" s="23" t="str">
        <f t="shared" si="24"/>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W194" s="23" t="str">
        <f t="shared" si="25"/>
        <v/>
      </c>
    </row>
    <row r="195" spans="1:49" ht="20.25" customHeight="1">
      <c r="A195" s="119">
        <v>189</v>
      </c>
      <c r="B195" s="126" t="s">
        <v>652</v>
      </c>
      <c r="C195" s="121" t="s">
        <v>1122</v>
      </c>
      <c r="D195" s="122" t="s">
        <v>1123</v>
      </c>
      <c r="E195" s="122" t="s">
        <v>1077</v>
      </c>
      <c r="F195" s="123">
        <v>90</v>
      </c>
      <c r="G195" s="59">
        <v>75</v>
      </c>
      <c r="H195" s="59">
        <v>70</v>
      </c>
      <c r="I195" s="59">
        <v>78</v>
      </c>
      <c r="J195" s="59">
        <f t="shared" si="45"/>
        <v>75</v>
      </c>
      <c r="K195" s="59"/>
      <c r="L195" s="59"/>
      <c r="M195" s="59"/>
      <c r="N195" s="59"/>
      <c r="O195" s="124"/>
      <c r="P195" s="18">
        <v>80</v>
      </c>
      <c r="Q195" s="18">
        <v>79</v>
      </c>
      <c r="R195" s="18"/>
      <c r="S195" s="18"/>
      <c r="T195" s="18"/>
      <c r="U195" s="61">
        <f t="shared" si="46"/>
        <v>77.599999999999994</v>
      </c>
      <c r="V195" s="18" t="str">
        <f t="shared" si="31"/>
        <v xml:space="preserve">Memahami cara pencarian data dalam pengolah lembar kerja. </v>
      </c>
      <c r="W195" s="18" t="str">
        <f t="shared" si="32"/>
        <v/>
      </c>
      <c r="X195" s="18" t="str">
        <f t="shared" si="33"/>
        <v/>
      </c>
      <c r="Y195" s="18" t="str">
        <f t="shared" si="34"/>
        <v/>
      </c>
      <c r="Z195" s="18" t="str">
        <f t="shared" si="35"/>
        <v/>
      </c>
      <c r="AA195" s="18" t="str">
        <f t="shared" si="36"/>
        <v/>
      </c>
      <c r="AB195" s="18" t="str">
        <f t="shared" si="37"/>
        <v/>
      </c>
      <c r="AC195" s="18" t="str">
        <f t="shared" si="38"/>
        <v/>
      </c>
      <c r="AD195" s="18"/>
      <c r="AE195" s="18"/>
      <c r="AF195" s="18"/>
      <c r="AG195" s="18"/>
      <c r="AH195" s="30" t="str">
        <f t="shared" si="12"/>
        <v/>
      </c>
      <c r="AI195" s="18" t="str">
        <f t="shared" si="13"/>
        <v/>
      </c>
      <c r="AJ195" s="18" t="str">
        <f t="shared" si="14"/>
        <v xml:space="preserve"> Memakai tools pengolah lembar kerja. </v>
      </c>
      <c r="AK195" s="18" t="str">
        <f t="shared" si="15"/>
        <v xml:space="preserve">Membuat custom block sebagai prosedur pada Scratch. </v>
      </c>
      <c r="AL195" s="18" t="str">
        <f t="shared" si="16"/>
        <v>Memahami makna blok penyusun program dalam bahasa  Blockly.</v>
      </c>
      <c r="AM195" s="18" t="str">
        <f t="shared" si="17"/>
        <v xml:space="preserve">Memahami dampak media sosial bagi penggunya. </v>
      </c>
      <c r="AN195" s="18" t="str">
        <f t="shared" si="18"/>
        <v/>
      </c>
      <c r="AO195" s="18" t="str">
        <f t="shared" si="19"/>
        <v/>
      </c>
      <c r="AP195" s="18" t="str">
        <f t="shared" si="20"/>
        <v/>
      </c>
      <c r="AS195" s="63">
        <f t="shared" si="21"/>
        <v>77.599999999999994</v>
      </c>
      <c r="AT195" s="23" t="str">
        <f t="shared" si="22"/>
        <v xml:space="preserve">Mencapai kompetensi dengan sangat baik dalam Memahami cara pencarian data dalam pengolah lembar kerja. </v>
      </c>
      <c r="AU195" s="23" t="str">
        <f t="shared" si="23"/>
        <v xml:space="preserve">Perlu peningkatan dalam hal  Memakai tools pengolah lembar kerja. Membuat custom block sebagai prosedur pada Scratch. Memahami makna blok penyusun program dalam bahasa  Blockly.Memahami dampak media sosial bagi penggunya. </v>
      </c>
      <c r="AV195" s="23" t="str">
        <f t="shared" si="24"/>
        <v xml:space="preserve">Mencapai kompetensi dengan sangat baik dalam Memahami cara pencarian data dalam pengolah lembar kerja. </v>
      </c>
      <c r="AW195" s="23" t="str">
        <f t="shared" si="25"/>
        <v xml:space="preserve">Perlu peningkatan dalam hal  Memakai tools pengolah lembar kerja. Membuat custom block sebagai prosedur pada Scratch. Memahami makna blok penyusun program dalam bahasa  Blockly.Memahami dampak media sosial bagi penggunya. </v>
      </c>
    </row>
    <row r="196" spans="1:49" ht="20.25" customHeight="1">
      <c r="A196" s="125">
        <v>190</v>
      </c>
      <c r="B196" s="126" t="s">
        <v>653</v>
      </c>
      <c r="C196" s="121" t="s">
        <v>1124</v>
      </c>
      <c r="D196" s="122" t="s">
        <v>1125</v>
      </c>
      <c r="E196" s="122" t="s">
        <v>1077</v>
      </c>
      <c r="F196" s="123">
        <v>95</v>
      </c>
      <c r="G196" s="59">
        <v>80</v>
      </c>
      <c r="H196" s="59">
        <v>55</v>
      </c>
      <c r="I196" s="59">
        <v>87</v>
      </c>
      <c r="J196" s="59">
        <f t="shared" si="45"/>
        <v>70</v>
      </c>
      <c r="K196" s="59"/>
      <c r="L196" s="59"/>
      <c r="M196" s="59"/>
      <c r="N196" s="59"/>
      <c r="O196" s="124"/>
      <c r="P196" s="18">
        <v>80</v>
      </c>
      <c r="Q196" s="18">
        <v>79</v>
      </c>
      <c r="R196" s="18"/>
      <c r="S196" s="18"/>
      <c r="T196" s="18"/>
      <c r="U196" s="61">
        <f t="shared" si="46"/>
        <v>77.400000000000006</v>
      </c>
      <c r="V196" s="18" t="str">
        <f t="shared" si="31"/>
        <v xml:space="preserve">Memahami cara pencarian data dalam pengolah lembar kerja. </v>
      </c>
      <c r="W196" s="18" t="str">
        <f t="shared" si="32"/>
        <v xml:space="preserve"> Memakai tools pengolah lembar kerja. </v>
      </c>
      <c r="X196" s="18" t="str">
        <f t="shared" si="33"/>
        <v/>
      </c>
      <c r="Y196" s="18" t="str">
        <f t="shared" si="34"/>
        <v>Memahami makna blok penyusun program dalam bahasa  Blockly.</v>
      </c>
      <c r="Z196" s="18" t="str">
        <f t="shared" si="35"/>
        <v/>
      </c>
      <c r="AA196" s="18" t="str">
        <f t="shared" si="36"/>
        <v/>
      </c>
      <c r="AB196" s="18" t="str">
        <f t="shared" si="37"/>
        <v/>
      </c>
      <c r="AC196" s="18" t="str">
        <f t="shared" si="38"/>
        <v/>
      </c>
      <c r="AD196" s="18"/>
      <c r="AE196" s="18"/>
      <c r="AF196" s="18"/>
      <c r="AG196" s="18"/>
      <c r="AH196" s="30" t="str">
        <f t="shared" si="12"/>
        <v/>
      </c>
      <c r="AI196" s="18" t="str">
        <f t="shared" si="13"/>
        <v/>
      </c>
      <c r="AJ196" s="18" t="str">
        <f t="shared" si="14"/>
        <v/>
      </c>
      <c r="AK196" s="18" t="str">
        <f t="shared" si="15"/>
        <v xml:space="preserve">Membuat custom block sebagai prosedur pada Scratch. </v>
      </c>
      <c r="AL196" s="18" t="str">
        <f t="shared" si="16"/>
        <v/>
      </c>
      <c r="AM196" s="18" t="str">
        <f t="shared" si="17"/>
        <v xml:space="preserve">Memahami dampak media sosial bagi penggunya. </v>
      </c>
      <c r="AN196" s="18" t="str">
        <f t="shared" si="18"/>
        <v/>
      </c>
      <c r="AO196" s="18" t="str">
        <f t="shared" si="19"/>
        <v/>
      </c>
      <c r="AP196" s="18" t="str">
        <f t="shared" si="20"/>
        <v/>
      </c>
      <c r="AS196" s="63">
        <f t="shared" si="21"/>
        <v>77.400000000000006</v>
      </c>
      <c r="AT196" s="23" t="str">
        <f t="shared" si="22"/>
        <v>Mencapai kompetensi dengan sangat baik dalam Memahami cara pencarian data dalam pengolah lembar kerja.  Memakai tools pengolah lembar kerja. Memahami makna blok penyusun program dalam bahasa  Blockly.</v>
      </c>
      <c r="AU196" s="23" t="str">
        <f t="shared" si="23"/>
        <v xml:space="preserve">Perlu peningkatan dalam hal Membuat custom block sebagai prosedur pada Scratch. Memahami dampak media sosial bagi penggunya. </v>
      </c>
      <c r="AV196" s="23" t="str">
        <f t="shared" si="24"/>
        <v>Mencapai kompetensi dengan sangat baik dalam Memahami cara pencarian data dalam pengolah lembar kerja.  Memakai tools pengolah lembar kerja. Memahami makna blok penyusun program dalam bahasa  Blockly.</v>
      </c>
      <c r="AW196" s="23" t="str">
        <f t="shared" si="25"/>
        <v xml:space="preserve">Perlu peningkatan dalam hal Membuat custom block sebagai prosedur pada Scratch. Memahami dampak media sosial bagi penggunya. </v>
      </c>
    </row>
    <row r="197" spans="1:49" ht="20.25" customHeight="1">
      <c r="A197" s="119">
        <v>191</v>
      </c>
      <c r="B197" s="126" t="s">
        <v>654</v>
      </c>
      <c r="C197" s="121" t="s">
        <v>1126</v>
      </c>
      <c r="D197" s="122" t="s">
        <v>1127</v>
      </c>
      <c r="E197" s="122" t="s">
        <v>1077</v>
      </c>
      <c r="F197" s="123">
        <v>65</v>
      </c>
      <c r="G197" s="59">
        <v>70</v>
      </c>
      <c r="H197" s="59">
        <v>65</v>
      </c>
      <c r="I197" s="59">
        <v>78</v>
      </c>
      <c r="J197" s="59">
        <f t="shared" si="45"/>
        <v>75</v>
      </c>
      <c r="K197" s="59"/>
      <c r="L197" s="59"/>
      <c r="M197" s="59"/>
      <c r="N197" s="59"/>
      <c r="O197" s="124"/>
      <c r="P197" s="18">
        <v>80</v>
      </c>
      <c r="Q197" s="18">
        <v>79</v>
      </c>
      <c r="R197" s="18"/>
      <c r="S197" s="18"/>
      <c r="T197" s="18"/>
      <c r="U197" s="61">
        <f t="shared" si="46"/>
        <v>70.599999999999994</v>
      </c>
      <c r="V197" s="18" t="str">
        <f t="shared" si="31"/>
        <v/>
      </c>
      <c r="W197" s="18" t="str">
        <f t="shared" si="32"/>
        <v/>
      </c>
      <c r="X197" s="18" t="str">
        <f t="shared" si="33"/>
        <v/>
      </c>
      <c r="Y197" s="18" t="str">
        <f t="shared" si="34"/>
        <v/>
      </c>
      <c r="Z197" s="18" t="str">
        <f t="shared" si="35"/>
        <v/>
      </c>
      <c r="AA197" s="18" t="str">
        <f t="shared" si="36"/>
        <v/>
      </c>
      <c r="AB197" s="18" t="str">
        <f t="shared" si="37"/>
        <v/>
      </c>
      <c r="AC197" s="18" t="str">
        <f t="shared" si="38"/>
        <v/>
      </c>
      <c r="AD197" s="18"/>
      <c r="AE197" s="18"/>
      <c r="AF197" s="18"/>
      <c r="AG197" s="18"/>
      <c r="AH197" s="30" t="str">
        <f t="shared" si="12"/>
        <v/>
      </c>
      <c r="AI197" s="18" t="str">
        <f t="shared" si="13"/>
        <v xml:space="preserve">Memahami cara pencarian data dalam pengolah lembar kerja. </v>
      </c>
      <c r="AJ197" s="18" t="str">
        <f t="shared" si="14"/>
        <v xml:space="preserve"> Memakai tools pengolah lembar kerja. </v>
      </c>
      <c r="AK197" s="18" t="str">
        <f t="shared" si="15"/>
        <v xml:space="preserve">Membuat custom block sebagai prosedur pada Scratch. </v>
      </c>
      <c r="AL197" s="18" t="str">
        <f t="shared" si="16"/>
        <v>Memahami makna blok penyusun program dalam bahasa  Blockly.</v>
      </c>
      <c r="AM197" s="18" t="str">
        <f t="shared" si="17"/>
        <v xml:space="preserve">Memahami dampak media sosial bagi penggunya. </v>
      </c>
      <c r="AN197" s="18" t="str">
        <f t="shared" si="18"/>
        <v/>
      </c>
      <c r="AO197" s="18" t="str">
        <f t="shared" si="19"/>
        <v/>
      </c>
      <c r="AP197" s="18" t="str">
        <f t="shared" si="20"/>
        <v/>
      </c>
      <c r="AS197" s="63">
        <f t="shared" si="21"/>
        <v>70.599999999999994</v>
      </c>
      <c r="AT197" s="23" t="str">
        <f t="shared" si="22"/>
        <v xml:space="preserve">Mencapai kompetensi dengan sangat baik dalam </v>
      </c>
      <c r="AU197" s="23" t="str">
        <f t="shared" si="23"/>
        <v xml:space="preserve">Perlu peningkatan dalam hal Memahami cara pencarian data dalam pengolah lembar kerja.  Memakai tools pengolah lembar kerja. Membuat custom block sebagai prosedur pada Scratch. Memahami makna blok penyusun program dalam bahasa  Blockly.Memahami dampak media sosial bagi penggunya. </v>
      </c>
      <c r="AV197" s="23" t="str">
        <f t="shared" si="24"/>
        <v/>
      </c>
      <c r="AW197" s="23" t="str">
        <f t="shared" si="25"/>
        <v xml:space="preserve">Perlu peningkatan dalam hal Memahami cara pencarian data dalam pengolah lembar kerja.  Memakai tools pengolah lembar kerja. Membuat custom block sebagai prosedur pada Scratch. Memahami makna blok penyusun program dalam bahasa  Blockly.Memahami dampak media sosial bagi penggunya. </v>
      </c>
    </row>
    <row r="198" spans="1:49" ht="20.25" customHeight="1">
      <c r="A198" s="125">
        <v>192</v>
      </c>
      <c r="B198" s="126" t="s">
        <v>655</v>
      </c>
      <c r="C198" s="121" t="s">
        <v>1128</v>
      </c>
      <c r="D198" s="122" t="s">
        <v>1129</v>
      </c>
      <c r="E198" s="122" t="s">
        <v>1077</v>
      </c>
      <c r="F198" s="123">
        <v>65</v>
      </c>
      <c r="G198" s="59">
        <v>83</v>
      </c>
      <c r="H198" s="59">
        <v>85</v>
      </c>
      <c r="I198" s="59">
        <v>90</v>
      </c>
      <c r="J198" s="59">
        <f t="shared" si="45"/>
        <v>80</v>
      </c>
      <c r="K198" s="59"/>
      <c r="L198" s="59"/>
      <c r="M198" s="59"/>
      <c r="N198" s="59"/>
      <c r="O198" s="124"/>
      <c r="P198" s="18">
        <v>80</v>
      </c>
      <c r="Q198" s="18">
        <v>79</v>
      </c>
      <c r="R198" s="18"/>
      <c r="S198" s="18"/>
      <c r="T198" s="18"/>
      <c r="U198" s="61">
        <f t="shared" si="46"/>
        <v>80.599999999999994</v>
      </c>
      <c r="V198" s="18" t="str">
        <f t="shared" si="31"/>
        <v/>
      </c>
      <c r="W198" s="18" t="str">
        <f t="shared" si="32"/>
        <v xml:space="preserve"> Memakai tools pengolah lembar kerja. </v>
      </c>
      <c r="X198" s="18" t="str">
        <f t="shared" si="33"/>
        <v xml:space="preserve">Membuat custom block sebagai prosedur pada Scratch. </v>
      </c>
      <c r="Y198" s="18" t="str">
        <f t="shared" si="34"/>
        <v>Memahami makna blok penyusun program dalam bahasa  Blockly.</v>
      </c>
      <c r="Z198" s="18" t="str">
        <f t="shared" si="35"/>
        <v xml:space="preserve">Memahami dampak media sosial bagi penggunya. </v>
      </c>
      <c r="AA198" s="18" t="str">
        <f t="shared" si="36"/>
        <v/>
      </c>
      <c r="AB198" s="18" t="str">
        <f t="shared" si="37"/>
        <v/>
      </c>
      <c r="AC198" s="18" t="str">
        <f t="shared" si="38"/>
        <v/>
      </c>
      <c r="AD198" s="18"/>
      <c r="AE198" s="18"/>
      <c r="AF198" s="18"/>
      <c r="AG198" s="18"/>
      <c r="AH198" s="30" t="str">
        <f t="shared" si="12"/>
        <v/>
      </c>
      <c r="AI198" s="18" t="str">
        <f t="shared" si="13"/>
        <v xml:space="preserve">Memahami cara pencarian data dalam pengolah lembar kerja. </v>
      </c>
      <c r="AJ198" s="18" t="str">
        <f t="shared" si="14"/>
        <v/>
      </c>
      <c r="AK198" s="18" t="str">
        <f t="shared" si="15"/>
        <v/>
      </c>
      <c r="AL198" s="18" t="str">
        <f t="shared" si="16"/>
        <v/>
      </c>
      <c r="AM198" s="18" t="str">
        <f t="shared" si="17"/>
        <v/>
      </c>
      <c r="AN198" s="18" t="str">
        <f t="shared" si="18"/>
        <v/>
      </c>
      <c r="AO198" s="18" t="str">
        <f t="shared" si="19"/>
        <v/>
      </c>
      <c r="AP198" s="18" t="str">
        <f t="shared" si="20"/>
        <v/>
      </c>
      <c r="AS198" s="63">
        <f t="shared" si="21"/>
        <v>80.599999999999994</v>
      </c>
      <c r="AT198" s="23" t="str">
        <f t="shared" si="22"/>
        <v xml:space="preserve">Mencapai kompetensi dengan sangat baik dalam  Memakai tools pengolah lembar kerja. Membuat custom block sebagai prosedur pada Scratch. Memahami makna blok penyusun program dalam bahasa  Blockly.Memahami dampak media sosial bagi penggunya. </v>
      </c>
      <c r="AU198" s="23" t="str">
        <f t="shared" si="23"/>
        <v xml:space="preserve">Perlu peningkatan dalam hal Memahami cara pencarian data dalam pengolah lembar kerja. </v>
      </c>
      <c r="AV198" s="23" t="str">
        <f t="shared" si="24"/>
        <v xml:space="preserve">Mencapai kompetensi dengan sangat baik dalam  Memakai tools pengolah lembar kerja. Membuat custom block sebagai prosedur pada Scratch. Memahami makna blok penyusun program dalam bahasa  Blockly.Memahami dampak media sosial bagi penggunya. </v>
      </c>
      <c r="AW198" s="23" t="str">
        <f t="shared" si="25"/>
        <v xml:space="preserve">Perlu peningkatan dalam hal Memahami cara pencarian data dalam pengolah lembar kerja. </v>
      </c>
    </row>
    <row r="199" spans="1:49" ht="20.25" customHeight="1">
      <c r="A199" s="119">
        <v>193</v>
      </c>
      <c r="B199" s="126" t="s">
        <v>656</v>
      </c>
      <c r="C199" s="121" t="s">
        <v>1130</v>
      </c>
      <c r="D199" s="122" t="s">
        <v>1131</v>
      </c>
      <c r="E199" s="122" t="s">
        <v>1077</v>
      </c>
      <c r="F199" s="123">
        <v>65</v>
      </c>
      <c r="G199" s="59">
        <v>82</v>
      </c>
      <c r="H199" s="59">
        <v>90</v>
      </c>
      <c r="I199" s="59">
        <v>86</v>
      </c>
      <c r="J199" s="59">
        <f t="shared" si="45"/>
        <v>80</v>
      </c>
      <c r="K199" s="59"/>
      <c r="L199" s="59"/>
      <c r="M199" s="59"/>
      <c r="N199" s="59"/>
      <c r="O199" s="124"/>
      <c r="P199" s="18">
        <v>80</v>
      </c>
      <c r="Q199" s="18">
        <v>79</v>
      </c>
      <c r="R199" s="18"/>
      <c r="S199" s="18"/>
      <c r="T199" s="18"/>
      <c r="U199" s="61">
        <f t="shared" si="46"/>
        <v>80.599999999999994</v>
      </c>
      <c r="V199" s="18" t="str">
        <f t="shared" si="31"/>
        <v/>
      </c>
      <c r="W199" s="18" t="str">
        <f t="shared" si="32"/>
        <v xml:space="preserve"> Memakai tools pengolah lembar kerja. </v>
      </c>
      <c r="X199" s="18" t="str">
        <f t="shared" si="33"/>
        <v xml:space="preserve">Membuat custom block sebagai prosedur pada Scratch. </v>
      </c>
      <c r="Y199" s="18" t="str">
        <f t="shared" si="34"/>
        <v>Memahami makna blok penyusun program dalam bahasa  Blockly.</v>
      </c>
      <c r="Z199" s="18" t="str">
        <f t="shared" si="35"/>
        <v xml:space="preserve">Memahami dampak media sosial bagi penggunya. </v>
      </c>
      <c r="AA199" s="18" t="str">
        <f t="shared" si="36"/>
        <v/>
      </c>
      <c r="AB199" s="18" t="str">
        <f t="shared" si="37"/>
        <v/>
      </c>
      <c r="AC199" s="18" t="str">
        <f t="shared" si="38"/>
        <v/>
      </c>
      <c r="AD199" s="18"/>
      <c r="AE199" s="18"/>
      <c r="AF199" s="18"/>
      <c r="AG199" s="18"/>
      <c r="AH199" s="30" t="str">
        <f t="shared" si="12"/>
        <v/>
      </c>
      <c r="AI199" s="18" t="str">
        <f t="shared" si="13"/>
        <v xml:space="preserve">Memahami cara pencarian data dalam pengolah lembar kerja. </v>
      </c>
      <c r="AJ199" s="18" t="str">
        <f t="shared" si="14"/>
        <v/>
      </c>
      <c r="AK199" s="18" t="str">
        <f t="shared" si="15"/>
        <v/>
      </c>
      <c r="AL199" s="18" t="str">
        <f t="shared" si="16"/>
        <v/>
      </c>
      <c r="AM199" s="18" t="str">
        <f t="shared" si="17"/>
        <v/>
      </c>
      <c r="AN199" s="18" t="str">
        <f t="shared" si="18"/>
        <v/>
      </c>
      <c r="AO199" s="18" t="str">
        <f t="shared" si="19"/>
        <v/>
      </c>
      <c r="AP199" s="18" t="str">
        <f t="shared" si="20"/>
        <v/>
      </c>
      <c r="AS199" s="63">
        <f t="shared" si="21"/>
        <v>80.599999999999994</v>
      </c>
      <c r="AT199" s="23" t="str">
        <f t="shared" si="22"/>
        <v xml:space="preserve">Mencapai kompetensi dengan sangat baik dalam  Memakai tools pengolah lembar kerja. Membuat custom block sebagai prosedur pada Scratch. Memahami makna blok penyusun program dalam bahasa  Blockly.Memahami dampak media sosial bagi penggunya. </v>
      </c>
      <c r="AU199" s="23" t="str">
        <f t="shared" si="23"/>
        <v xml:space="preserve">Perlu peningkatan dalam hal Memahami cara pencarian data dalam pengolah lembar kerja. </v>
      </c>
      <c r="AV199" s="23" t="str">
        <f t="shared" si="24"/>
        <v xml:space="preserve">Mencapai kompetensi dengan sangat baik dalam  Memakai tools pengolah lembar kerja. Membuat custom block sebagai prosedur pada Scratch. Memahami makna blok penyusun program dalam bahasa  Blockly.Memahami dampak media sosial bagi penggunya. </v>
      </c>
      <c r="AW199" s="23" t="str">
        <f t="shared" si="25"/>
        <v xml:space="preserve">Perlu peningkatan dalam hal Memahami cara pencarian data dalam pengolah lembar kerja. </v>
      </c>
    </row>
    <row r="200" spans="1:49" ht="20.25" customHeight="1">
      <c r="A200" s="119">
        <v>194</v>
      </c>
      <c r="B200" s="126" t="s">
        <v>657</v>
      </c>
      <c r="C200" s="121" t="s">
        <v>1132</v>
      </c>
      <c r="D200" s="122" t="s">
        <v>1133</v>
      </c>
      <c r="E200" s="122" t="s">
        <v>1077</v>
      </c>
      <c r="F200" s="123">
        <v>100</v>
      </c>
      <c r="G200" s="59">
        <v>86</v>
      </c>
      <c r="H200" s="59">
        <v>70</v>
      </c>
      <c r="I200" s="59">
        <v>90</v>
      </c>
      <c r="J200" s="59">
        <f t="shared" si="45"/>
        <v>75</v>
      </c>
      <c r="K200" s="59"/>
      <c r="L200" s="59"/>
      <c r="M200" s="59"/>
      <c r="N200" s="59"/>
      <c r="O200" s="124"/>
      <c r="P200" s="18">
        <v>80</v>
      </c>
      <c r="Q200" s="18">
        <v>79</v>
      </c>
      <c r="R200" s="18"/>
      <c r="S200" s="18"/>
      <c r="T200" s="18"/>
      <c r="U200" s="61">
        <f t="shared" si="46"/>
        <v>84.2</v>
      </c>
      <c r="V200" s="18" t="str">
        <f t="shared" si="31"/>
        <v xml:space="preserve">Memahami cara pencarian data dalam pengolah lembar kerja. </v>
      </c>
      <c r="W200" s="18" t="str">
        <f t="shared" si="32"/>
        <v xml:space="preserve"> Memakai tools pengolah lembar kerja. </v>
      </c>
      <c r="X200" s="18" t="str">
        <f t="shared" si="33"/>
        <v/>
      </c>
      <c r="Y200" s="18" t="str">
        <f t="shared" si="34"/>
        <v>Memahami makna blok penyusun program dalam bahasa  Blockly.</v>
      </c>
      <c r="Z200" s="18" t="str">
        <f t="shared" si="35"/>
        <v/>
      </c>
      <c r="AA200" s="18" t="str">
        <f t="shared" si="36"/>
        <v/>
      </c>
      <c r="AB200" s="18" t="str">
        <f t="shared" si="37"/>
        <v/>
      </c>
      <c r="AC200" s="18" t="str">
        <f t="shared" si="38"/>
        <v/>
      </c>
      <c r="AD200" s="18"/>
      <c r="AE200" s="18"/>
      <c r="AF200" s="18"/>
      <c r="AG200" s="18"/>
      <c r="AH200" s="30" t="str">
        <f t="shared" si="12"/>
        <v/>
      </c>
      <c r="AI200" s="18" t="str">
        <f t="shared" si="13"/>
        <v/>
      </c>
      <c r="AJ200" s="18" t="str">
        <f t="shared" si="14"/>
        <v/>
      </c>
      <c r="AK200" s="18" t="str">
        <f t="shared" si="15"/>
        <v xml:space="preserve">Membuat custom block sebagai prosedur pada Scratch. </v>
      </c>
      <c r="AL200" s="18" t="str">
        <f t="shared" si="16"/>
        <v/>
      </c>
      <c r="AM200" s="18" t="str">
        <f t="shared" si="17"/>
        <v xml:space="preserve">Memahami dampak media sosial bagi penggunya. </v>
      </c>
      <c r="AN200" s="18" t="str">
        <f t="shared" si="18"/>
        <v/>
      </c>
      <c r="AO200" s="18" t="str">
        <f t="shared" si="19"/>
        <v/>
      </c>
      <c r="AP200" s="18" t="str">
        <f t="shared" si="20"/>
        <v/>
      </c>
      <c r="AS200" s="63">
        <f t="shared" si="21"/>
        <v>84.2</v>
      </c>
      <c r="AT200" s="23" t="str">
        <f t="shared" si="22"/>
        <v>Mencapai kompetensi dengan sangat baik dalam Memahami cara pencarian data dalam pengolah lembar kerja.  Memakai tools pengolah lembar kerja. Memahami makna blok penyusun program dalam bahasa  Blockly.</v>
      </c>
      <c r="AU200" s="23" t="str">
        <f t="shared" si="23"/>
        <v xml:space="preserve">Perlu peningkatan dalam hal Membuat custom block sebagai prosedur pada Scratch. Memahami dampak media sosial bagi penggunya. </v>
      </c>
      <c r="AV200" s="23" t="str">
        <f t="shared" si="24"/>
        <v>Mencapai kompetensi dengan sangat baik dalam Memahami cara pencarian data dalam pengolah lembar kerja.  Memakai tools pengolah lembar kerja. Memahami makna blok penyusun program dalam bahasa  Blockly.</v>
      </c>
      <c r="AW200" s="23" t="str">
        <f t="shared" si="25"/>
        <v xml:space="preserve">Perlu peningkatan dalam hal Membuat custom block sebagai prosedur pada Scratch. Memahami dampak media sosial bagi penggunya. </v>
      </c>
    </row>
    <row r="201" spans="1:49" ht="20.25" customHeight="1">
      <c r="A201" s="125">
        <v>195</v>
      </c>
      <c r="B201" s="126" t="s">
        <v>658</v>
      </c>
      <c r="C201" s="121" t="s">
        <v>1134</v>
      </c>
      <c r="D201" s="122" t="s">
        <v>1135</v>
      </c>
      <c r="E201" s="122" t="s">
        <v>1077</v>
      </c>
      <c r="F201" s="123">
        <v>65</v>
      </c>
      <c r="G201" s="59">
        <v>88</v>
      </c>
      <c r="H201" s="59">
        <v>90</v>
      </c>
      <c r="I201" s="59">
        <v>90</v>
      </c>
      <c r="J201" s="59">
        <f t="shared" si="45"/>
        <v>80</v>
      </c>
      <c r="K201" s="59"/>
      <c r="L201" s="59"/>
      <c r="M201" s="59"/>
      <c r="N201" s="59"/>
      <c r="O201" s="124"/>
      <c r="P201" s="18">
        <v>80</v>
      </c>
      <c r="Q201" s="18">
        <v>79</v>
      </c>
      <c r="R201" s="18"/>
      <c r="S201" s="18"/>
      <c r="T201" s="18"/>
      <c r="U201" s="61">
        <f t="shared" si="46"/>
        <v>82.6</v>
      </c>
      <c r="V201" s="18" t="str">
        <f t="shared" si="31"/>
        <v/>
      </c>
      <c r="W201" s="18" t="str">
        <f t="shared" si="32"/>
        <v xml:space="preserve"> Memakai tools pengolah lembar kerja. </v>
      </c>
      <c r="X201" s="18" t="str">
        <f t="shared" si="33"/>
        <v xml:space="preserve">Membuat custom block sebagai prosedur pada Scratch. </v>
      </c>
      <c r="Y201" s="18" t="str">
        <f t="shared" si="34"/>
        <v>Memahami makna blok penyusun program dalam bahasa  Blockly.</v>
      </c>
      <c r="Z201" s="18" t="str">
        <f t="shared" si="35"/>
        <v xml:space="preserve">Memahami dampak media sosial bagi penggunya. </v>
      </c>
      <c r="AA201" s="18" t="str">
        <f t="shared" si="36"/>
        <v/>
      </c>
      <c r="AB201" s="18" t="str">
        <f t="shared" si="37"/>
        <v/>
      </c>
      <c r="AC201" s="18" t="str">
        <f t="shared" si="38"/>
        <v/>
      </c>
      <c r="AD201" s="18"/>
      <c r="AE201" s="18"/>
      <c r="AF201" s="18"/>
      <c r="AG201" s="18"/>
      <c r="AH201" s="30" t="str">
        <f t="shared" si="12"/>
        <v/>
      </c>
      <c r="AI201" s="18" t="str">
        <f t="shared" si="13"/>
        <v xml:space="preserve">Memahami cara pencarian data dalam pengolah lembar kerja. </v>
      </c>
      <c r="AJ201" s="18" t="str">
        <f t="shared" si="14"/>
        <v/>
      </c>
      <c r="AK201" s="18" t="str">
        <f t="shared" si="15"/>
        <v/>
      </c>
      <c r="AL201" s="18" t="str">
        <f t="shared" si="16"/>
        <v/>
      </c>
      <c r="AM201" s="18" t="str">
        <f t="shared" si="17"/>
        <v/>
      </c>
      <c r="AN201" s="18" t="str">
        <f t="shared" si="18"/>
        <v/>
      </c>
      <c r="AO201" s="18" t="str">
        <f t="shared" si="19"/>
        <v/>
      </c>
      <c r="AP201" s="18" t="str">
        <f t="shared" si="20"/>
        <v/>
      </c>
      <c r="AS201" s="63">
        <f t="shared" si="21"/>
        <v>82.6</v>
      </c>
      <c r="AT201" s="23" t="str">
        <f t="shared" si="22"/>
        <v xml:space="preserve">Mencapai kompetensi dengan sangat baik dalam  Memakai tools pengolah lembar kerja. Membuat custom block sebagai prosedur pada Scratch. Memahami makna blok penyusun program dalam bahasa  Blockly.Memahami dampak media sosial bagi penggunya. </v>
      </c>
      <c r="AU201" s="23" t="str">
        <f t="shared" si="23"/>
        <v xml:space="preserve">Perlu peningkatan dalam hal Memahami cara pencarian data dalam pengolah lembar kerja. </v>
      </c>
      <c r="AV201" s="23" t="str">
        <f t="shared" si="24"/>
        <v xml:space="preserve">Mencapai kompetensi dengan sangat baik dalam  Memakai tools pengolah lembar kerja. Membuat custom block sebagai prosedur pada Scratch. Memahami makna blok penyusun program dalam bahasa  Blockly.Memahami dampak media sosial bagi penggunya. </v>
      </c>
      <c r="AW201" s="23" t="str">
        <f t="shared" si="25"/>
        <v xml:space="preserve">Perlu peningkatan dalam hal Memahami cara pencarian data dalam pengolah lembar kerja. </v>
      </c>
    </row>
    <row r="202" spans="1:49" ht="20.25" customHeight="1">
      <c r="A202" s="119">
        <v>196</v>
      </c>
      <c r="B202" s="126" t="s">
        <v>659</v>
      </c>
      <c r="C202" s="121" t="s">
        <v>1136</v>
      </c>
      <c r="D202" s="122" t="s">
        <v>1137</v>
      </c>
      <c r="E202" s="122" t="s">
        <v>1077</v>
      </c>
      <c r="F202" s="123">
        <v>60</v>
      </c>
      <c r="G202" s="59">
        <v>90</v>
      </c>
      <c r="H202" s="59">
        <v>95</v>
      </c>
      <c r="I202" s="59">
        <v>80</v>
      </c>
      <c r="J202" s="59">
        <f t="shared" si="45"/>
        <v>80</v>
      </c>
      <c r="K202" s="59"/>
      <c r="L202" s="59"/>
      <c r="M202" s="59"/>
      <c r="N202" s="59"/>
      <c r="O202" s="124"/>
      <c r="P202" s="18">
        <v>80</v>
      </c>
      <c r="Q202" s="18">
        <v>79</v>
      </c>
      <c r="R202" s="18"/>
      <c r="S202" s="18"/>
      <c r="T202" s="18"/>
      <c r="U202" s="61">
        <f t="shared" si="46"/>
        <v>81</v>
      </c>
      <c r="V202" s="18" t="str">
        <f t="shared" si="31"/>
        <v/>
      </c>
      <c r="W202" s="18" t="str">
        <f t="shared" si="32"/>
        <v xml:space="preserve"> Memakai tools pengolah lembar kerja. </v>
      </c>
      <c r="X202" s="18" t="str">
        <f t="shared" si="33"/>
        <v xml:space="preserve">Membuat custom block sebagai prosedur pada Scratch. </v>
      </c>
      <c r="Y202" s="18" t="str">
        <f t="shared" si="34"/>
        <v>Memahami makna blok penyusun program dalam bahasa  Blockly.</v>
      </c>
      <c r="Z202" s="18" t="str">
        <f t="shared" si="35"/>
        <v xml:space="preserve">Memahami dampak media sosial bagi penggunya. </v>
      </c>
      <c r="AA202" s="18" t="str">
        <f t="shared" si="36"/>
        <v/>
      </c>
      <c r="AB202" s="18" t="str">
        <f t="shared" si="37"/>
        <v/>
      </c>
      <c r="AC202" s="18" t="str">
        <f t="shared" si="38"/>
        <v/>
      </c>
      <c r="AD202" s="18"/>
      <c r="AE202" s="18"/>
      <c r="AF202" s="18"/>
      <c r="AG202" s="18"/>
      <c r="AH202" s="30" t="str">
        <f t="shared" si="12"/>
        <v/>
      </c>
      <c r="AI202" s="18" t="str">
        <f t="shared" si="13"/>
        <v xml:space="preserve">Memahami cara pencarian data dalam pengolah lembar kerja. </v>
      </c>
      <c r="AJ202" s="18" t="str">
        <f t="shared" si="14"/>
        <v/>
      </c>
      <c r="AK202" s="18" t="str">
        <f t="shared" si="15"/>
        <v/>
      </c>
      <c r="AL202" s="18" t="str">
        <f t="shared" si="16"/>
        <v/>
      </c>
      <c r="AM202" s="18" t="str">
        <f t="shared" si="17"/>
        <v/>
      </c>
      <c r="AN202" s="18" t="str">
        <f t="shared" si="18"/>
        <v/>
      </c>
      <c r="AO202" s="18" t="str">
        <f t="shared" si="19"/>
        <v/>
      </c>
      <c r="AP202" s="18" t="str">
        <f t="shared" si="20"/>
        <v/>
      </c>
      <c r="AS202" s="63">
        <f t="shared" si="21"/>
        <v>81</v>
      </c>
      <c r="AT202" s="23" t="str">
        <f t="shared" si="22"/>
        <v xml:space="preserve">Mencapai kompetensi dengan sangat baik dalam  Memakai tools pengolah lembar kerja. Membuat custom block sebagai prosedur pada Scratch. Memahami makna blok penyusun program dalam bahasa  Blockly.Memahami dampak media sosial bagi penggunya. </v>
      </c>
      <c r="AU202" s="23" t="str">
        <f t="shared" si="23"/>
        <v xml:space="preserve">Perlu peningkatan dalam hal Memahami cara pencarian data dalam pengolah lembar kerja. </v>
      </c>
      <c r="AV202" s="23" t="str">
        <f t="shared" si="24"/>
        <v xml:space="preserve">Mencapai kompetensi dengan sangat baik dalam  Memakai tools pengolah lembar kerja. Membuat custom block sebagai prosedur pada Scratch. Memahami makna blok penyusun program dalam bahasa  Blockly.Memahami dampak media sosial bagi penggunya. </v>
      </c>
      <c r="AW202" s="23" t="str">
        <f t="shared" si="25"/>
        <v xml:space="preserve">Perlu peningkatan dalam hal Memahami cara pencarian data dalam pengolah lembar kerja. </v>
      </c>
    </row>
    <row r="203" spans="1:49" ht="20.25" customHeight="1">
      <c r="A203" s="125">
        <v>197</v>
      </c>
      <c r="B203" s="126" t="s">
        <v>660</v>
      </c>
      <c r="C203" s="121" t="s">
        <v>1138</v>
      </c>
      <c r="D203" s="122" t="s">
        <v>1139</v>
      </c>
      <c r="E203" s="122" t="s">
        <v>1077</v>
      </c>
      <c r="F203" s="123">
        <v>75</v>
      </c>
      <c r="G203" s="59">
        <v>90</v>
      </c>
      <c r="H203" s="59">
        <v>55</v>
      </c>
      <c r="I203" s="59">
        <v>78</v>
      </c>
      <c r="J203" s="59">
        <f t="shared" si="45"/>
        <v>70</v>
      </c>
      <c r="K203" s="59"/>
      <c r="L203" s="59"/>
      <c r="M203" s="59"/>
      <c r="N203" s="59"/>
      <c r="O203" s="124"/>
      <c r="P203" s="18">
        <v>80</v>
      </c>
      <c r="Q203" s="18">
        <v>79</v>
      </c>
      <c r="R203" s="18"/>
      <c r="S203" s="18"/>
      <c r="T203" s="18"/>
      <c r="U203" s="61">
        <f t="shared" si="46"/>
        <v>73.599999999999994</v>
      </c>
      <c r="V203" s="18" t="str">
        <f t="shared" si="31"/>
        <v/>
      </c>
      <c r="W203" s="18" t="str">
        <f t="shared" si="32"/>
        <v xml:space="preserve"> Memakai tools pengolah lembar kerja. </v>
      </c>
      <c r="X203" s="18" t="str">
        <f t="shared" si="33"/>
        <v/>
      </c>
      <c r="Y203" s="18" t="str">
        <f t="shared" si="34"/>
        <v/>
      </c>
      <c r="Z203" s="18" t="str">
        <f t="shared" si="35"/>
        <v/>
      </c>
      <c r="AA203" s="18" t="str">
        <f t="shared" si="36"/>
        <v/>
      </c>
      <c r="AB203" s="18" t="str">
        <f t="shared" si="37"/>
        <v/>
      </c>
      <c r="AC203" s="18" t="str">
        <f t="shared" si="38"/>
        <v/>
      </c>
      <c r="AD203" s="18"/>
      <c r="AE203" s="18"/>
      <c r="AF203" s="18"/>
      <c r="AG203" s="18"/>
      <c r="AH203" s="30" t="str">
        <f t="shared" si="12"/>
        <v/>
      </c>
      <c r="AI203" s="18" t="str">
        <f t="shared" si="13"/>
        <v xml:space="preserve">Memahami cara pencarian data dalam pengolah lembar kerja. </v>
      </c>
      <c r="AJ203" s="18" t="str">
        <f t="shared" si="14"/>
        <v/>
      </c>
      <c r="AK203" s="18" t="str">
        <f t="shared" si="15"/>
        <v xml:space="preserve">Membuat custom block sebagai prosedur pada Scratch. </v>
      </c>
      <c r="AL203" s="18" t="str">
        <f t="shared" si="16"/>
        <v>Memahami makna blok penyusun program dalam bahasa  Blockly.</v>
      </c>
      <c r="AM203" s="18" t="str">
        <f t="shared" si="17"/>
        <v xml:space="preserve">Memahami dampak media sosial bagi penggunya. </v>
      </c>
      <c r="AN203" s="18" t="str">
        <f t="shared" si="18"/>
        <v/>
      </c>
      <c r="AO203" s="18" t="str">
        <f t="shared" si="19"/>
        <v/>
      </c>
      <c r="AP203" s="18" t="str">
        <f t="shared" si="20"/>
        <v/>
      </c>
      <c r="AS203" s="63">
        <f t="shared" si="21"/>
        <v>73.599999999999994</v>
      </c>
      <c r="AT203" s="23" t="str">
        <f t="shared" si="22"/>
        <v xml:space="preserve">Mencapai kompetensi dengan sangat baik dalam  Memakai tools pengolah lembar kerja. </v>
      </c>
      <c r="AU203" s="23" t="str">
        <f t="shared" si="23"/>
        <v xml:space="preserve">Perlu peningkatan dalam hal Memahami cara pencarian data dalam pengolah lembar kerja. Membuat custom block sebagai prosedur pada Scratch. Memahami makna blok penyusun program dalam bahasa  Blockly.Memahami dampak media sosial bagi penggunya. </v>
      </c>
      <c r="AV203" s="23" t="str">
        <f t="shared" si="24"/>
        <v xml:space="preserve">Mencapai kompetensi dengan sangat baik dalam  Memakai tools pengolah lembar kerja. </v>
      </c>
      <c r="AW203" s="23" t="str">
        <f t="shared" si="25"/>
        <v xml:space="preserve">Perlu peningkatan dalam hal Memahami cara pencarian data dalam pengolah lembar kerja. Membuat custom block sebagai prosedur pada Scratch. Memahami makna blok penyusun program dalam bahasa  Blockly.Memahami dampak media sosial bagi penggunya. </v>
      </c>
    </row>
    <row r="204" spans="1:49" ht="20.25" customHeight="1">
      <c r="A204" s="146"/>
      <c r="B204" s="146"/>
      <c r="C204" s="146"/>
      <c r="D204" s="147"/>
      <c r="E204" s="148"/>
      <c r="F204" s="66"/>
      <c r="G204" s="66"/>
      <c r="H204" s="66"/>
      <c r="I204" s="66"/>
      <c r="J204" s="66"/>
      <c r="K204" s="66"/>
      <c r="L204" s="66"/>
      <c r="M204" s="66"/>
      <c r="N204" s="66"/>
      <c r="O204" s="66"/>
      <c r="P204" s="4"/>
      <c r="Q204" s="4"/>
      <c r="R204" s="4"/>
      <c r="S204" s="4"/>
      <c r="T204" s="4"/>
      <c r="U204" s="67"/>
      <c r="AH204" s="30"/>
    </row>
    <row r="205" spans="1:49" ht="20.25" customHeight="1">
      <c r="A205" s="146"/>
      <c r="B205" s="146"/>
      <c r="C205" s="146"/>
      <c r="D205" s="146"/>
      <c r="E205" s="148"/>
      <c r="F205" s="66"/>
      <c r="G205" s="66"/>
      <c r="H205" s="66"/>
      <c r="I205" s="66"/>
      <c r="J205" s="66"/>
      <c r="K205" s="66"/>
      <c r="L205" s="66"/>
      <c r="M205" s="66"/>
      <c r="N205" s="66"/>
      <c r="O205" s="66"/>
      <c r="P205" s="4"/>
      <c r="Q205" s="4"/>
      <c r="R205" s="4"/>
      <c r="S205" s="4"/>
      <c r="T205" s="4"/>
      <c r="U205" s="67"/>
      <c r="AH205" s="30"/>
    </row>
    <row r="206" spans="1:49" ht="20.25" customHeight="1">
      <c r="A206" s="146"/>
      <c r="B206" s="146"/>
      <c r="C206" s="146"/>
      <c r="D206" s="146"/>
      <c r="E206" s="148"/>
      <c r="F206" s="66"/>
      <c r="G206" s="66"/>
      <c r="H206" s="66"/>
      <c r="I206" s="66"/>
      <c r="J206" s="66"/>
      <c r="K206" s="66"/>
      <c r="L206" s="66"/>
      <c r="M206" s="66"/>
      <c r="N206" s="66"/>
      <c r="O206" s="66"/>
      <c r="P206" s="4"/>
      <c r="Q206" s="4"/>
      <c r="R206" s="4"/>
      <c r="S206" s="4"/>
      <c r="T206" s="4"/>
      <c r="U206" s="67"/>
      <c r="AH206" s="30"/>
    </row>
    <row r="207" spans="1:49" ht="20.25" customHeight="1">
      <c r="A207" s="146"/>
      <c r="B207" s="146"/>
      <c r="C207" s="146"/>
      <c r="D207" s="146"/>
      <c r="E207" s="148"/>
      <c r="F207" s="66"/>
      <c r="G207" s="66"/>
      <c r="H207" s="66"/>
      <c r="I207" s="66"/>
      <c r="J207" s="66"/>
      <c r="K207" s="66"/>
      <c r="L207" s="66"/>
      <c r="M207" s="66"/>
      <c r="N207" s="66"/>
      <c r="O207" s="66"/>
      <c r="P207" s="4"/>
      <c r="Q207" s="4"/>
      <c r="R207" s="4"/>
      <c r="S207" s="4"/>
      <c r="T207" s="4"/>
      <c r="U207" s="67"/>
      <c r="AH207" s="30"/>
    </row>
    <row r="208" spans="1:49" ht="20.25" customHeight="1">
      <c r="A208" s="146"/>
      <c r="B208" s="146"/>
      <c r="C208" s="146"/>
      <c r="D208" s="146"/>
      <c r="E208" s="148"/>
      <c r="F208" s="66"/>
      <c r="G208" s="66"/>
      <c r="H208" s="66"/>
      <c r="I208" s="66"/>
      <c r="J208" s="66"/>
      <c r="K208" s="66"/>
      <c r="L208" s="66"/>
      <c r="M208" s="66"/>
      <c r="N208" s="66"/>
      <c r="O208" s="66"/>
      <c r="P208" s="4"/>
      <c r="Q208" s="4"/>
      <c r="R208" s="4"/>
      <c r="S208" s="4"/>
      <c r="T208" s="4"/>
      <c r="U208" s="67"/>
      <c r="AH208" s="30"/>
    </row>
    <row r="209" spans="1:34" ht="20.25" customHeight="1">
      <c r="A209" s="146"/>
      <c r="B209" s="146"/>
      <c r="C209" s="146"/>
      <c r="D209" s="146"/>
      <c r="E209" s="148"/>
      <c r="F209" s="66"/>
      <c r="G209" s="66"/>
      <c r="H209" s="66"/>
      <c r="I209" s="66"/>
      <c r="J209" s="66"/>
      <c r="K209" s="66"/>
      <c r="L209" s="66"/>
      <c r="M209" s="66"/>
      <c r="N209" s="66"/>
      <c r="O209" s="66"/>
      <c r="P209" s="4"/>
      <c r="Q209" s="4"/>
      <c r="R209" s="4"/>
      <c r="S209" s="4"/>
      <c r="T209" s="4"/>
      <c r="U209" s="67"/>
      <c r="AH209" s="30"/>
    </row>
    <row r="210" spans="1:34" ht="20.25" customHeight="1">
      <c r="A210" s="146"/>
      <c r="B210" s="146"/>
      <c r="C210" s="146"/>
      <c r="D210" s="146"/>
      <c r="E210" s="148"/>
      <c r="F210" s="66"/>
      <c r="G210" s="66"/>
      <c r="H210" s="66"/>
      <c r="I210" s="66"/>
      <c r="J210" s="66"/>
      <c r="K210" s="66"/>
      <c r="L210" s="66"/>
      <c r="M210" s="66"/>
      <c r="N210" s="66"/>
      <c r="O210" s="66"/>
      <c r="P210" s="4"/>
      <c r="Q210" s="4"/>
      <c r="R210" s="4"/>
      <c r="S210" s="4"/>
      <c r="T210" s="4"/>
      <c r="U210" s="67"/>
      <c r="AH210" s="30"/>
    </row>
    <row r="211" spans="1:34" ht="20.25" customHeight="1">
      <c r="A211" s="146"/>
      <c r="B211" s="146"/>
      <c r="C211" s="146"/>
      <c r="D211" s="146"/>
      <c r="E211" s="148"/>
      <c r="F211" s="66"/>
      <c r="G211" s="66"/>
      <c r="H211" s="66"/>
      <c r="I211" s="66"/>
      <c r="J211" s="66"/>
      <c r="K211" s="66"/>
      <c r="L211" s="66"/>
      <c r="M211" s="66"/>
      <c r="N211" s="66"/>
      <c r="O211" s="66"/>
      <c r="P211" s="4"/>
      <c r="Q211" s="4"/>
      <c r="R211" s="4"/>
      <c r="S211" s="4"/>
      <c r="T211" s="4"/>
      <c r="U211" s="67"/>
      <c r="AH211" s="30"/>
    </row>
    <row r="212" spans="1:34" ht="20.25" customHeight="1">
      <c r="A212" s="146"/>
      <c r="B212" s="146"/>
      <c r="C212" s="146"/>
      <c r="D212" s="146"/>
      <c r="E212" s="148"/>
      <c r="F212" s="66"/>
      <c r="G212" s="66"/>
      <c r="H212" s="66"/>
      <c r="I212" s="66"/>
      <c r="J212" s="66"/>
      <c r="K212" s="66"/>
      <c r="L212" s="66"/>
      <c r="M212" s="66"/>
      <c r="N212" s="66"/>
      <c r="O212" s="66"/>
      <c r="P212" s="4"/>
      <c r="Q212" s="4"/>
      <c r="R212" s="4"/>
      <c r="S212" s="4"/>
      <c r="T212" s="4"/>
      <c r="U212" s="67"/>
      <c r="AH212" s="30"/>
    </row>
    <row r="213" spans="1:34" ht="20.25" customHeight="1">
      <c r="A213" s="146"/>
      <c r="B213" s="146"/>
      <c r="C213" s="146"/>
      <c r="D213" s="146"/>
      <c r="E213" s="148"/>
      <c r="F213" s="66"/>
      <c r="G213" s="66"/>
      <c r="H213" s="66"/>
      <c r="I213" s="66"/>
      <c r="J213" s="66"/>
      <c r="K213" s="66"/>
      <c r="L213" s="66"/>
      <c r="M213" s="66"/>
      <c r="N213" s="66"/>
      <c r="O213" s="66"/>
      <c r="P213" s="4"/>
      <c r="Q213" s="4"/>
      <c r="R213" s="4"/>
      <c r="S213" s="4"/>
      <c r="T213" s="4"/>
      <c r="U213" s="67"/>
      <c r="AH213" s="30"/>
    </row>
    <row r="214" spans="1:34" ht="20.25" customHeight="1">
      <c r="A214" s="146"/>
      <c r="B214" s="146"/>
      <c r="C214" s="146"/>
      <c r="D214" s="146"/>
      <c r="E214" s="148"/>
      <c r="F214" s="66"/>
      <c r="G214" s="66"/>
      <c r="H214" s="66"/>
      <c r="I214" s="66"/>
      <c r="J214" s="66"/>
      <c r="K214" s="66"/>
      <c r="L214" s="66"/>
      <c r="M214" s="66"/>
      <c r="N214" s="66"/>
      <c r="O214" s="66"/>
      <c r="P214" s="4"/>
      <c r="Q214" s="4"/>
      <c r="R214" s="4"/>
      <c r="S214" s="4"/>
      <c r="T214" s="4"/>
      <c r="U214" s="67"/>
      <c r="AH214" s="30"/>
    </row>
    <row r="215" spans="1:34" ht="20.25" customHeight="1">
      <c r="A215" s="146"/>
      <c r="B215" s="146"/>
      <c r="C215" s="146"/>
      <c r="D215" s="146"/>
      <c r="E215" s="148"/>
      <c r="F215" s="66"/>
      <c r="G215" s="66"/>
      <c r="H215" s="66"/>
      <c r="I215" s="66"/>
      <c r="J215" s="66"/>
      <c r="K215" s="66"/>
      <c r="L215" s="66"/>
      <c r="M215" s="66"/>
      <c r="N215" s="66"/>
      <c r="O215" s="66"/>
      <c r="P215" s="4"/>
      <c r="Q215" s="4"/>
      <c r="R215" s="4"/>
      <c r="S215" s="4"/>
      <c r="T215" s="4"/>
      <c r="U215" s="67"/>
      <c r="AH215" s="30"/>
    </row>
    <row r="216" spans="1:34" ht="20.25" customHeight="1">
      <c r="A216" s="146"/>
      <c r="B216" s="146"/>
      <c r="C216" s="146"/>
      <c r="D216" s="146"/>
      <c r="E216" s="148"/>
      <c r="F216" s="66"/>
      <c r="G216" s="66"/>
      <c r="H216" s="66"/>
      <c r="I216" s="66"/>
      <c r="J216" s="66"/>
      <c r="K216" s="66"/>
      <c r="L216" s="66"/>
      <c r="M216" s="66"/>
      <c r="N216" s="66"/>
      <c r="O216" s="66"/>
      <c r="P216" s="4"/>
      <c r="Q216" s="4"/>
      <c r="R216" s="4"/>
      <c r="S216" s="4"/>
      <c r="T216" s="4"/>
      <c r="U216" s="67"/>
      <c r="AH216" s="30"/>
    </row>
    <row r="217" spans="1:34" ht="20.25" customHeight="1">
      <c r="A217" s="146"/>
      <c r="B217" s="146"/>
      <c r="C217" s="146"/>
      <c r="D217" s="146"/>
      <c r="E217" s="148"/>
      <c r="F217" s="66"/>
      <c r="G217" s="66"/>
      <c r="H217" s="66"/>
      <c r="I217" s="66"/>
      <c r="J217" s="66"/>
      <c r="K217" s="66"/>
      <c r="L217" s="66"/>
      <c r="M217" s="66"/>
      <c r="N217" s="66"/>
      <c r="O217" s="66"/>
      <c r="P217" s="4"/>
      <c r="Q217" s="4"/>
      <c r="R217" s="4"/>
      <c r="S217" s="4"/>
      <c r="T217" s="4"/>
      <c r="U217" s="67"/>
      <c r="AH217" s="30"/>
    </row>
    <row r="218" spans="1:34" ht="20.25" customHeight="1">
      <c r="A218" s="146"/>
      <c r="B218" s="146"/>
      <c r="C218" s="146"/>
      <c r="D218" s="146"/>
      <c r="E218" s="148"/>
      <c r="F218" s="66"/>
      <c r="G218" s="66"/>
      <c r="H218" s="66"/>
      <c r="I218" s="66"/>
      <c r="J218" s="66"/>
      <c r="K218" s="66"/>
      <c r="L218" s="66"/>
      <c r="M218" s="66"/>
      <c r="N218" s="66"/>
      <c r="O218" s="66"/>
      <c r="P218" s="4"/>
      <c r="Q218" s="4"/>
      <c r="R218" s="4"/>
      <c r="S218" s="4"/>
      <c r="T218" s="4"/>
      <c r="U218" s="67"/>
      <c r="AH218" s="30"/>
    </row>
    <row r="219" spans="1:34" ht="20.25" customHeight="1">
      <c r="A219" s="146"/>
      <c r="B219" s="146"/>
      <c r="C219" s="146"/>
      <c r="D219" s="146"/>
      <c r="E219" s="148"/>
      <c r="F219" s="66"/>
      <c r="G219" s="66"/>
      <c r="H219" s="66"/>
      <c r="I219" s="66"/>
      <c r="J219" s="66"/>
      <c r="K219" s="66"/>
      <c r="L219" s="66"/>
      <c r="M219" s="66"/>
      <c r="N219" s="66"/>
      <c r="O219" s="66"/>
      <c r="P219" s="4"/>
      <c r="Q219" s="4"/>
      <c r="R219" s="4"/>
      <c r="S219" s="4"/>
      <c r="T219" s="4"/>
      <c r="U219" s="67"/>
      <c r="AH219" s="30"/>
    </row>
    <row r="220" spans="1:34" ht="20.25" customHeight="1">
      <c r="A220" s="146"/>
      <c r="B220" s="146"/>
      <c r="C220" s="146"/>
      <c r="D220" s="146"/>
      <c r="E220" s="148"/>
      <c r="F220" s="66"/>
      <c r="G220" s="66"/>
      <c r="H220" s="66"/>
      <c r="I220" s="66"/>
      <c r="J220" s="66"/>
      <c r="K220" s="66"/>
      <c r="L220" s="66"/>
      <c r="M220" s="66"/>
      <c r="N220" s="66"/>
      <c r="O220" s="66"/>
      <c r="P220" s="4"/>
      <c r="Q220" s="4"/>
      <c r="R220" s="4"/>
      <c r="S220" s="4"/>
      <c r="T220" s="4"/>
      <c r="U220" s="67"/>
      <c r="AH220" s="30"/>
    </row>
    <row r="221" spans="1:34" ht="20.25" customHeight="1">
      <c r="A221" s="146"/>
      <c r="B221" s="146"/>
      <c r="C221" s="146"/>
      <c r="D221" s="146"/>
      <c r="E221" s="148"/>
      <c r="F221" s="66"/>
      <c r="G221" s="66"/>
      <c r="H221" s="66"/>
      <c r="I221" s="66"/>
      <c r="J221" s="66"/>
      <c r="K221" s="66"/>
      <c r="L221" s="66"/>
      <c r="M221" s="66"/>
      <c r="N221" s="66"/>
      <c r="O221" s="66"/>
      <c r="P221" s="4"/>
      <c r="Q221" s="4"/>
      <c r="R221" s="4"/>
      <c r="S221" s="4"/>
      <c r="T221" s="4"/>
      <c r="U221" s="67"/>
      <c r="AH221" s="30"/>
    </row>
    <row r="222" spans="1:34" ht="20.25" customHeight="1">
      <c r="A222" s="146"/>
      <c r="B222" s="146"/>
      <c r="C222" s="146"/>
      <c r="D222" s="146"/>
      <c r="E222" s="148"/>
      <c r="F222" s="66"/>
      <c r="G222" s="66"/>
      <c r="H222" s="66"/>
      <c r="I222" s="66"/>
      <c r="J222" s="66"/>
      <c r="K222" s="66"/>
      <c r="L222" s="66"/>
      <c r="M222" s="66"/>
      <c r="N222" s="66"/>
      <c r="O222" s="66"/>
      <c r="P222" s="4"/>
      <c r="Q222" s="4"/>
      <c r="R222" s="4"/>
      <c r="S222" s="4"/>
      <c r="T222" s="4"/>
      <c r="U222" s="67"/>
      <c r="AH222" s="30"/>
    </row>
    <row r="223" spans="1:34" ht="20.25" customHeight="1">
      <c r="A223" s="146"/>
      <c r="B223" s="146"/>
      <c r="C223" s="146"/>
      <c r="D223" s="146"/>
      <c r="E223" s="148"/>
      <c r="F223" s="66"/>
      <c r="G223" s="66"/>
      <c r="H223" s="66"/>
      <c r="I223" s="66"/>
      <c r="J223" s="66"/>
      <c r="K223" s="66"/>
      <c r="L223" s="66"/>
      <c r="M223" s="66"/>
      <c r="N223" s="66"/>
      <c r="O223" s="66"/>
      <c r="P223" s="4"/>
      <c r="Q223" s="4"/>
      <c r="R223" s="4"/>
      <c r="S223" s="4"/>
      <c r="T223" s="4"/>
      <c r="U223" s="67"/>
      <c r="AH223" s="30"/>
    </row>
    <row r="224" spans="1:34" ht="20.25" customHeight="1">
      <c r="A224" s="146"/>
      <c r="B224" s="146"/>
      <c r="C224" s="146"/>
      <c r="D224" s="146"/>
      <c r="E224" s="148"/>
      <c r="F224" s="66"/>
      <c r="G224" s="66"/>
      <c r="H224" s="66"/>
      <c r="I224" s="66"/>
      <c r="J224" s="66"/>
      <c r="K224" s="66"/>
      <c r="L224" s="66"/>
      <c r="M224" s="66"/>
      <c r="N224" s="66"/>
      <c r="O224" s="66"/>
      <c r="P224" s="4"/>
      <c r="Q224" s="4"/>
      <c r="R224" s="4"/>
      <c r="S224" s="4"/>
      <c r="T224" s="4"/>
      <c r="U224" s="67"/>
      <c r="AH224" s="30"/>
    </row>
    <row r="225" spans="1:34" ht="20.25" customHeight="1">
      <c r="A225" s="146"/>
      <c r="B225" s="146"/>
      <c r="C225" s="146"/>
      <c r="D225" s="146"/>
      <c r="E225" s="148"/>
      <c r="F225" s="66"/>
      <c r="G225" s="66"/>
      <c r="H225" s="66"/>
      <c r="I225" s="66"/>
      <c r="J225" s="66"/>
      <c r="K225" s="66"/>
      <c r="L225" s="66"/>
      <c r="M225" s="66"/>
      <c r="N225" s="66"/>
      <c r="O225" s="66"/>
      <c r="P225" s="4"/>
      <c r="Q225" s="4"/>
      <c r="R225" s="4"/>
      <c r="S225" s="4"/>
      <c r="T225" s="4"/>
      <c r="U225" s="67"/>
      <c r="AH225" s="30"/>
    </row>
    <row r="226" spans="1:34" ht="20.25" customHeight="1">
      <c r="A226" s="146"/>
      <c r="B226" s="146"/>
      <c r="C226" s="146"/>
      <c r="D226" s="146"/>
      <c r="E226" s="148"/>
      <c r="F226" s="66"/>
      <c r="G226" s="66"/>
      <c r="H226" s="66"/>
      <c r="I226" s="66"/>
      <c r="J226" s="66"/>
      <c r="K226" s="66"/>
      <c r="L226" s="66"/>
      <c r="M226" s="66"/>
      <c r="N226" s="66"/>
      <c r="O226" s="66"/>
      <c r="P226" s="4"/>
      <c r="Q226" s="4"/>
      <c r="R226" s="4"/>
      <c r="S226" s="4"/>
      <c r="T226" s="4"/>
      <c r="U226" s="67"/>
      <c r="AH226" s="30"/>
    </row>
    <row r="227" spans="1:34" ht="20.25" customHeight="1">
      <c r="A227" s="146"/>
      <c r="B227" s="146"/>
      <c r="C227" s="146"/>
      <c r="D227" s="146"/>
      <c r="E227" s="148"/>
      <c r="F227" s="66"/>
      <c r="G227" s="66"/>
      <c r="H227" s="66"/>
      <c r="I227" s="66"/>
      <c r="J227" s="66"/>
      <c r="K227" s="66"/>
      <c r="L227" s="66"/>
      <c r="M227" s="66"/>
      <c r="N227" s="66"/>
      <c r="O227" s="66"/>
      <c r="P227" s="4"/>
      <c r="Q227" s="4"/>
      <c r="R227" s="4"/>
      <c r="S227" s="4"/>
      <c r="T227" s="4"/>
      <c r="U227" s="67"/>
      <c r="AH227" s="30"/>
    </row>
    <row r="228" spans="1:34" ht="20.25" customHeight="1">
      <c r="A228" s="146"/>
      <c r="B228" s="146"/>
      <c r="C228" s="146"/>
      <c r="D228" s="146"/>
      <c r="E228" s="148"/>
      <c r="F228" s="66"/>
      <c r="G228" s="66"/>
      <c r="H228" s="66"/>
      <c r="I228" s="66"/>
      <c r="J228" s="66"/>
      <c r="K228" s="66"/>
      <c r="L228" s="66"/>
      <c r="M228" s="66"/>
      <c r="N228" s="66"/>
      <c r="O228" s="66"/>
      <c r="P228" s="4"/>
      <c r="Q228" s="4"/>
      <c r="R228" s="4"/>
      <c r="S228" s="4"/>
      <c r="T228" s="4"/>
      <c r="U228" s="67"/>
      <c r="AH228" s="30"/>
    </row>
    <row r="229" spans="1:34" ht="20.25" customHeight="1">
      <c r="A229" s="146"/>
      <c r="B229" s="146"/>
      <c r="C229" s="146"/>
      <c r="D229" s="146"/>
      <c r="E229" s="148"/>
      <c r="F229" s="66"/>
      <c r="G229" s="66"/>
      <c r="H229" s="66"/>
      <c r="I229" s="66"/>
      <c r="J229" s="66"/>
      <c r="K229" s="66"/>
      <c r="L229" s="66"/>
      <c r="M229" s="66"/>
      <c r="N229" s="66"/>
      <c r="O229" s="66"/>
      <c r="P229" s="4"/>
      <c r="Q229" s="4"/>
      <c r="R229" s="4"/>
      <c r="S229" s="4"/>
      <c r="T229" s="4"/>
      <c r="U229" s="67"/>
      <c r="AH229" s="30"/>
    </row>
    <row r="230" spans="1:34" ht="20.25" customHeight="1">
      <c r="A230" s="146"/>
      <c r="B230" s="146"/>
      <c r="C230" s="146"/>
      <c r="D230" s="146"/>
      <c r="E230" s="148"/>
      <c r="F230" s="66"/>
      <c r="G230" s="66"/>
      <c r="H230" s="66"/>
      <c r="I230" s="66"/>
      <c r="J230" s="66"/>
      <c r="K230" s="66"/>
      <c r="L230" s="66"/>
      <c r="M230" s="66"/>
      <c r="N230" s="66"/>
      <c r="O230" s="66"/>
      <c r="P230" s="4"/>
      <c r="Q230" s="4"/>
      <c r="R230" s="4"/>
      <c r="S230" s="4"/>
      <c r="T230" s="4"/>
      <c r="U230" s="67"/>
      <c r="AH230" s="30"/>
    </row>
    <row r="231" spans="1:34" ht="20.25" customHeight="1">
      <c r="A231" s="146"/>
      <c r="B231" s="146"/>
      <c r="C231" s="146"/>
      <c r="D231" s="146"/>
      <c r="E231" s="148"/>
      <c r="F231" s="66"/>
      <c r="G231" s="66"/>
      <c r="H231" s="66"/>
      <c r="I231" s="66"/>
      <c r="J231" s="66"/>
      <c r="K231" s="66"/>
      <c r="L231" s="66"/>
      <c r="M231" s="66"/>
      <c r="N231" s="66"/>
      <c r="O231" s="66"/>
      <c r="P231" s="4"/>
      <c r="Q231" s="4"/>
      <c r="R231" s="4"/>
      <c r="S231" s="4"/>
      <c r="T231" s="4"/>
      <c r="U231" s="67"/>
      <c r="AH231" s="30"/>
    </row>
    <row r="232" spans="1:34" ht="20.25" customHeight="1">
      <c r="A232" s="146"/>
      <c r="B232" s="146"/>
      <c r="C232" s="146"/>
      <c r="D232" s="146"/>
      <c r="E232" s="148"/>
      <c r="F232" s="66"/>
      <c r="G232" s="66"/>
      <c r="H232" s="66"/>
      <c r="I232" s="66"/>
      <c r="J232" s="66"/>
      <c r="K232" s="66"/>
      <c r="L232" s="66"/>
      <c r="M232" s="66"/>
      <c r="N232" s="66"/>
      <c r="O232" s="66"/>
      <c r="P232" s="4"/>
      <c r="Q232" s="4"/>
      <c r="R232" s="4"/>
      <c r="S232" s="4"/>
      <c r="T232" s="4"/>
      <c r="U232" s="67"/>
      <c r="AH232" s="30"/>
    </row>
    <row r="233" spans="1:34" ht="20.25" customHeight="1">
      <c r="A233" s="146"/>
      <c r="B233" s="146"/>
      <c r="C233" s="146"/>
      <c r="D233" s="146"/>
      <c r="E233" s="148"/>
      <c r="F233" s="66"/>
      <c r="G233" s="66"/>
      <c r="H233" s="66"/>
      <c r="I233" s="66"/>
      <c r="J233" s="66"/>
      <c r="K233" s="66"/>
      <c r="L233" s="66"/>
      <c r="M233" s="66"/>
      <c r="N233" s="66"/>
      <c r="O233" s="66"/>
      <c r="P233" s="4"/>
      <c r="Q233" s="4"/>
      <c r="R233" s="4"/>
      <c r="S233" s="4"/>
      <c r="T233" s="4"/>
      <c r="U233" s="67"/>
      <c r="AH233" s="30"/>
    </row>
    <row r="234" spans="1:34" ht="20.25" customHeight="1">
      <c r="A234" s="146"/>
      <c r="B234" s="146"/>
      <c r="C234" s="146"/>
      <c r="D234" s="146"/>
      <c r="E234" s="148"/>
      <c r="F234" s="66"/>
      <c r="G234" s="66"/>
      <c r="H234" s="66"/>
      <c r="I234" s="66"/>
      <c r="J234" s="66"/>
      <c r="K234" s="66"/>
      <c r="L234" s="66"/>
      <c r="M234" s="66"/>
      <c r="N234" s="66"/>
      <c r="O234" s="66"/>
      <c r="P234" s="4"/>
      <c r="Q234" s="4"/>
      <c r="R234" s="4"/>
      <c r="S234" s="4"/>
      <c r="T234" s="4"/>
      <c r="U234" s="67"/>
      <c r="AH234" s="30"/>
    </row>
    <row r="235" spans="1:34" ht="20.25" customHeight="1">
      <c r="A235" s="146"/>
      <c r="B235" s="146"/>
      <c r="C235" s="146"/>
      <c r="D235" s="146"/>
      <c r="E235" s="148"/>
      <c r="F235" s="66"/>
      <c r="G235" s="66"/>
      <c r="H235" s="66"/>
      <c r="I235" s="66"/>
      <c r="J235" s="66"/>
      <c r="K235" s="66"/>
      <c r="L235" s="66"/>
      <c r="M235" s="66"/>
      <c r="N235" s="66"/>
      <c r="O235" s="66"/>
      <c r="P235" s="4"/>
      <c r="Q235" s="4"/>
      <c r="R235" s="4"/>
      <c r="S235" s="4"/>
      <c r="T235" s="4"/>
      <c r="U235" s="67"/>
      <c r="AH235" s="30"/>
    </row>
    <row r="236" spans="1:34" ht="20.25" customHeight="1">
      <c r="A236" s="146"/>
      <c r="B236" s="146"/>
      <c r="C236" s="146"/>
      <c r="D236" s="146"/>
      <c r="E236" s="148"/>
      <c r="F236" s="66"/>
      <c r="G236" s="66"/>
      <c r="H236" s="66"/>
      <c r="I236" s="66"/>
      <c r="J236" s="66"/>
      <c r="K236" s="66"/>
      <c r="L236" s="66"/>
      <c r="M236" s="66"/>
      <c r="N236" s="66"/>
      <c r="O236" s="66"/>
      <c r="P236" s="4"/>
      <c r="Q236" s="4"/>
      <c r="R236" s="4"/>
      <c r="S236" s="4"/>
      <c r="T236" s="4"/>
      <c r="U236" s="67"/>
      <c r="AH236" s="30"/>
    </row>
    <row r="237" spans="1:34" ht="20.25" customHeight="1">
      <c r="A237" s="146"/>
      <c r="B237" s="146"/>
      <c r="C237" s="146"/>
      <c r="D237" s="146"/>
      <c r="E237" s="148"/>
      <c r="F237" s="66"/>
      <c r="G237" s="66"/>
      <c r="H237" s="66"/>
      <c r="I237" s="66"/>
      <c r="J237" s="66"/>
      <c r="K237" s="66"/>
      <c r="L237" s="66"/>
      <c r="M237" s="66"/>
      <c r="N237" s="66"/>
      <c r="O237" s="66"/>
      <c r="P237" s="4"/>
      <c r="Q237" s="4"/>
      <c r="R237" s="4"/>
      <c r="S237" s="4"/>
      <c r="T237" s="4"/>
      <c r="U237" s="67"/>
      <c r="AH237" s="30"/>
    </row>
    <row r="238" spans="1:34" ht="20.25" customHeight="1">
      <c r="A238" s="146"/>
      <c r="B238" s="146"/>
      <c r="C238" s="146"/>
      <c r="D238" s="146"/>
      <c r="E238" s="148"/>
      <c r="F238" s="66"/>
      <c r="G238" s="66"/>
      <c r="H238" s="66"/>
      <c r="I238" s="66"/>
      <c r="J238" s="66"/>
      <c r="K238" s="66"/>
      <c r="L238" s="66"/>
      <c r="M238" s="66"/>
      <c r="N238" s="66"/>
      <c r="O238" s="66"/>
      <c r="P238" s="4"/>
      <c r="Q238" s="4"/>
      <c r="R238" s="4"/>
      <c r="S238" s="4"/>
      <c r="T238" s="4"/>
      <c r="U238" s="67"/>
      <c r="AH238" s="30"/>
    </row>
    <row r="239" spans="1:34" ht="20.25" customHeight="1">
      <c r="A239" s="146"/>
      <c r="B239" s="146"/>
      <c r="C239" s="146"/>
      <c r="D239" s="146"/>
      <c r="E239" s="148"/>
      <c r="F239" s="66"/>
      <c r="G239" s="66"/>
      <c r="H239" s="66"/>
      <c r="I239" s="66"/>
      <c r="J239" s="66"/>
      <c r="K239" s="66"/>
      <c r="L239" s="66"/>
      <c r="M239" s="66"/>
      <c r="N239" s="66"/>
      <c r="O239" s="66"/>
      <c r="P239" s="4"/>
      <c r="Q239" s="4"/>
      <c r="R239" s="4"/>
      <c r="S239" s="4"/>
      <c r="T239" s="4"/>
      <c r="U239" s="67"/>
      <c r="AH239" s="30"/>
    </row>
    <row r="240" spans="1:34" ht="20.25" customHeight="1">
      <c r="A240" s="146"/>
      <c r="B240" s="146"/>
      <c r="C240" s="146"/>
      <c r="D240" s="146"/>
      <c r="E240" s="148"/>
      <c r="F240" s="66"/>
      <c r="G240" s="66"/>
      <c r="H240" s="66"/>
      <c r="I240" s="66"/>
      <c r="J240" s="66"/>
      <c r="K240" s="66"/>
      <c r="L240" s="66"/>
      <c r="M240" s="66"/>
      <c r="N240" s="66"/>
      <c r="O240" s="66"/>
      <c r="P240" s="4"/>
      <c r="Q240" s="4"/>
      <c r="R240" s="4"/>
      <c r="S240" s="4"/>
      <c r="T240" s="4"/>
      <c r="U240" s="67"/>
      <c r="AH240" s="30"/>
    </row>
    <row r="241" spans="1:34" ht="20.25" customHeight="1">
      <c r="A241" s="146"/>
      <c r="B241" s="146"/>
      <c r="C241" s="146"/>
      <c r="D241" s="146"/>
      <c r="E241" s="148"/>
      <c r="F241" s="66"/>
      <c r="G241" s="66"/>
      <c r="H241" s="66"/>
      <c r="I241" s="66"/>
      <c r="J241" s="66"/>
      <c r="K241" s="66"/>
      <c r="L241" s="66"/>
      <c r="M241" s="66"/>
      <c r="N241" s="66"/>
      <c r="O241" s="66"/>
      <c r="P241" s="4"/>
      <c r="Q241" s="4"/>
      <c r="R241" s="4"/>
      <c r="S241" s="4"/>
      <c r="T241" s="4"/>
      <c r="U241" s="67"/>
      <c r="AH241" s="30"/>
    </row>
    <row r="242" spans="1:34" ht="20.25" customHeight="1">
      <c r="A242" s="146"/>
      <c r="B242" s="146"/>
      <c r="C242" s="146"/>
      <c r="D242" s="146"/>
      <c r="E242" s="148"/>
      <c r="F242" s="66"/>
      <c r="G242" s="66"/>
      <c r="H242" s="66"/>
      <c r="I242" s="66"/>
      <c r="J242" s="66"/>
      <c r="K242" s="66"/>
      <c r="L242" s="66"/>
      <c r="M242" s="66"/>
      <c r="N242" s="66"/>
      <c r="O242" s="66"/>
      <c r="P242" s="4"/>
      <c r="Q242" s="4"/>
      <c r="R242" s="4"/>
      <c r="S242" s="4"/>
      <c r="T242" s="4"/>
      <c r="U242" s="67"/>
      <c r="AH242" s="30"/>
    </row>
    <row r="243" spans="1:34" ht="20.25" customHeight="1">
      <c r="A243" s="146"/>
      <c r="B243" s="146"/>
      <c r="C243" s="146"/>
      <c r="D243" s="146"/>
      <c r="E243" s="148"/>
      <c r="F243" s="66"/>
      <c r="G243" s="66"/>
      <c r="H243" s="66"/>
      <c r="I243" s="66"/>
      <c r="J243" s="66"/>
      <c r="K243" s="66"/>
      <c r="L243" s="66"/>
      <c r="M243" s="66"/>
      <c r="N243" s="66"/>
      <c r="O243" s="66"/>
      <c r="P243" s="4"/>
      <c r="Q243" s="4"/>
      <c r="R243" s="4"/>
      <c r="S243" s="4"/>
      <c r="T243" s="4"/>
      <c r="U243" s="67"/>
      <c r="AH243" s="30"/>
    </row>
    <row r="244" spans="1:34" ht="20.25" customHeight="1">
      <c r="A244" s="146"/>
      <c r="B244" s="146"/>
      <c r="C244" s="146"/>
      <c r="D244" s="146"/>
      <c r="E244" s="148"/>
      <c r="F244" s="66"/>
      <c r="G244" s="66"/>
      <c r="H244" s="66"/>
      <c r="I244" s="66"/>
      <c r="J244" s="66"/>
      <c r="K244" s="66"/>
      <c r="L244" s="66"/>
      <c r="M244" s="66"/>
      <c r="N244" s="66"/>
      <c r="O244" s="66"/>
      <c r="P244" s="4"/>
      <c r="Q244" s="4"/>
      <c r="R244" s="4"/>
      <c r="S244" s="4"/>
      <c r="T244" s="4"/>
      <c r="U244" s="67"/>
      <c r="AH244" s="30"/>
    </row>
    <row r="245" spans="1:34" ht="20.25" customHeight="1">
      <c r="A245" s="146"/>
      <c r="B245" s="146"/>
      <c r="C245" s="146"/>
      <c r="D245" s="146"/>
      <c r="E245" s="148"/>
      <c r="F245" s="66"/>
      <c r="G245" s="66"/>
      <c r="H245" s="66"/>
      <c r="I245" s="66"/>
      <c r="J245" s="66"/>
      <c r="K245" s="66"/>
      <c r="L245" s="66"/>
      <c r="M245" s="66"/>
      <c r="N245" s="66"/>
      <c r="O245" s="66"/>
      <c r="P245" s="4"/>
      <c r="Q245" s="4"/>
      <c r="R245" s="4"/>
      <c r="S245" s="4"/>
      <c r="T245" s="4"/>
      <c r="U245" s="67"/>
      <c r="AH245" s="30"/>
    </row>
    <row r="246" spans="1:34" ht="20.25" customHeight="1">
      <c r="A246" s="146"/>
      <c r="B246" s="146"/>
      <c r="C246" s="146"/>
      <c r="D246" s="146"/>
      <c r="E246" s="148"/>
      <c r="F246" s="66"/>
      <c r="G246" s="66"/>
      <c r="H246" s="66"/>
      <c r="I246" s="66"/>
      <c r="J246" s="66"/>
      <c r="K246" s="66"/>
      <c r="L246" s="66"/>
      <c r="M246" s="66"/>
      <c r="N246" s="66"/>
      <c r="O246" s="66"/>
      <c r="P246" s="4"/>
      <c r="Q246" s="4"/>
      <c r="R246" s="4"/>
      <c r="S246" s="4"/>
      <c r="T246" s="4"/>
      <c r="U246" s="67"/>
      <c r="AH246" s="30"/>
    </row>
    <row r="247" spans="1:34" ht="20.25" customHeight="1">
      <c r="A247" s="146"/>
      <c r="B247" s="146"/>
      <c r="C247" s="146"/>
      <c r="D247" s="146"/>
      <c r="E247" s="148"/>
      <c r="F247" s="66"/>
      <c r="G247" s="66"/>
      <c r="H247" s="66"/>
      <c r="I247" s="66"/>
      <c r="J247" s="66"/>
      <c r="K247" s="66"/>
      <c r="L247" s="66"/>
      <c r="M247" s="66"/>
      <c r="N247" s="66"/>
      <c r="O247" s="66"/>
      <c r="P247" s="4"/>
      <c r="Q247" s="4"/>
      <c r="R247" s="4"/>
      <c r="S247" s="4"/>
      <c r="T247" s="4"/>
      <c r="U247" s="67"/>
      <c r="AH247" s="30"/>
    </row>
    <row r="248" spans="1:34" ht="20.25" customHeight="1">
      <c r="A248" s="146"/>
      <c r="B248" s="146"/>
      <c r="C248" s="146"/>
      <c r="D248" s="146"/>
      <c r="E248" s="148"/>
      <c r="F248" s="66"/>
      <c r="G248" s="66"/>
      <c r="H248" s="66"/>
      <c r="I248" s="66"/>
      <c r="J248" s="66"/>
      <c r="K248" s="66"/>
      <c r="L248" s="66"/>
      <c r="M248" s="66"/>
      <c r="N248" s="66"/>
      <c r="O248" s="66"/>
      <c r="P248" s="4"/>
      <c r="Q248" s="4"/>
      <c r="R248" s="4"/>
      <c r="S248" s="4"/>
      <c r="T248" s="4"/>
      <c r="U248" s="67"/>
      <c r="AH248" s="30"/>
    </row>
    <row r="249" spans="1:34" ht="20.25" customHeight="1">
      <c r="A249" s="146"/>
      <c r="B249" s="146"/>
      <c r="C249" s="146"/>
      <c r="D249" s="146"/>
      <c r="E249" s="148"/>
      <c r="F249" s="66"/>
      <c r="G249" s="66"/>
      <c r="H249" s="66"/>
      <c r="I249" s="66"/>
      <c r="J249" s="66"/>
      <c r="K249" s="66"/>
      <c r="L249" s="66"/>
      <c r="M249" s="66"/>
      <c r="N249" s="66"/>
      <c r="O249" s="66"/>
      <c r="P249" s="4"/>
      <c r="Q249" s="4"/>
      <c r="R249" s="4"/>
      <c r="S249" s="4"/>
      <c r="T249" s="4"/>
      <c r="U249" s="67"/>
      <c r="AH249" s="30"/>
    </row>
    <row r="250" spans="1:34" ht="20.25" customHeight="1">
      <c r="A250" s="146"/>
      <c r="B250" s="146"/>
      <c r="C250" s="146"/>
      <c r="D250" s="146"/>
      <c r="E250" s="148"/>
      <c r="F250" s="66"/>
      <c r="G250" s="66"/>
      <c r="H250" s="66"/>
      <c r="I250" s="66"/>
      <c r="J250" s="66"/>
      <c r="K250" s="66"/>
      <c r="L250" s="66"/>
      <c r="M250" s="66"/>
      <c r="N250" s="66"/>
      <c r="O250" s="66"/>
      <c r="P250" s="4"/>
      <c r="Q250" s="4"/>
      <c r="R250" s="4"/>
      <c r="S250" s="4"/>
      <c r="T250" s="4"/>
      <c r="U250" s="67"/>
      <c r="AH250" s="30"/>
    </row>
    <row r="251" spans="1:34" ht="20.25" customHeight="1">
      <c r="A251" s="146"/>
      <c r="B251" s="146"/>
      <c r="C251" s="146"/>
      <c r="D251" s="146"/>
      <c r="E251" s="148"/>
      <c r="F251" s="66"/>
      <c r="G251" s="66"/>
      <c r="H251" s="66"/>
      <c r="I251" s="66"/>
      <c r="J251" s="66"/>
      <c r="K251" s="66"/>
      <c r="L251" s="66"/>
      <c r="M251" s="66"/>
      <c r="N251" s="66"/>
      <c r="O251" s="66"/>
      <c r="P251" s="4"/>
      <c r="Q251" s="4"/>
      <c r="R251" s="4"/>
      <c r="S251" s="4"/>
      <c r="T251" s="4"/>
      <c r="U251" s="67"/>
      <c r="AH251" s="30"/>
    </row>
    <row r="252" spans="1:34" ht="20.25" customHeight="1">
      <c r="A252" s="146"/>
      <c r="B252" s="146"/>
      <c r="C252" s="146"/>
      <c r="D252" s="146"/>
      <c r="E252" s="148"/>
      <c r="F252" s="66"/>
      <c r="G252" s="66"/>
      <c r="H252" s="66"/>
      <c r="I252" s="66"/>
      <c r="J252" s="66"/>
      <c r="K252" s="66"/>
      <c r="L252" s="66"/>
      <c r="M252" s="66"/>
      <c r="N252" s="66"/>
      <c r="O252" s="66"/>
      <c r="P252" s="4"/>
      <c r="Q252" s="4"/>
      <c r="R252" s="4"/>
      <c r="S252" s="4"/>
      <c r="T252" s="4"/>
      <c r="U252" s="67"/>
      <c r="AH252" s="30"/>
    </row>
    <row r="253" spans="1:34" ht="20.25" customHeight="1">
      <c r="A253" s="146"/>
      <c r="B253" s="146"/>
      <c r="C253" s="146"/>
      <c r="D253" s="146"/>
      <c r="E253" s="148"/>
      <c r="F253" s="66"/>
      <c r="G253" s="66"/>
      <c r="H253" s="66"/>
      <c r="I253" s="66"/>
      <c r="J253" s="66"/>
      <c r="K253" s="66"/>
      <c r="L253" s="66"/>
      <c r="M253" s="66"/>
      <c r="N253" s="66"/>
      <c r="O253" s="66"/>
      <c r="P253" s="4"/>
      <c r="Q253" s="4"/>
      <c r="R253" s="4"/>
      <c r="S253" s="4"/>
      <c r="T253" s="4"/>
      <c r="U253" s="67"/>
      <c r="AH253" s="30"/>
    </row>
    <row r="254" spans="1:34" ht="20.25" customHeight="1">
      <c r="A254" s="146"/>
      <c r="B254" s="146"/>
      <c r="C254" s="146"/>
      <c r="D254" s="146"/>
      <c r="E254" s="148"/>
      <c r="F254" s="66"/>
      <c r="G254" s="66"/>
      <c r="H254" s="66"/>
      <c r="I254" s="66"/>
      <c r="J254" s="66"/>
      <c r="K254" s="66"/>
      <c r="L254" s="66"/>
      <c r="M254" s="66"/>
      <c r="N254" s="66"/>
      <c r="O254" s="66"/>
      <c r="P254" s="4"/>
      <c r="Q254" s="4"/>
      <c r="R254" s="4"/>
      <c r="S254" s="4"/>
      <c r="T254" s="4"/>
      <c r="U254" s="67"/>
      <c r="AH254" s="30"/>
    </row>
    <row r="255" spans="1:34" ht="20.25" customHeight="1">
      <c r="A255" s="146"/>
      <c r="B255" s="146"/>
      <c r="C255" s="146"/>
      <c r="D255" s="146"/>
      <c r="E255" s="148"/>
      <c r="F255" s="66"/>
      <c r="G255" s="66"/>
      <c r="H255" s="66"/>
      <c r="I255" s="66"/>
      <c r="J255" s="66"/>
      <c r="K255" s="66"/>
      <c r="L255" s="66"/>
      <c r="M255" s="66"/>
      <c r="N255" s="66"/>
      <c r="O255" s="66"/>
      <c r="P255" s="4"/>
      <c r="Q255" s="4"/>
      <c r="R255" s="4"/>
      <c r="S255" s="4"/>
      <c r="T255" s="4"/>
      <c r="U255" s="67"/>
      <c r="AH255" s="30"/>
    </row>
    <row r="256" spans="1:34" ht="20.25" customHeight="1">
      <c r="A256" s="146"/>
      <c r="B256" s="146"/>
      <c r="C256" s="146"/>
      <c r="D256" s="146"/>
      <c r="E256" s="148"/>
      <c r="F256" s="66"/>
      <c r="G256" s="66"/>
      <c r="H256" s="66"/>
      <c r="I256" s="66"/>
      <c r="J256" s="66"/>
      <c r="K256" s="66"/>
      <c r="L256" s="66"/>
      <c r="M256" s="66"/>
      <c r="N256" s="66"/>
      <c r="O256" s="66"/>
      <c r="P256" s="4"/>
      <c r="Q256" s="4"/>
      <c r="R256" s="4"/>
      <c r="S256" s="4"/>
      <c r="T256" s="4"/>
      <c r="U256" s="67"/>
      <c r="AH256" s="30"/>
    </row>
    <row r="257" spans="1:34" ht="20.25" customHeight="1">
      <c r="A257" s="146"/>
      <c r="B257" s="146"/>
      <c r="C257" s="146"/>
      <c r="D257" s="146"/>
      <c r="E257" s="148"/>
      <c r="F257" s="66"/>
      <c r="G257" s="66"/>
      <c r="H257" s="66"/>
      <c r="I257" s="66"/>
      <c r="J257" s="66"/>
      <c r="K257" s="66"/>
      <c r="L257" s="66"/>
      <c r="M257" s="66"/>
      <c r="N257" s="66"/>
      <c r="O257" s="66"/>
      <c r="P257" s="4"/>
      <c r="Q257" s="4"/>
      <c r="R257" s="4"/>
      <c r="S257" s="4"/>
      <c r="T257" s="4"/>
      <c r="U257" s="67"/>
      <c r="AH257" s="30"/>
    </row>
    <row r="258" spans="1:34" ht="20.25" customHeight="1">
      <c r="A258" s="146"/>
      <c r="B258" s="146"/>
      <c r="C258" s="146"/>
      <c r="D258" s="146"/>
      <c r="E258" s="148"/>
      <c r="F258" s="66"/>
      <c r="G258" s="66"/>
      <c r="H258" s="66"/>
      <c r="I258" s="66"/>
      <c r="J258" s="66"/>
      <c r="K258" s="66"/>
      <c r="L258" s="66"/>
      <c r="M258" s="66"/>
      <c r="N258" s="66"/>
      <c r="O258" s="66"/>
      <c r="P258" s="4"/>
      <c r="Q258" s="4"/>
      <c r="R258" s="4"/>
      <c r="S258" s="4"/>
      <c r="T258" s="4"/>
      <c r="U258" s="67"/>
      <c r="AH258" s="30"/>
    </row>
    <row r="259" spans="1:34" ht="20.25" customHeight="1">
      <c r="A259" s="146"/>
      <c r="B259" s="146"/>
      <c r="C259" s="146"/>
      <c r="D259" s="146"/>
      <c r="E259" s="148"/>
      <c r="F259" s="66"/>
      <c r="G259" s="66"/>
      <c r="H259" s="66"/>
      <c r="I259" s="66"/>
      <c r="J259" s="66"/>
      <c r="K259" s="66"/>
      <c r="L259" s="66"/>
      <c r="M259" s="66"/>
      <c r="N259" s="66"/>
      <c r="O259" s="66"/>
      <c r="P259" s="4"/>
      <c r="Q259" s="4"/>
      <c r="R259" s="4"/>
      <c r="S259" s="4"/>
      <c r="T259" s="4"/>
      <c r="U259" s="67"/>
      <c r="AH259" s="30"/>
    </row>
    <row r="260" spans="1:34" ht="20.25" customHeight="1">
      <c r="A260" s="146"/>
      <c r="B260" s="146"/>
      <c r="C260" s="146"/>
      <c r="D260" s="146"/>
      <c r="E260" s="148"/>
      <c r="F260" s="66"/>
      <c r="G260" s="66"/>
      <c r="H260" s="66"/>
      <c r="I260" s="66"/>
      <c r="J260" s="66"/>
      <c r="K260" s="66"/>
      <c r="L260" s="66"/>
      <c r="M260" s="66"/>
      <c r="N260" s="66"/>
      <c r="O260" s="66"/>
      <c r="P260" s="4"/>
      <c r="Q260" s="4"/>
      <c r="R260" s="4"/>
      <c r="S260" s="4"/>
      <c r="T260" s="4"/>
      <c r="U260" s="67"/>
      <c r="AH260" s="30"/>
    </row>
    <row r="261" spans="1:34" ht="20.25" customHeight="1">
      <c r="A261" s="146"/>
      <c r="B261" s="146"/>
      <c r="C261" s="146"/>
      <c r="D261" s="146"/>
      <c r="E261" s="148"/>
      <c r="F261" s="66"/>
      <c r="G261" s="66"/>
      <c r="H261" s="66"/>
      <c r="I261" s="66"/>
      <c r="J261" s="66"/>
      <c r="K261" s="66"/>
      <c r="L261" s="66"/>
      <c r="M261" s="66"/>
      <c r="N261" s="66"/>
      <c r="O261" s="66"/>
      <c r="P261" s="4"/>
      <c r="Q261" s="4"/>
      <c r="R261" s="4"/>
      <c r="S261" s="4"/>
      <c r="T261" s="4"/>
      <c r="U261" s="67"/>
      <c r="AH261" s="30"/>
    </row>
    <row r="262" spans="1:34" ht="20.25" customHeight="1">
      <c r="A262" s="146"/>
      <c r="B262" s="146"/>
      <c r="C262" s="146"/>
      <c r="D262" s="146"/>
      <c r="E262" s="148"/>
      <c r="F262" s="66"/>
      <c r="G262" s="66"/>
      <c r="H262" s="66"/>
      <c r="I262" s="66"/>
      <c r="J262" s="66"/>
      <c r="K262" s="66"/>
      <c r="L262" s="66"/>
      <c r="M262" s="66"/>
      <c r="N262" s="66"/>
      <c r="O262" s="66"/>
      <c r="P262" s="4"/>
      <c r="Q262" s="4"/>
      <c r="R262" s="4"/>
      <c r="S262" s="4"/>
      <c r="T262" s="4"/>
      <c r="U262" s="67"/>
      <c r="AH262" s="30"/>
    </row>
    <row r="263" spans="1:34" ht="20.25" customHeight="1">
      <c r="A263" s="146"/>
      <c r="B263" s="146"/>
      <c r="C263" s="146"/>
      <c r="D263" s="146"/>
      <c r="E263" s="148"/>
      <c r="F263" s="66"/>
      <c r="G263" s="66"/>
      <c r="H263" s="66"/>
      <c r="I263" s="66"/>
      <c r="J263" s="66"/>
      <c r="K263" s="66"/>
      <c r="L263" s="66"/>
      <c r="M263" s="66"/>
      <c r="N263" s="66"/>
      <c r="O263" s="66"/>
      <c r="P263" s="4"/>
      <c r="Q263" s="4"/>
      <c r="R263" s="4"/>
      <c r="S263" s="4"/>
      <c r="T263" s="4"/>
      <c r="U263" s="67"/>
      <c r="AH263" s="30"/>
    </row>
    <row r="264" spans="1:34" ht="20.25" customHeight="1">
      <c r="A264" s="146"/>
      <c r="B264" s="146"/>
      <c r="C264" s="146"/>
      <c r="D264" s="146"/>
      <c r="E264" s="148"/>
      <c r="F264" s="66"/>
      <c r="G264" s="66"/>
      <c r="H264" s="66"/>
      <c r="I264" s="66"/>
      <c r="J264" s="66"/>
      <c r="K264" s="66"/>
      <c r="L264" s="66"/>
      <c r="M264" s="66"/>
      <c r="N264" s="66"/>
      <c r="O264" s="66"/>
      <c r="P264" s="4"/>
      <c r="Q264" s="4"/>
      <c r="R264" s="4"/>
      <c r="S264" s="4"/>
      <c r="T264" s="4"/>
      <c r="U264" s="67"/>
      <c r="AH264" s="30"/>
    </row>
    <row r="265" spans="1:34" ht="20.25" customHeight="1">
      <c r="A265" s="146"/>
      <c r="B265" s="146"/>
      <c r="C265" s="146"/>
      <c r="D265" s="146"/>
      <c r="E265" s="148"/>
      <c r="F265" s="66"/>
      <c r="G265" s="66"/>
      <c r="H265" s="66"/>
      <c r="I265" s="66"/>
      <c r="J265" s="66"/>
      <c r="K265" s="66"/>
      <c r="L265" s="66"/>
      <c r="M265" s="66"/>
      <c r="N265" s="66"/>
      <c r="O265" s="66"/>
      <c r="P265" s="4"/>
      <c r="Q265" s="4"/>
      <c r="R265" s="4"/>
      <c r="S265" s="4"/>
      <c r="T265" s="4"/>
      <c r="U265" s="67"/>
      <c r="AH265" s="30"/>
    </row>
    <row r="266" spans="1:34" ht="20.25" customHeight="1">
      <c r="A266" s="146"/>
      <c r="B266" s="146"/>
      <c r="C266" s="146"/>
      <c r="D266" s="146"/>
      <c r="E266" s="148"/>
      <c r="F266" s="66"/>
      <c r="G266" s="66"/>
      <c r="H266" s="66"/>
      <c r="I266" s="66"/>
      <c r="J266" s="66"/>
      <c r="K266" s="66"/>
      <c r="L266" s="66"/>
      <c r="M266" s="66"/>
      <c r="N266" s="66"/>
      <c r="O266" s="66"/>
      <c r="P266" s="4"/>
      <c r="Q266" s="4"/>
      <c r="R266" s="4"/>
      <c r="S266" s="4"/>
      <c r="T266" s="4"/>
      <c r="U266" s="67"/>
      <c r="AH266" s="30"/>
    </row>
    <row r="267" spans="1:34" ht="20.25" customHeight="1">
      <c r="A267" s="146"/>
      <c r="B267" s="146"/>
      <c r="C267" s="146"/>
      <c r="D267" s="146"/>
      <c r="E267" s="148"/>
      <c r="F267" s="66"/>
      <c r="G267" s="66"/>
      <c r="H267" s="66"/>
      <c r="I267" s="66"/>
      <c r="J267" s="66"/>
      <c r="K267" s="66"/>
      <c r="L267" s="66"/>
      <c r="M267" s="66"/>
      <c r="N267" s="66"/>
      <c r="O267" s="66"/>
      <c r="P267" s="4"/>
      <c r="Q267" s="4"/>
      <c r="R267" s="4"/>
      <c r="S267" s="4"/>
      <c r="T267" s="4"/>
      <c r="U267" s="67"/>
      <c r="AH267" s="30"/>
    </row>
    <row r="268" spans="1:34" ht="20.25" customHeight="1">
      <c r="A268" s="146"/>
      <c r="B268" s="146"/>
      <c r="C268" s="146"/>
      <c r="D268" s="146"/>
      <c r="E268" s="148"/>
      <c r="F268" s="66"/>
      <c r="G268" s="66"/>
      <c r="H268" s="66"/>
      <c r="I268" s="66"/>
      <c r="J268" s="66"/>
      <c r="K268" s="66"/>
      <c r="L268" s="66"/>
      <c r="M268" s="66"/>
      <c r="N268" s="66"/>
      <c r="O268" s="66"/>
      <c r="P268" s="4"/>
      <c r="Q268" s="4"/>
      <c r="R268" s="4"/>
      <c r="S268" s="4"/>
      <c r="T268" s="4"/>
      <c r="U268" s="67"/>
      <c r="AH268" s="30"/>
    </row>
    <row r="269" spans="1:34" ht="20.25" customHeight="1">
      <c r="A269" s="146"/>
      <c r="B269" s="146"/>
      <c r="C269" s="146"/>
      <c r="D269" s="146"/>
      <c r="E269" s="148"/>
      <c r="F269" s="66"/>
      <c r="G269" s="66"/>
      <c r="H269" s="66"/>
      <c r="I269" s="66"/>
      <c r="J269" s="66"/>
      <c r="K269" s="66"/>
      <c r="L269" s="66"/>
      <c r="M269" s="66"/>
      <c r="N269" s="66"/>
      <c r="O269" s="66"/>
      <c r="P269" s="4"/>
      <c r="Q269" s="4"/>
      <c r="R269" s="4"/>
      <c r="S269" s="4"/>
      <c r="T269" s="4"/>
      <c r="U269" s="67"/>
      <c r="AH269" s="30"/>
    </row>
    <row r="270" spans="1:34" ht="20.25" customHeight="1">
      <c r="A270" s="146"/>
      <c r="B270" s="146"/>
      <c r="C270" s="146"/>
      <c r="D270" s="146"/>
      <c r="E270" s="148"/>
      <c r="F270" s="66"/>
      <c r="G270" s="66"/>
      <c r="H270" s="66"/>
      <c r="I270" s="66"/>
      <c r="J270" s="66"/>
      <c r="K270" s="66"/>
      <c r="L270" s="66"/>
      <c r="M270" s="66"/>
      <c r="N270" s="66"/>
      <c r="O270" s="66"/>
      <c r="P270" s="4"/>
      <c r="Q270" s="4"/>
      <c r="R270" s="4"/>
      <c r="S270" s="4"/>
      <c r="T270" s="4"/>
      <c r="U270" s="67"/>
      <c r="AH270" s="30"/>
    </row>
    <row r="271" spans="1:34" ht="20.25" customHeight="1">
      <c r="A271" s="146"/>
      <c r="B271" s="146"/>
      <c r="C271" s="146"/>
      <c r="D271" s="146"/>
      <c r="E271" s="148"/>
      <c r="F271" s="66"/>
      <c r="G271" s="66"/>
      <c r="H271" s="66"/>
      <c r="I271" s="66"/>
      <c r="J271" s="66"/>
      <c r="K271" s="66"/>
      <c r="L271" s="66"/>
      <c r="M271" s="66"/>
      <c r="N271" s="66"/>
      <c r="O271" s="66"/>
      <c r="P271" s="4"/>
      <c r="Q271" s="4"/>
      <c r="R271" s="4"/>
      <c r="S271" s="4"/>
      <c r="T271" s="4"/>
      <c r="U271" s="67"/>
      <c r="AH271" s="30"/>
    </row>
    <row r="272" spans="1:34" ht="20.25" customHeight="1">
      <c r="A272" s="146"/>
      <c r="B272" s="146"/>
      <c r="C272" s="146"/>
      <c r="D272" s="146"/>
      <c r="E272" s="148"/>
      <c r="F272" s="66"/>
      <c r="G272" s="66"/>
      <c r="H272" s="66"/>
      <c r="I272" s="66"/>
      <c r="J272" s="66"/>
      <c r="K272" s="66"/>
      <c r="L272" s="66"/>
      <c r="M272" s="66"/>
      <c r="N272" s="66"/>
      <c r="O272" s="66"/>
      <c r="P272" s="4"/>
      <c r="Q272" s="4"/>
      <c r="R272" s="4"/>
      <c r="S272" s="4"/>
      <c r="T272" s="4"/>
      <c r="U272" s="67"/>
      <c r="AH272" s="30"/>
    </row>
    <row r="273" spans="1:34" ht="20.25" customHeight="1">
      <c r="A273" s="146"/>
      <c r="B273" s="146"/>
      <c r="C273" s="146"/>
      <c r="D273" s="146"/>
      <c r="E273" s="148"/>
      <c r="F273" s="66"/>
      <c r="G273" s="66"/>
      <c r="H273" s="66"/>
      <c r="I273" s="66"/>
      <c r="J273" s="66"/>
      <c r="K273" s="66"/>
      <c r="L273" s="66"/>
      <c r="M273" s="66"/>
      <c r="N273" s="66"/>
      <c r="O273" s="66"/>
      <c r="P273" s="4"/>
      <c r="Q273" s="4"/>
      <c r="R273" s="4"/>
      <c r="S273" s="4"/>
      <c r="T273" s="4"/>
      <c r="U273" s="67"/>
      <c r="AH273" s="30"/>
    </row>
    <row r="274" spans="1:34" ht="20.25" customHeight="1">
      <c r="A274" s="146"/>
      <c r="B274" s="146"/>
      <c r="C274" s="146"/>
      <c r="D274" s="146"/>
      <c r="E274" s="148"/>
      <c r="F274" s="66"/>
      <c r="G274" s="66"/>
      <c r="H274" s="66"/>
      <c r="I274" s="66"/>
      <c r="J274" s="66"/>
      <c r="K274" s="66"/>
      <c r="L274" s="66"/>
      <c r="M274" s="66"/>
      <c r="N274" s="66"/>
      <c r="O274" s="66"/>
      <c r="P274" s="4"/>
      <c r="Q274" s="4"/>
      <c r="R274" s="4"/>
      <c r="S274" s="4"/>
      <c r="T274" s="4"/>
      <c r="U274" s="67"/>
      <c r="AH274" s="30"/>
    </row>
    <row r="275" spans="1:34" ht="20.25" customHeight="1">
      <c r="A275" s="146"/>
      <c r="B275" s="146"/>
      <c r="C275" s="146"/>
      <c r="D275" s="146"/>
      <c r="E275" s="148"/>
      <c r="F275" s="66"/>
      <c r="G275" s="66"/>
      <c r="H275" s="66"/>
      <c r="I275" s="66"/>
      <c r="J275" s="66"/>
      <c r="K275" s="66"/>
      <c r="L275" s="66"/>
      <c r="M275" s="66"/>
      <c r="N275" s="66"/>
      <c r="O275" s="66"/>
      <c r="P275" s="4"/>
      <c r="Q275" s="4"/>
      <c r="R275" s="4"/>
      <c r="S275" s="4"/>
      <c r="T275" s="4"/>
      <c r="U275" s="67"/>
      <c r="AH275" s="30"/>
    </row>
    <row r="276" spans="1:34" ht="20.25" customHeight="1">
      <c r="A276" s="146"/>
      <c r="B276" s="146"/>
      <c r="C276" s="146"/>
      <c r="D276" s="146"/>
      <c r="E276" s="148"/>
      <c r="F276" s="66"/>
      <c r="G276" s="66"/>
      <c r="H276" s="66"/>
      <c r="I276" s="66"/>
      <c r="J276" s="66"/>
      <c r="K276" s="66"/>
      <c r="L276" s="66"/>
      <c r="M276" s="66"/>
      <c r="N276" s="66"/>
      <c r="O276" s="66"/>
      <c r="P276" s="4"/>
      <c r="Q276" s="4"/>
      <c r="R276" s="4"/>
      <c r="S276" s="4"/>
      <c r="T276" s="4"/>
      <c r="U276" s="67"/>
      <c r="AH276" s="30"/>
    </row>
    <row r="277" spans="1:34" ht="20.25" customHeight="1">
      <c r="A277" s="146"/>
      <c r="B277" s="146"/>
      <c r="C277" s="146"/>
      <c r="D277" s="146"/>
      <c r="E277" s="148"/>
      <c r="F277" s="66"/>
      <c r="G277" s="66"/>
      <c r="H277" s="66"/>
      <c r="I277" s="66"/>
      <c r="J277" s="66"/>
      <c r="K277" s="66"/>
      <c r="L277" s="66"/>
      <c r="M277" s="66"/>
      <c r="N277" s="66"/>
      <c r="O277" s="66"/>
      <c r="P277" s="4"/>
      <c r="Q277" s="4"/>
      <c r="R277" s="4"/>
      <c r="S277" s="4"/>
      <c r="T277" s="4"/>
      <c r="U277" s="67"/>
      <c r="AH277" s="30"/>
    </row>
    <row r="278" spans="1:34" ht="20.25" customHeight="1">
      <c r="A278" s="146"/>
      <c r="B278" s="146"/>
      <c r="C278" s="146"/>
      <c r="D278" s="146"/>
      <c r="E278" s="148"/>
      <c r="F278" s="66"/>
      <c r="G278" s="66"/>
      <c r="H278" s="66"/>
      <c r="I278" s="66"/>
      <c r="J278" s="66"/>
      <c r="K278" s="66"/>
      <c r="L278" s="66"/>
      <c r="M278" s="66"/>
      <c r="N278" s="66"/>
      <c r="O278" s="66"/>
      <c r="P278" s="4"/>
      <c r="Q278" s="4"/>
      <c r="R278" s="4"/>
      <c r="S278" s="4"/>
      <c r="T278" s="4"/>
      <c r="U278" s="67"/>
      <c r="AH278" s="30"/>
    </row>
    <row r="279" spans="1:34" ht="20.25" customHeight="1">
      <c r="A279" s="146"/>
      <c r="B279" s="146"/>
      <c r="C279" s="146"/>
      <c r="D279" s="146"/>
      <c r="E279" s="148"/>
      <c r="F279" s="66"/>
      <c r="G279" s="66"/>
      <c r="H279" s="66"/>
      <c r="I279" s="66"/>
      <c r="J279" s="66"/>
      <c r="K279" s="66"/>
      <c r="L279" s="66"/>
      <c r="M279" s="66"/>
      <c r="N279" s="66"/>
      <c r="O279" s="66"/>
      <c r="P279" s="4"/>
      <c r="Q279" s="4"/>
      <c r="R279" s="4"/>
      <c r="S279" s="4"/>
      <c r="T279" s="4"/>
      <c r="U279" s="67"/>
      <c r="AH279" s="30"/>
    </row>
    <row r="280" spans="1:34" ht="20.25" customHeight="1">
      <c r="A280" s="146"/>
      <c r="B280" s="146"/>
      <c r="C280" s="146"/>
      <c r="D280" s="146"/>
      <c r="E280" s="148"/>
      <c r="F280" s="66"/>
      <c r="G280" s="66"/>
      <c r="H280" s="66"/>
      <c r="I280" s="66"/>
      <c r="J280" s="66"/>
      <c r="K280" s="66"/>
      <c r="L280" s="66"/>
      <c r="M280" s="66"/>
      <c r="N280" s="66"/>
      <c r="O280" s="66"/>
      <c r="P280" s="4"/>
      <c r="Q280" s="4"/>
      <c r="R280" s="4"/>
      <c r="S280" s="4"/>
      <c r="T280" s="4"/>
      <c r="U280" s="67"/>
      <c r="AH280" s="30"/>
    </row>
    <row r="281" spans="1:34" ht="20.25" customHeight="1">
      <c r="A281" s="146"/>
      <c r="B281" s="146"/>
      <c r="C281" s="146"/>
      <c r="D281" s="146"/>
      <c r="E281" s="148"/>
      <c r="F281" s="66"/>
      <c r="G281" s="66"/>
      <c r="H281" s="66"/>
      <c r="I281" s="66"/>
      <c r="J281" s="66"/>
      <c r="K281" s="66"/>
      <c r="L281" s="66"/>
      <c r="M281" s="66"/>
      <c r="N281" s="66"/>
      <c r="O281" s="66"/>
      <c r="P281" s="4"/>
      <c r="Q281" s="4"/>
      <c r="R281" s="4"/>
      <c r="S281" s="4"/>
      <c r="T281" s="4"/>
      <c r="U281" s="67"/>
      <c r="AH281" s="30"/>
    </row>
    <row r="282" spans="1:34" ht="20.25" customHeight="1">
      <c r="A282" s="146"/>
      <c r="B282" s="146"/>
      <c r="C282" s="146"/>
      <c r="D282" s="146"/>
      <c r="E282" s="148"/>
      <c r="F282" s="66"/>
      <c r="G282" s="66"/>
      <c r="H282" s="66"/>
      <c r="I282" s="66"/>
      <c r="J282" s="66"/>
      <c r="K282" s="66"/>
      <c r="L282" s="66"/>
      <c r="M282" s="66"/>
      <c r="N282" s="66"/>
      <c r="O282" s="66"/>
      <c r="P282" s="4"/>
      <c r="Q282" s="4"/>
      <c r="R282" s="4"/>
      <c r="S282" s="4"/>
      <c r="T282" s="4"/>
      <c r="U282" s="67"/>
      <c r="AH282" s="30"/>
    </row>
    <row r="283" spans="1:34" ht="20.25" customHeight="1">
      <c r="A283" s="146"/>
      <c r="B283" s="146"/>
      <c r="C283" s="146"/>
      <c r="D283" s="146"/>
      <c r="E283" s="148"/>
      <c r="F283" s="66"/>
      <c r="G283" s="66"/>
      <c r="H283" s="66"/>
      <c r="I283" s="66"/>
      <c r="J283" s="66"/>
      <c r="K283" s="66"/>
      <c r="L283" s="66"/>
      <c r="M283" s="66"/>
      <c r="N283" s="66"/>
      <c r="O283" s="66"/>
      <c r="P283" s="4"/>
      <c r="Q283" s="4"/>
      <c r="R283" s="4"/>
      <c r="S283" s="4"/>
      <c r="T283" s="4"/>
      <c r="U283" s="67"/>
      <c r="AH283" s="30"/>
    </row>
    <row r="284" spans="1:34" ht="20.25" customHeight="1">
      <c r="A284" s="146"/>
      <c r="B284" s="146"/>
      <c r="C284" s="146"/>
      <c r="D284" s="146"/>
      <c r="E284" s="148"/>
      <c r="F284" s="66"/>
      <c r="G284" s="66"/>
      <c r="H284" s="66"/>
      <c r="I284" s="66"/>
      <c r="J284" s="66"/>
      <c r="K284" s="66"/>
      <c r="L284" s="66"/>
      <c r="M284" s="66"/>
      <c r="N284" s="66"/>
      <c r="O284" s="66"/>
      <c r="P284" s="4"/>
      <c r="Q284" s="4"/>
      <c r="R284" s="4"/>
      <c r="S284" s="4"/>
      <c r="T284" s="4"/>
      <c r="U284" s="67"/>
      <c r="AH284" s="30"/>
    </row>
    <row r="285" spans="1:34" ht="20.25" customHeight="1">
      <c r="A285" s="146"/>
      <c r="B285" s="146"/>
      <c r="C285" s="146"/>
      <c r="D285" s="146"/>
      <c r="E285" s="148"/>
      <c r="F285" s="66"/>
      <c r="G285" s="66"/>
      <c r="H285" s="66"/>
      <c r="I285" s="66"/>
      <c r="J285" s="66"/>
      <c r="K285" s="66"/>
      <c r="L285" s="66"/>
      <c r="M285" s="66"/>
      <c r="N285" s="66"/>
      <c r="O285" s="66"/>
      <c r="P285" s="4"/>
      <c r="Q285" s="4"/>
      <c r="R285" s="4"/>
      <c r="S285" s="4"/>
      <c r="T285" s="4"/>
      <c r="U285" s="67"/>
      <c r="AH285" s="30"/>
    </row>
    <row r="286" spans="1:34" ht="20.25" customHeight="1">
      <c r="A286" s="146"/>
      <c r="B286" s="146"/>
      <c r="C286" s="146"/>
      <c r="D286" s="146"/>
      <c r="E286" s="148"/>
      <c r="F286" s="66"/>
      <c r="G286" s="66"/>
      <c r="H286" s="66"/>
      <c r="I286" s="66"/>
      <c r="J286" s="66"/>
      <c r="K286" s="66"/>
      <c r="L286" s="66"/>
      <c r="M286" s="66"/>
      <c r="N286" s="66"/>
      <c r="O286" s="66"/>
      <c r="P286" s="4"/>
      <c r="Q286" s="4"/>
      <c r="R286" s="4"/>
      <c r="S286" s="4"/>
      <c r="T286" s="4"/>
      <c r="U286" s="67"/>
      <c r="AH286" s="30"/>
    </row>
    <row r="287" spans="1:34" ht="20.25" customHeight="1">
      <c r="A287" s="146"/>
      <c r="B287" s="146"/>
      <c r="C287" s="146"/>
      <c r="D287" s="146"/>
      <c r="E287" s="148"/>
      <c r="F287" s="66"/>
      <c r="G287" s="66"/>
      <c r="H287" s="66"/>
      <c r="I287" s="66"/>
      <c r="J287" s="66"/>
      <c r="K287" s="66"/>
      <c r="L287" s="66"/>
      <c r="M287" s="66"/>
      <c r="N287" s="66"/>
      <c r="O287" s="66"/>
      <c r="P287" s="4"/>
      <c r="Q287" s="4"/>
      <c r="R287" s="4"/>
      <c r="S287" s="4"/>
      <c r="T287" s="4"/>
      <c r="U287" s="67"/>
      <c r="AH287" s="30"/>
    </row>
    <row r="288" spans="1:34" ht="20.25" customHeight="1">
      <c r="A288" s="146"/>
      <c r="B288" s="146"/>
      <c r="C288" s="146"/>
      <c r="D288" s="146"/>
      <c r="E288" s="148"/>
      <c r="F288" s="66"/>
      <c r="G288" s="66"/>
      <c r="H288" s="66"/>
      <c r="I288" s="66"/>
      <c r="J288" s="66"/>
      <c r="K288" s="66"/>
      <c r="L288" s="66"/>
      <c r="M288" s="66"/>
      <c r="N288" s="66"/>
      <c r="O288" s="66"/>
      <c r="P288" s="4"/>
      <c r="Q288" s="4"/>
      <c r="R288" s="4"/>
      <c r="S288" s="4"/>
      <c r="T288" s="4"/>
      <c r="U288" s="67"/>
      <c r="AH288" s="30"/>
    </row>
    <row r="289" spans="1:34" ht="20.25" customHeight="1">
      <c r="A289" s="146"/>
      <c r="B289" s="146"/>
      <c r="C289" s="146"/>
      <c r="D289" s="146"/>
      <c r="E289" s="148"/>
      <c r="F289" s="66"/>
      <c r="G289" s="66"/>
      <c r="H289" s="66"/>
      <c r="I289" s="66"/>
      <c r="J289" s="66"/>
      <c r="K289" s="66"/>
      <c r="L289" s="66"/>
      <c r="M289" s="66"/>
      <c r="N289" s="66"/>
      <c r="O289" s="66"/>
      <c r="P289" s="4"/>
      <c r="Q289" s="4"/>
      <c r="R289" s="4"/>
      <c r="S289" s="4"/>
      <c r="T289" s="4"/>
      <c r="U289" s="67"/>
      <c r="AH289" s="30"/>
    </row>
    <row r="290" spans="1:34" ht="20.25" customHeight="1">
      <c r="A290" s="146"/>
      <c r="B290" s="146"/>
      <c r="C290" s="146"/>
      <c r="D290" s="146"/>
      <c r="E290" s="148"/>
      <c r="F290" s="66"/>
      <c r="G290" s="66"/>
      <c r="H290" s="66"/>
      <c r="I290" s="66"/>
      <c r="J290" s="66"/>
      <c r="K290" s="66"/>
      <c r="L290" s="66"/>
      <c r="M290" s="66"/>
      <c r="N290" s="66"/>
      <c r="O290" s="66"/>
      <c r="P290" s="4"/>
      <c r="Q290" s="4"/>
      <c r="R290" s="4"/>
      <c r="S290" s="4"/>
      <c r="T290" s="4"/>
      <c r="U290" s="67"/>
      <c r="AH290" s="30"/>
    </row>
    <row r="291" spans="1:34" ht="20.25" customHeight="1">
      <c r="A291" s="146"/>
      <c r="B291" s="146"/>
      <c r="C291" s="146"/>
      <c r="D291" s="146"/>
      <c r="E291" s="148"/>
      <c r="F291" s="66"/>
      <c r="G291" s="66"/>
      <c r="H291" s="66"/>
      <c r="I291" s="66"/>
      <c r="J291" s="66"/>
      <c r="K291" s="66"/>
      <c r="L291" s="66"/>
      <c r="M291" s="66"/>
      <c r="N291" s="66"/>
      <c r="O291" s="66"/>
      <c r="P291" s="4"/>
      <c r="Q291" s="4"/>
      <c r="R291" s="4"/>
      <c r="S291" s="4"/>
      <c r="T291" s="4"/>
      <c r="U291" s="67"/>
      <c r="AH291" s="30"/>
    </row>
    <row r="292" spans="1:34" ht="20.25" customHeight="1">
      <c r="A292" s="146"/>
      <c r="B292" s="146"/>
      <c r="C292" s="146"/>
      <c r="D292" s="146"/>
      <c r="E292" s="148"/>
      <c r="F292" s="66"/>
      <c r="G292" s="66"/>
      <c r="H292" s="66"/>
      <c r="I292" s="66"/>
      <c r="J292" s="66"/>
      <c r="K292" s="66"/>
      <c r="L292" s="66"/>
      <c r="M292" s="66"/>
      <c r="N292" s="66"/>
      <c r="O292" s="66"/>
      <c r="P292" s="4"/>
      <c r="Q292" s="4"/>
      <c r="R292" s="4"/>
      <c r="S292" s="4"/>
      <c r="T292" s="4"/>
      <c r="U292" s="67"/>
      <c r="AH292" s="30"/>
    </row>
    <row r="293" spans="1:34" ht="20.25" customHeight="1">
      <c r="A293" s="146"/>
      <c r="B293" s="146"/>
      <c r="C293" s="146"/>
      <c r="D293" s="146"/>
      <c r="E293" s="148"/>
      <c r="F293" s="66"/>
      <c r="G293" s="66"/>
      <c r="H293" s="66"/>
      <c r="I293" s="66"/>
      <c r="J293" s="66"/>
      <c r="K293" s="66"/>
      <c r="L293" s="66"/>
      <c r="M293" s="66"/>
      <c r="N293" s="66"/>
      <c r="O293" s="66"/>
      <c r="P293" s="4"/>
      <c r="Q293" s="4"/>
      <c r="R293" s="4"/>
      <c r="S293" s="4"/>
      <c r="T293" s="4"/>
      <c r="U293" s="67"/>
      <c r="AH293" s="30"/>
    </row>
    <row r="294" spans="1:34" ht="20.25" customHeight="1">
      <c r="A294" s="146"/>
      <c r="B294" s="146"/>
      <c r="C294" s="146"/>
      <c r="D294" s="146"/>
      <c r="E294" s="148"/>
      <c r="F294" s="66"/>
      <c r="G294" s="66"/>
      <c r="H294" s="66"/>
      <c r="I294" s="66"/>
      <c r="J294" s="66"/>
      <c r="K294" s="66"/>
      <c r="L294" s="66"/>
      <c r="M294" s="66"/>
      <c r="N294" s="66"/>
      <c r="O294" s="66"/>
      <c r="P294" s="4"/>
      <c r="Q294" s="4"/>
      <c r="R294" s="4"/>
      <c r="S294" s="4"/>
      <c r="T294" s="4"/>
      <c r="U294" s="67"/>
      <c r="AH294" s="30"/>
    </row>
    <row r="295" spans="1:34" ht="20.25" customHeight="1">
      <c r="A295" s="146"/>
      <c r="B295" s="146"/>
      <c r="C295" s="146"/>
      <c r="D295" s="146"/>
      <c r="E295" s="148"/>
      <c r="F295" s="66"/>
      <c r="G295" s="66"/>
      <c r="H295" s="66"/>
      <c r="I295" s="66"/>
      <c r="J295" s="66"/>
      <c r="K295" s="66"/>
      <c r="L295" s="66"/>
      <c r="M295" s="66"/>
      <c r="N295" s="66"/>
      <c r="O295" s="66"/>
      <c r="P295" s="4"/>
      <c r="Q295" s="4"/>
      <c r="R295" s="4"/>
      <c r="S295" s="4"/>
      <c r="T295" s="4"/>
      <c r="U295" s="67"/>
      <c r="AH295" s="30"/>
    </row>
    <row r="296" spans="1:34" ht="20.25" customHeight="1">
      <c r="A296" s="146"/>
      <c r="B296" s="146"/>
      <c r="C296" s="146"/>
      <c r="D296" s="146"/>
      <c r="E296" s="148"/>
      <c r="F296" s="66"/>
      <c r="G296" s="66"/>
      <c r="H296" s="66"/>
      <c r="I296" s="66"/>
      <c r="J296" s="66"/>
      <c r="K296" s="66"/>
      <c r="L296" s="66"/>
      <c r="M296" s="66"/>
      <c r="N296" s="66"/>
      <c r="O296" s="66"/>
      <c r="P296" s="4"/>
      <c r="Q296" s="4"/>
      <c r="R296" s="4"/>
      <c r="S296" s="4"/>
      <c r="T296" s="4"/>
      <c r="U296" s="67"/>
      <c r="AH296" s="30"/>
    </row>
    <row r="297" spans="1:34" ht="20.25" customHeight="1">
      <c r="A297" s="146"/>
      <c r="B297" s="146"/>
      <c r="C297" s="146"/>
      <c r="D297" s="146"/>
      <c r="E297" s="148"/>
      <c r="F297" s="66"/>
      <c r="G297" s="66"/>
      <c r="H297" s="66"/>
      <c r="I297" s="66"/>
      <c r="J297" s="66"/>
      <c r="K297" s="66"/>
      <c r="L297" s="66"/>
      <c r="M297" s="66"/>
      <c r="N297" s="66"/>
      <c r="O297" s="66"/>
      <c r="P297" s="4"/>
      <c r="Q297" s="4"/>
      <c r="R297" s="4"/>
      <c r="S297" s="4"/>
      <c r="T297" s="4"/>
      <c r="U297" s="67"/>
      <c r="AH297" s="30"/>
    </row>
    <row r="298" spans="1:34" ht="20.25" customHeight="1">
      <c r="A298" s="146"/>
      <c r="B298" s="146"/>
      <c r="C298" s="146"/>
      <c r="D298" s="146"/>
      <c r="E298" s="148"/>
      <c r="F298" s="66"/>
      <c r="G298" s="66"/>
      <c r="H298" s="66"/>
      <c r="I298" s="66"/>
      <c r="J298" s="66"/>
      <c r="K298" s="66"/>
      <c r="L298" s="66"/>
      <c r="M298" s="66"/>
      <c r="N298" s="66"/>
      <c r="O298" s="66"/>
      <c r="P298" s="4"/>
      <c r="Q298" s="4"/>
      <c r="R298" s="4"/>
      <c r="S298" s="4"/>
      <c r="T298" s="4"/>
      <c r="U298" s="67"/>
      <c r="AH298" s="30"/>
    </row>
    <row r="299" spans="1:34" ht="20.25" customHeight="1">
      <c r="A299" s="146"/>
      <c r="B299" s="146"/>
      <c r="C299" s="146"/>
      <c r="D299" s="146"/>
      <c r="E299" s="148"/>
      <c r="F299" s="66"/>
      <c r="G299" s="66"/>
      <c r="H299" s="66"/>
      <c r="I299" s="66"/>
      <c r="J299" s="66"/>
      <c r="K299" s="66"/>
      <c r="L299" s="66"/>
      <c r="M299" s="66"/>
      <c r="N299" s="66"/>
      <c r="O299" s="66"/>
      <c r="P299" s="4"/>
      <c r="Q299" s="4"/>
      <c r="R299" s="4"/>
      <c r="S299" s="4"/>
      <c r="T299" s="4"/>
      <c r="U299" s="67"/>
      <c r="AH299" s="30"/>
    </row>
    <row r="300" spans="1:34" ht="20.25" customHeight="1">
      <c r="A300" s="146"/>
      <c r="B300" s="146"/>
      <c r="C300" s="146"/>
      <c r="D300" s="146"/>
      <c r="E300" s="148"/>
      <c r="F300" s="66"/>
      <c r="G300" s="66"/>
      <c r="H300" s="66"/>
      <c r="I300" s="66"/>
      <c r="J300" s="66"/>
      <c r="K300" s="66"/>
      <c r="L300" s="66"/>
      <c r="M300" s="66"/>
      <c r="N300" s="66"/>
      <c r="O300" s="66"/>
      <c r="P300" s="4"/>
      <c r="Q300" s="4"/>
      <c r="R300" s="4"/>
      <c r="S300" s="4"/>
      <c r="T300" s="4"/>
      <c r="U300" s="67"/>
      <c r="AH300" s="30"/>
    </row>
    <row r="301" spans="1:34" ht="20.25" customHeight="1">
      <c r="A301" s="146"/>
      <c r="B301" s="146"/>
      <c r="C301" s="146"/>
      <c r="D301" s="146"/>
      <c r="E301" s="148"/>
      <c r="F301" s="66"/>
      <c r="G301" s="66"/>
      <c r="H301" s="66"/>
      <c r="I301" s="66"/>
      <c r="J301" s="66"/>
      <c r="K301" s="66"/>
      <c r="L301" s="66"/>
      <c r="M301" s="66"/>
      <c r="N301" s="66"/>
      <c r="O301" s="66"/>
      <c r="P301" s="4"/>
      <c r="Q301" s="4"/>
      <c r="R301" s="4"/>
      <c r="S301" s="4"/>
      <c r="T301" s="4"/>
      <c r="U301" s="67"/>
      <c r="AH301" s="30"/>
    </row>
    <row r="302" spans="1:34" ht="20.25" customHeight="1">
      <c r="A302" s="146"/>
      <c r="B302" s="146"/>
      <c r="C302" s="146"/>
      <c r="D302" s="146"/>
      <c r="E302" s="148"/>
      <c r="F302" s="66"/>
      <c r="G302" s="66"/>
      <c r="H302" s="66"/>
      <c r="I302" s="66"/>
      <c r="J302" s="66"/>
      <c r="K302" s="66"/>
      <c r="L302" s="66"/>
      <c r="M302" s="66"/>
      <c r="N302" s="66"/>
      <c r="O302" s="66"/>
      <c r="P302" s="4"/>
      <c r="Q302" s="4"/>
      <c r="R302" s="4"/>
      <c r="S302" s="4"/>
      <c r="T302" s="4"/>
      <c r="U302" s="67"/>
      <c r="AH302" s="30"/>
    </row>
    <row r="303" spans="1:34" ht="20.25" customHeight="1">
      <c r="A303" s="146"/>
      <c r="B303" s="146"/>
      <c r="C303" s="146"/>
      <c r="D303" s="146"/>
      <c r="E303" s="148"/>
      <c r="F303" s="66"/>
      <c r="G303" s="66"/>
      <c r="H303" s="66"/>
      <c r="I303" s="66"/>
      <c r="J303" s="66"/>
      <c r="K303" s="66"/>
      <c r="L303" s="66"/>
      <c r="M303" s="66"/>
      <c r="N303" s="66"/>
      <c r="O303" s="66"/>
      <c r="P303" s="4"/>
      <c r="Q303" s="4"/>
      <c r="R303" s="4"/>
      <c r="S303" s="4"/>
      <c r="T303" s="4"/>
      <c r="U303" s="67"/>
      <c r="AH303" s="30"/>
    </row>
    <row r="304" spans="1:34" ht="20.25" customHeight="1">
      <c r="A304" s="146"/>
      <c r="B304" s="146"/>
      <c r="C304" s="146"/>
      <c r="D304" s="146"/>
      <c r="E304" s="148"/>
      <c r="F304" s="66"/>
      <c r="G304" s="66"/>
      <c r="H304" s="66"/>
      <c r="I304" s="66"/>
      <c r="J304" s="66"/>
      <c r="K304" s="66"/>
      <c r="L304" s="66"/>
      <c r="M304" s="66"/>
      <c r="N304" s="66"/>
      <c r="O304" s="66"/>
      <c r="P304" s="4"/>
      <c r="Q304" s="4"/>
      <c r="R304" s="4"/>
      <c r="S304" s="4"/>
      <c r="T304" s="4"/>
      <c r="U304" s="67"/>
      <c r="AH304" s="30"/>
    </row>
    <row r="305" spans="1:34" ht="20.25" customHeight="1">
      <c r="A305" s="146"/>
      <c r="B305" s="146"/>
      <c r="C305" s="146"/>
      <c r="D305" s="146"/>
      <c r="E305" s="148"/>
      <c r="F305" s="66"/>
      <c r="G305" s="66"/>
      <c r="H305" s="66"/>
      <c r="I305" s="66"/>
      <c r="J305" s="66"/>
      <c r="K305" s="66"/>
      <c r="L305" s="66"/>
      <c r="M305" s="66"/>
      <c r="N305" s="66"/>
      <c r="O305" s="66"/>
      <c r="P305" s="4"/>
      <c r="Q305" s="4"/>
      <c r="R305" s="4"/>
      <c r="S305" s="4"/>
      <c r="T305" s="4"/>
      <c r="U305" s="67"/>
      <c r="AH305" s="30"/>
    </row>
    <row r="306" spans="1:34" ht="20.25" customHeight="1">
      <c r="A306" s="146"/>
      <c r="B306" s="146"/>
      <c r="C306" s="146"/>
      <c r="D306" s="146"/>
      <c r="E306" s="148"/>
      <c r="F306" s="66"/>
      <c r="G306" s="66"/>
      <c r="H306" s="66"/>
      <c r="I306" s="66"/>
      <c r="J306" s="66"/>
      <c r="K306" s="66"/>
      <c r="L306" s="66"/>
      <c r="M306" s="66"/>
      <c r="N306" s="66"/>
      <c r="O306" s="66"/>
      <c r="P306" s="4"/>
      <c r="Q306" s="4"/>
      <c r="R306" s="4"/>
      <c r="S306" s="4"/>
      <c r="T306" s="4"/>
      <c r="U306" s="67"/>
      <c r="AH306" s="30"/>
    </row>
    <row r="307" spans="1:34" ht="20.25" customHeight="1">
      <c r="A307" s="146"/>
      <c r="B307" s="146"/>
      <c r="C307" s="146"/>
      <c r="D307" s="146"/>
      <c r="E307" s="148"/>
      <c r="F307" s="66"/>
      <c r="G307" s="66"/>
      <c r="H307" s="66"/>
      <c r="I307" s="66"/>
      <c r="J307" s="66"/>
      <c r="K307" s="66"/>
      <c r="L307" s="66"/>
      <c r="M307" s="66"/>
      <c r="N307" s="66"/>
      <c r="O307" s="66"/>
      <c r="P307" s="4"/>
      <c r="Q307" s="4"/>
      <c r="R307" s="4"/>
      <c r="S307" s="4"/>
      <c r="T307" s="4"/>
      <c r="U307" s="67"/>
      <c r="AH307" s="30"/>
    </row>
    <row r="308" spans="1:34" ht="20.25" customHeight="1">
      <c r="A308" s="146"/>
      <c r="B308" s="146"/>
      <c r="C308" s="146"/>
      <c r="D308" s="146"/>
      <c r="E308" s="148"/>
      <c r="F308" s="66"/>
      <c r="G308" s="66"/>
      <c r="H308" s="66"/>
      <c r="I308" s="66"/>
      <c r="J308" s="66"/>
      <c r="K308" s="66"/>
      <c r="L308" s="66"/>
      <c r="M308" s="66"/>
      <c r="N308" s="66"/>
      <c r="O308" s="66"/>
      <c r="P308" s="4"/>
      <c r="Q308" s="4"/>
      <c r="R308" s="4"/>
      <c r="S308" s="4"/>
      <c r="T308" s="4"/>
      <c r="U308" s="67"/>
      <c r="AH308" s="30"/>
    </row>
    <row r="309" spans="1:34" ht="20.25" customHeight="1">
      <c r="A309" s="146"/>
      <c r="B309" s="146"/>
      <c r="C309" s="146"/>
      <c r="D309" s="146"/>
      <c r="E309" s="148"/>
      <c r="F309" s="66"/>
      <c r="G309" s="66"/>
      <c r="H309" s="66"/>
      <c r="I309" s="66"/>
      <c r="J309" s="66"/>
      <c r="K309" s="66"/>
      <c r="L309" s="66"/>
      <c r="M309" s="66"/>
      <c r="N309" s="66"/>
      <c r="O309" s="66"/>
      <c r="P309" s="4"/>
      <c r="Q309" s="4"/>
      <c r="R309" s="4"/>
      <c r="S309" s="4"/>
      <c r="T309" s="4"/>
      <c r="U309" s="67"/>
      <c r="AH309" s="30"/>
    </row>
    <row r="310" spans="1:34" ht="20.25" customHeight="1">
      <c r="A310" s="146"/>
      <c r="B310" s="146"/>
      <c r="C310" s="146"/>
      <c r="D310" s="146"/>
      <c r="E310" s="148"/>
      <c r="F310" s="66"/>
      <c r="G310" s="66"/>
      <c r="H310" s="66"/>
      <c r="I310" s="66"/>
      <c r="J310" s="66"/>
      <c r="K310" s="66"/>
      <c r="L310" s="66"/>
      <c r="M310" s="66"/>
      <c r="N310" s="66"/>
      <c r="O310" s="66"/>
      <c r="P310" s="4"/>
      <c r="Q310" s="4"/>
      <c r="R310" s="4"/>
      <c r="S310" s="4"/>
      <c r="T310" s="4"/>
      <c r="U310" s="67"/>
      <c r="AH310" s="30"/>
    </row>
    <row r="311" spans="1:34" ht="20.25" customHeight="1">
      <c r="A311" s="146"/>
      <c r="B311" s="146"/>
      <c r="C311" s="146"/>
      <c r="D311" s="146"/>
      <c r="E311" s="148"/>
      <c r="F311" s="66"/>
      <c r="G311" s="66"/>
      <c r="H311" s="66"/>
      <c r="I311" s="66"/>
      <c r="J311" s="66"/>
      <c r="K311" s="66"/>
      <c r="L311" s="66"/>
      <c r="M311" s="66"/>
      <c r="N311" s="66"/>
      <c r="O311" s="66"/>
      <c r="P311" s="4"/>
      <c r="Q311" s="4"/>
      <c r="R311" s="4"/>
      <c r="S311" s="4"/>
      <c r="T311" s="4"/>
      <c r="U311" s="67"/>
      <c r="AH311" s="30"/>
    </row>
    <row r="312" spans="1:34" ht="20.25" customHeight="1">
      <c r="A312" s="146"/>
      <c r="B312" s="146"/>
      <c r="C312" s="146"/>
      <c r="D312" s="146"/>
      <c r="E312" s="148"/>
      <c r="F312" s="66"/>
      <c r="G312" s="66"/>
      <c r="H312" s="66"/>
      <c r="I312" s="66"/>
      <c r="J312" s="66"/>
      <c r="K312" s="66"/>
      <c r="L312" s="66"/>
      <c r="M312" s="66"/>
      <c r="N312" s="66"/>
      <c r="O312" s="66"/>
      <c r="P312" s="4"/>
      <c r="Q312" s="4"/>
      <c r="R312" s="4"/>
      <c r="S312" s="4"/>
      <c r="T312" s="4"/>
      <c r="U312" s="67"/>
      <c r="AH312" s="30"/>
    </row>
    <row r="313" spans="1:34" ht="20.25" customHeight="1">
      <c r="A313" s="146"/>
      <c r="B313" s="146"/>
      <c r="C313" s="146"/>
      <c r="D313" s="146"/>
      <c r="E313" s="148"/>
      <c r="F313" s="66"/>
      <c r="G313" s="66"/>
      <c r="H313" s="66"/>
      <c r="I313" s="66"/>
      <c r="J313" s="66"/>
      <c r="K313" s="66"/>
      <c r="L313" s="66"/>
      <c r="M313" s="66"/>
      <c r="N313" s="66"/>
      <c r="O313" s="66"/>
      <c r="P313" s="4"/>
      <c r="Q313" s="4"/>
      <c r="R313" s="4"/>
      <c r="S313" s="4"/>
      <c r="T313" s="4"/>
      <c r="U313" s="67"/>
      <c r="AH313" s="30"/>
    </row>
    <row r="314" spans="1:34" ht="20.25" customHeight="1">
      <c r="A314" s="146"/>
      <c r="B314" s="146"/>
      <c r="C314" s="146"/>
      <c r="D314" s="146"/>
      <c r="E314" s="148"/>
      <c r="F314" s="66"/>
      <c r="G314" s="66"/>
      <c r="H314" s="66"/>
      <c r="I314" s="66"/>
      <c r="J314" s="66"/>
      <c r="K314" s="66"/>
      <c r="L314" s="66"/>
      <c r="M314" s="66"/>
      <c r="N314" s="66"/>
      <c r="O314" s="66"/>
      <c r="P314" s="4"/>
      <c r="Q314" s="4"/>
      <c r="R314" s="4"/>
      <c r="S314" s="4"/>
      <c r="T314" s="4"/>
      <c r="U314" s="67"/>
      <c r="AH314" s="30"/>
    </row>
    <row r="315" spans="1:34" ht="20.25" customHeight="1">
      <c r="A315" s="146"/>
      <c r="B315" s="146"/>
      <c r="C315" s="146"/>
      <c r="D315" s="146"/>
      <c r="E315" s="148"/>
      <c r="F315" s="66"/>
      <c r="G315" s="66"/>
      <c r="H315" s="66"/>
      <c r="I315" s="66"/>
      <c r="J315" s="66"/>
      <c r="K315" s="66"/>
      <c r="L315" s="66"/>
      <c r="M315" s="66"/>
      <c r="N315" s="66"/>
      <c r="O315" s="66"/>
      <c r="P315" s="4"/>
      <c r="Q315" s="4"/>
      <c r="R315" s="4"/>
      <c r="S315" s="4"/>
      <c r="T315" s="4"/>
      <c r="U315" s="67"/>
      <c r="AH315" s="30"/>
    </row>
    <row r="316" spans="1:34" ht="20.25" customHeight="1">
      <c r="A316" s="146"/>
      <c r="B316" s="146"/>
      <c r="C316" s="146"/>
      <c r="D316" s="146"/>
      <c r="E316" s="148"/>
      <c r="F316" s="66"/>
      <c r="G316" s="66"/>
      <c r="H316" s="66"/>
      <c r="I316" s="66"/>
      <c r="J316" s="66"/>
      <c r="K316" s="66"/>
      <c r="L316" s="66"/>
      <c r="M316" s="66"/>
      <c r="N316" s="66"/>
      <c r="O316" s="66"/>
      <c r="P316" s="4"/>
      <c r="Q316" s="4"/>
      <c r="R316" s="4"/>
      <c r="S316" s="4"/>
      <c r="T316" s="4"/>
      <c r="U316" s="67"/>
      <c r="AH316" s="30"/>
    </row>
    <row r="317" spans="1:34" ht="20.25" customHeight="1">
      <c r="A317" s="146"/>
      <c r="B317" s="146"/>
      <c r="C317" s="146"/>
      <c r="D317" s="146"/>
      <c r="E317" s="148"/>
      <c r="F317" s="66"/>
      <c r="G317" s="66"/>
      <c r="H317" s="66"/>
      <c r="I317" s="66"/>
      <c r="J317" s="66"/>
      <c r="K317" s="66"/>
      <c r="L317" s="66"/>
      <c r="M317" s="66"/>
      <c r="N317" s="66"/>
      <c r="O317" s="66"/>
      <c r="P317" s="4"/>
      <c r="Q317" s="4"/>
      <c r="R317" s="4"/>
      <c r="S317" s="4"/>
      <c r="T317" s="4"/>
      <c r="U317" s="67"/>
      <c r="AH317" s="30"/>
    </row>
    <row r="318" spans="1:34" ht="20.25" customHeight="1">
      <c r="A318" s="146"/>
      <c r="B318" s="146"/>
      <c r="C318" s="146"/>
      <c r="D318" s="146"/>
      <c r="E318" s="148"/>
      <c r="F318" s="66"/>
      <c r="G318" s="66"/>
      <c r="H318" s="66"/>
      <c r="I318" s="66"/>
      <c r="J318" s="66"/>
      <c r="K318" s="66"/>
      <c r="L318" s="66"/>
      <c r="M318" s="66"/>
      <c r="N318" s="66"/>
      <c r="O318" s="66"/>
      <c r="P318" s="4"/>
      <c r="Q318" s="4"/>
      <c r="R318" s="4"/>
      <c r="S318" s="4"/>
      <c r="T318" s="4"/>
      <c r="U318" s="67"/>
      <c r="AH318" s="30"/>
    </row>
    <row r="319" spans="1:34" ht="20.25" customHeight="1">
      <c r="A319" s="146"/>
      <c r="B319" s="146"/>
      <c r="C319" s="146"/>
      <c r="D319" s="146"/>
      <c r="E319" s="148"/>
      <c r="F319" s="66"/>
      <c r="G319" s="66"/>
      <c r="H319" s="66"/>
      <c r="I319" s="66"/>
      <c r="J319" s="66"/>
      <c r="K319" s="66"/>
      <c r="L319" s="66"/>
      <c r="M319" s="66"/>
      <c r="N319" s="66"/>
      <c r="O319" s="66"/>
      <c r="P319" s="4"/>
      <c r="Q319" s="4"/>
      <c r="R319" s="4"/>
      <c r="S319" s="4"/>
      <c r="T319" s="4"/>
      <c r="U319" s="67"/>
      <c r="AH319" s="30"/>
    </row>
    <row r="320" spans="1:34" ht="20.25" customHeight="1">
      <c r="A320" s="146"/>
      <c r="B320" s="146"/>
      <c r="C320" s="146"/>
      <c r="D320" s="146"/>
      <c r="E320" s="148"/>
      <c r="F320" s="66"/>
      <c r="G320" s="66"/>
      <c r="H320" s="66"/>
      <c r="I320" s="66"/>
      <c r="J320" s="66"/>
      <c r="K320" s="66"/>
      <c r="L320" s="66"/>
      <c r="M320" s="66"/>
      <c r="N320" s="66"/>
      <c r="O320" s="66"/>
      <c r="P320" s="4"/>
      <c r="Q320" s="4"/>
      <c r="R320" s="4"/>
      <c r="S320" s="4"/>
      <c r="T320" s="4"/>
      <c r="U320" s="67"/>
      <c r="AH320" s="30"/>
    </row>
    <row r="321" spans="1:34" ht="20.25" customHeight="1">
      <c r="A321" s="146"/>
      <c r="B321" s="146"/>
      <c r="C321" s="146"/>
      <c r="D321" s="146"/>
      <c r="E321" s="148"/>
      <c r="F321" s="66"/>
      <c r="G321" s="66"/>
      <c r="H321" s="66"/>
      <c r="I321" s="66"/>
      <c r="J321" s="66"/>
      <c r="K321" s="66"/>
      <c r="L321" s="66"/>
      <c r="M321" s="66"/>
      <c r="N321" s="66"/>
      <c r="O321" s="66"/>
      <c r="P321" s="4"/>
      <c r="Q321" s="4"/>
      <c r="R321" s="4"/>
      <c r="S321" s="4"/>
      <c r="T321" s="4"/>
      <c r="U321" s="67"/>
      <c r="AH321" s="30"/>
    </row>
    <row r="322" spans="1:34" ht="20.25" customHeight="1">
      <c r="A322" s="146"/>
      <c r="B322" s="146"/>
      <c r="C322" s="146"/>
      <c r="D322" s="146"/>
      <c r="E322" s="148"/>
      <c r="F322" s="66"/>
      <c r="G322" s="66"/>
      <c r="H322" s="66"/>
      <c r="I322" s="66"/>
      <c r="J322" s="66"/>
      <c r="K322" s="66"/>
      <c r="L322" s="66"/>
      <c r="M322" s="66"/>
      <c r="N322" s="66"/>
      <c r="O322" s="66"/>
      <c r="P322" s="4"/>
      <c r="Q322" s="4"/>
      <c r="R322" s="4"/>
      <c r="S322" s="4"/>
      <c r="T322" s="4"/>
      <c r="U322" s="67"/>
      <c r="AH322" s="30"/>
    </row>
    <row r="323" spans="1:34" ht="20.25" customHeight="1">
      <c r="A323" s="146"/>
      <c r="B323" s="146"/>
      <c r="C323" s="146"/>
      <c r="D323" s="146"/>
      <c r="E323" s="148"/>
      <c r="F323" s="66"/>
      <c r="G323" s="66"/>
      <c r="H323" s="66"/>
      <c r="I323" s="66"/>
      <c r="J323" s="66"/>
      <c r="K323" s="66"/>
      <c r="L323" s="66"/>
      <c r="M323" s="66"/>
      <c r="N323" s="66"/>
      <c r="O323" s="66"/>
      <c r="P323" s="4"/>
      <c r="Q323" s="4"/>
      <c r="R323" s="4"/>
      <c r="S323" s="4"/>
      <c r="T323" s="4"/>
      <c r="U323" s="67"/>
      <c r="AH323" s="30"/>
    </row>
    <row r="324" spans="1:34" ht="20.25" customHeight="1">
      <c r="A324" s="146"/>
      <c r="B324" s="146"/>
      <c r="C324" s="146"/>
      <c r="D324" s="146"/>
      <c r="E324" s="148"/>
      <c r="F324" s="66"/>
      <c r="G324" s="66"/>
      <c r="H324" s="66"/>
      <c r="I324" s="66"/>
      <c r="J324" s="66"/>
      <c r="K324" s="66"/>
      <c r="L324" s="66"/>
      <c r="M324" s="66"/>
      <c r="N324" s="66"/>
      <c r="O324" s="66"/>
      <c r="P324" s="4"/>
      <c r="Q324" s="4"/>
      <c r="R324" s="4"/>
      <c r="S324" s="4"/>
      <c r="T324" s="4"/>
      <c r="U324" s="67"/>
      <c r="AH324" s="30"/>
    </row>
    <row r="325" spans="1:34" ht="20.25" customHeight="1">
      <c r="A325" s="146"/>
      <c r="B325" s="146"/>
      <c r="C325" s="146"/>
      <c r="D325" s="146"/>
      <c r="E325" s="148"/>
      <c r="F325" s="66"/>
      <c r="G325" s="66"/>
      <c r="H325" s="66"/>
      <c r="I325" s="66"/>
      <c r="J325" s="66"/>
      <c r="K325" s="66"/>
      <c r="L325" s="66"/>
      <c r="M325" s="66"/>
      <c r="N325" s="66"/>
      <c r="O325" s="66"/>
      <c r="P325" s="4"/>
      <c r="Q325" s="4"/>
      <c r="R325" s="4"/>
      <c r="S325" s="4"/>
      <c r="T325" s="4"/>
      <c r="U325" s="67"/>
      <c r="AH325" s="30"/>
    </row>
    <row r="326" spans="1:34" ht="20.25" customHeight="1">
      <c r="A326" s="146"/>
      <c r="B326" s="146"/>
      <c r="C326" s="146"/>
      <c r="D326" s="146"/>
      <c r="E326" s="148"/>
      <c r="F326" s="66"/>
      <c r="G326" s="66"/>
      <c r="H326" s="66"/>
      <c r="I326" s="66"/>
      <c r="J326" s="66"/>
      <c r="K326" s="66"/>
      <c r="L326" s="66"/>
      <c r="M326" s="66"/>
      <c r="N326" s="66"/>
      <c r="O326" s="66"/>
      <c r="P326" s="4"/>
      <c r="Q326" s="4"/>
      <c r="R326" s="4"/>
      <c r="S326" s="4"/>
      <c r="T326" s="4"/>
      <c r="U326" s="67"/>
      <c r="AH326" s="30"/>
    </row>
    <row r="327" spans="1:34" ht="20.25" customHeight="1">
      <c r="A327" s="146"/>
      <c r="B327" s="146"/>
      <c r="C327" s="146"/>
      <c r="D327" s="146"/>
      <c r="E327" s="148"/>
      <c r="F327" s="66"/>
      <c r="G327" s="66"/>
      <c r="H327" s="66"/>
      <c r="I327" s="66"/>
      <c r="J327" s="66"/>
      <c r="K327" s="66"/>
      <c r="L327" s="66"/>
      <c r="M327" s="66"/>
      <c r="N327" s="66"/>
      <c r="O327" s="66"/>
      <c r="P327" s="4"/>
      <c r="Q327" s="4"/>
      <c r="R327" s="4"/>
      <c r="S327" s="4"/>
      <c r="T327" s="4"/>
      <c r="U327" s="67"/>
      <c r="AH327" s="30"/>
    </row>
    <row r="328" spans="1:34" ht="20.25" customHeight="1">
      <c r="A328" s="146"/>
      <c r="B328" s="146"/>
      <c r="C328" s="146"/>
      <c r="D328" s="146"/>
      <c r="E328" s="148"/>
      <c r="F328" s="66"/>
      <c r="G328" s="66"/>
      <c r="H328" s="66"/>
      <c r="I328" s="66"/>
      <c r="J328" s="66"/>
      <c r="K328" s="66"/>
      <c r="L328" s="66"/>
      <c r="M328" s="66"/>
      <c r="N328" s="66"/>
      <c r="O328" s="66"/>
      <c r="P328" s="4"/>
      <c r="Q328" s="4"/>
      <c r="R328" s="4"/>
      <c r="S328" s="4"/>
      <c r="T328" s="4"/>
      <c r="U328" s="67"/>
      <c r="AH328" s="30"/>
    </row>
    <row r="329" spans="1:34" ht="20.25" customHeight="1">
      <c r="A329" s="146"/>
      <c r="B329" s="146"/>
      <c r="C329" s="146"/>
      <c r="D329" s="146"/>
      <c r="E329" s="148"/>
      <c r="F329" s="66"/>
      <c r="G329" s="66"/>
      <c r="H329" s="66"/>
      <c r="I329" s="66"/>
      <c r="J329" s="66"/>
      <c r="K329" s="66"/>
      <c r="L329" s="66"/>
      <c r="M329" s="66"/>
      <c r="N329" s="66"/>
      <c r="O329" s="66"/>
      <c r="P329" s="4"/>
      <c r="Q329" s="4"/>
      <c r="R329" s="4"/>
      <c r="S329" s="4"/>
      <c r="T329" s="4"/>
      <c r="U329" s="67"/>
      <c r="AH329" s="30"/>
    </row>
    <row r="330" spans="1:34" ht="20.25" customHeight="1">
      <c r="A330" s="146"/>
      <c r="B330" s="146"/>
      <c r="C330" s="146"/>
      <c r="D330" s="146"/>
      <c r="E330" s="148"/>
      <c r="F330" s="66"/>
      <c r="G330" s="66"/>
      <c r="H330" s="66"/>
      <c r="I330" s="66"/>
      <c r="J330" s="66"/>
      <c r="K330" s="66"/>
      <c r="L330" s="66"/>
      <c r="M330" s="66"/>
      <c r="N330" s="66"/>
      <c r="O330" s="66"/>
      <c r="P330" s="4"/>
      <c r="Q330" s="4"/>
      <c r="R330" s="4"/>
      <c r="S330" s="4"/>
      <c r="T330" s="4"/>
      <c r="U330" s="67"/>
      <c r="AH330" s="30"/>
    </row>
    <row r="331" spans="1:34" ht="20.25" customHeight="1">
      <c r="A331" s="146"/>
      <c r="B331" s="146"/>
      <c r="C331" s="146"/>
      <c r="D331" s="146"/>
      <c r="E331" s="148"/>
      <c r="F331" s="66"/>
      <c r="G331" s="66"/>
      <c r="H331" s="66"/>
      <c r="I331" s="66"/>
      <c r="J331" s="66"/>
      <c r="K331" s="66"/>
      <c r="L331" s="66"/>
      <c r="M331" s="66"/>
      <c r="N331" s="66"/>
      <c r="O331" s="66"/>
      <c r="P331" s="4"/>
      <c r="Q331" s="4"/>
      <c r="R331" s="4"/>
      <c r="S331" s="4"/>
      <c r="T331" s="4"/>
      <c r="U331" s="67"/>
      <c r="AH331" s="30"/>
    </row>
    <row r="332" spans="1:34" ht="20.25" customHeight="1">
      <c r="A332" s="146"/>
      <c r="B332" s="146"/>
      <c r="C332" s="146"/>
      <c r="D332" s="146"/>
      <c r="E332" s="148"/>
      <c r="F332" s="66"/>
      <c r="G332" s="66"/>
      <c r="H332" s="66"/>
      <c r="I332" s="66"/>
      <c r="J332" s="66"/>
      <c r="K332" s="66"/>
      <c r="L332" s="66"/>
      <c r="M332" s="66"/>
      <c r="N332" s="66"/>
      <c r="O332" s="66"/>
      <c r="P332" s="4"/>
      <c r="Q332" s="4"/>
      <c r="R332" s="4"/>
      <c r="S332" s="4"/>
      <c r="T332" s="4"/>
      <c r="U332" s="67"/>
      <c r="AH332" s="30"/>
    </row>
    <row r="333" spans="1:34" ht="20.25" customHeight="1">
      <c r="A333" s="146"/>
      <c r="B333" s="146"/>
      <c r="C333" s="146"/>
      <c r="D333" s="146"/>
      <c r="E333" s="148"/>
      <c r="F333" s="66"/>
      <c r="G333" s="66"/>
      <c r="H333" s="66"/>
      <c r="I333" s="66"/>
      <c r="J333" s="66"/>
      <c r="K333" s="66"/>
      <c r="L333" s="66"/>
      <c r="M333" s="66"/>
      <c r="N333" s="66"/>
      <c r="O333" s="66"/>
      <c r="P333" s="4"/>
      <c r="Q333" s="4"/>
      <c r="R333" s="4"/>
      <c r="S333" s="4"/>
      <c r="T333" s="4"/>
      <c r="U333" s="67"/>
      <c r="AH333" s="30"/>
    </row>
    <row r="334" spans="1:34" ht="20.25" customHeight="1">
      <c r="A334" s="146"/>
      <c r="B334" s="146"/>
      <c r="C334" s="146"/>
      <c r="D334" s="146"/>
      <c r="E334" s="148"/>
      <c r="F334" s="66"/>
      <c r="G334" s="66"/>
      <c r="H334" s="66"/>
      <c r="I334" s="66"/>
      <c r="J334" s="66"/>
      <c r="K334" s="66"/>
      <c r="L334" s="66"/>
      <c r="M334" s="66"/>
      <c r="N334" s="66"/>
      <c r="O334" s="66"/>
      <c r="P334" s="4"/>
      <c r="Q334" s="4"/>
      <c r="R334" s="4"/>
      <c r="S334" s="4"/>
      <c r="T334" s="4"/>
      <c r="U334" s="67"/>
      <c r="AH334" s="30"/>
    </row>
    <row r="335" spans="1:34" ht="20.25" customHeight="1">
      <c r="A335" s="146"/>
      <c r="B335" s="146"/>
      <c r="C335" s="146"/>
      <c r="D335" s="146"/>
      <c r="E335" s="148"/>
      <c r="F335" s="66"/>
      <c r="G335" s="66"/>
      <c r="H335" s="66"/>
      <c r="I335" s="66"/>
      <c r="J335" s="66"/>
      <c r="K335" s="66"/>
      <c r="L335" s="66"/>
      <c r="M335" s="66"/>
      <c r="N335" s="66"/>
      <c r="O335" s="66"/>
      <c r="P335" s="4"/>
      <c r="Q335" s="4"/>
      <c r="R335" s="4"/>
      <c r="S335" s="4"/>
      <c r="T335" s="4"/>
      <c r="U335" s="67"/>
      <c r="AH335" s="30"/>
    </row>
    <row r="336" spans="1:34" ht="20.25" customHeight="1">
      <c r="A336" s="146"/>
      <c r="B336" s="146"/>
      <c r="C336" s="146"/>
      <c r="D336" s="146"/>
      <c r="E336" s="148"/>
      <c r="F336" s="66"/>
      <c r="G336" s="66"/>
      <c r="H336" s="66"/>
      <c r="I336" s="66"/>
      <c r="J336" s="66"/>
      <c r="K336" s="66"/>
      <c r="L336" s="66"/>
      <c r="M336" s="66"/>
      <c r="N336" s="66"/>
      <c r="O336" s="66"/>
      <c r="P336" s="4"/>
      <c r="Q336" s="4"/>
      <c r="R336" s="4"/>
      <c r="S336" s="4"/>
      <c r="T336" s="4"/>
      <c r="U336" s="67"/>
      <c r="AH336" s="30"/>
    </row>
    <row r="337" spans="1:34" ht="20.25" customHeight="1">
      <c r="A337" s="146"/>
      <c r="B337" s="146"/>
      <c r="C337" s="146"/>
      <c r="D337" s="146"/>
      <c r="E337" s="148"/>
      <c r="F337" s="66"/>
      <c r="G337" s="66"/>
      <c r="H337" s="66"/>
      <c r="I337" s="66"/>
      <c r="J337" s="66"/>
      <c r="K337" s="66"/>
      <c r="L337" s="66"/>
      <c r="M337" s="66"/>
      <c r="N337" s="66"/>
      <c r="O337" s="66"/>
      <c r="P337" s="4"/>
      <c r="Q337" s="4"/>
      <c r="R337" s="4"/>
      <c r="S337" s="4"/>
      <c r="T337" s="4"/>
      <c r="U337" s="67"/>
      <c r="AH337" s="30"/>
    </row>
    <row r="338" spans="1:34" ht="20.25" customHeight="1">
      <c r="A338" s="146"/>
      <c r="B338" s="146"/>
      <c r="C338" s="146"/>
      <c r="D338" s="146"/>
      <c r="E338" s="148"/>
      <c r="F338" s="66"/>
      <c r="G338" s="66"/>
      <c r="H338" s="66"/>
      <c r="I338" s="66"/>
      <c r="J338" s="66"/>
      <c r="K338" s="66"/>
      <c r="L338" s="66"/>
      <c r="M338" s="66"/>
      <c r="N338" s="66"/>
      <c r="O338" s="66"/>
      <c r="P338" s="4"/>
      <c r="Q338" s="4"/>
      <c r="R338" s="4"/>
      <c r="S338" s="4"/>
      <c r="T338" s="4"/>
      <c r="U338" s="67"/>
      <c r="AH338" s="30"/>
    </row>
    <row r="339" spans="1:34" ht="20.25" customHeight="1">
      <c r="A339" s="146"/>
      <c r="B339" s="146"/>
      <c r="C339" s="146"/>
      <c r="D339" s="146"/>
      <c r="E339" s="148"/>
      <c r="F339" s="66"/>
      <c r="G339" s="66"/>
      <c r="H339" s="66"/>
      <c r="I339" s="66"/>
      <c r="J339" s="66"/>
      <c r="K339" s="66"/>
      <c r="L339" s="66"/>
      <c r="M339" s="66"/>
      <c r="N339" s="66"/>
      <c r="O339" s="66"/>
      <c r="P339" s="4"/>
      <c r="Q339" s="4"/>
      <c r="R339" s="4"/>
      <c r="S339" s="4"/>
      <c r="T339" s="4"/>
      <c r="U339" s="67"/>
      <c r="AH339" s="30"/>
    </row>
    <row r="340" spans="1:34" ht="20.25" customHeight="1">
      <c r="A340" s="146"/>
      <c r="B340" s="146"/>
      <c r="C340" s="146"/>
      <c r="D340" s="146"/>
      <c r="E340" s="148"/>
      <c r="F340" s="66"/>
      <c r="G340" s="66"/>
      <c r="H340" s="66"/>
      <c r="I340" s="66"/>
      <c r="J340" s="66"/>
      <c r="K340" s="66"/>
      <c r="L340" s="66"/>
      <c r="M340" s="66"/>
      <c r="N340" s="66"/>
      <c r="O340" s="66"/>
      <c r="P340" s="4"/>
      <c r="Q340" s="4"/>
      <c r="R340" s="4"/>
      <c r="S340" s="4"/>
      <c r="T340" s="4"/>
      <c r="U340" s="67"/>
      <c r="AH340" s="30"/>
    </row>
    <row r="341" spans="1:34" ht="20.25" customHeight="1">
      <c r="A341" s="146"/>
      <c r="B341" s="146"/>
      <c r="C341" s="146"/>
      <c r="D341" s="146"/>
      <c r="E341" s="148"/>
      <c r="F341" s="66"/>
      <c r="G341" s="66"/>
      <c r="H341" s="66"/>
      <c r="I341" s="66"/>
      <c r="J341" s="66"/>
      <c r="K341" s="66"/>
      <c r="L341" s="66"/>
      <c r="M341" s="66"/>
      <c r="N341" s="66"/>
      <c r="O341" s="66"/>
      <c r="P341" s="4"/>
      <c r="Q341" s="4"/>
      <c r="R341" s="4"/>
      <c r="S341" s="4"/>
      <c r="T341" s="4"/>
      <c r="U341" s="67"/>
      <c r="AH341" s="30"/>
    </row>
    <row r="342" spans="1:34" ht="20.25" customHeight="1">
      <c r="A342" s="146"/>
      <c r="B342" s="146"/>
      <c r="C342" s="146"/>
      <c r="D342" s="146"/>
      <c r="E342" s="148"/>
      <c r="F342" s="66"/>
      <c r="G342" s="66"/>
      <c r="H342" s="66"/>
      <c r="I342" s="66"/>
      <c r="J342" s="66"/>
      <c r="K342" s="66"/>
      <c r="L342" s="66"/>
      <c r="M342" s="66"/>
      <c r="N342" s="66"/>
      <c r="O342" s="66"/>
      <c r="P342" s="4"/>
      <c r="Q342" s="4"/>
      <c r="R342" s="4"/>
      <c r="S342" s="4"/>
      <c r="T342" s="4"/>
      <c r="U342" s="67"/>
      <c r="AH342" s="30"/>
    </row>
    <row r="343" spans="1:34" ht="20.25" customHeight="1">
      <c r="A343" s="146"/>
      <c r="B343" s="146"/>
      <c r="C343" s="146"/>
      <c r="D343" s="146"/>
      <c r="E343" s="148"/>
      <c r="F343" s="66"/>
      <c r="G343" s="66"/>
      <c r="H343" s="66"/>
      <c r="I343" s="66"/>
      <c r="J343" s="66"/>
      <c r="K343" s="66"/>
      <c r="L343" s="66"/>
      <c r="M343" s="66"/>
      <c r="N343" s="66"/>
      <c r="O343" s="66"/>
      <c r="P343" s="4"/>
      <c r="Q343" s="4"/>
      <c r="R343" s="4"/>
      <c r="S343" s="4"/>
      <c r="T343" s="4"/>
      <c r="U343" s="67"/>
      <c r="AH343" s="30"/>
    </row>
    <row r="344" spans="1:34" ht="20.25" customHeight="1">
      <c r="A344" s="146"/>
      <c r="B344" s="146"/>
      <c r="C344" s="146"/>
      <c r="D344" s="146"/>
      <c r="E344" s="148"/>
      <c r="F344" s="66"/>
      <c r="G344" s="66"/>
      <c r="H344" s="66"/>
      <c r="I344" s="66"/>
      <c r="J344" s="66"/>
      <c r="K344" s="66"/>
      <c r="L344" s="66"/>
      <c r="M344" s="66"/>
      <c r="N344" s="66"/>
      <c r="O344" s="66"/>
      <c r="P344" s="4"/>
      <c r="Q344" s="4"/>
      <c r="R344" s="4"/>
      <c r="S344" s="4"/>
      <c r="T344" s="4"/>
      <c r="U344" s="67"/>
      <c r="AH344" s="30"/>
    </row>
    <row r="345" spans="1:34" ht="20.25" customHeight="1">
      <c r="A345" s="146"/>
      <c r="B345" s="146"/>
      <c r="C345" s="146"/>
      <c r="D345" s="146"/>
      <c r="E345" s="148"/>
      <c r="F345" s="66"/>
      <c r="G345" s="66"/>
      <c r="H345" s="66"/>
      <c r="I345" s="66"/>
      <c r="J345" s="66"/>
      <c r="K345" s="66"/>
      <c r="L345" s="66"/>
      <c r="M345" s="66"/>
      <c r="N345" s="66"/>
      <c r="O345" s="66"/>
      <c r="P345" s="4"/>
      <c r="Q345" s="4"/>
      <c r="R345" s="4"/>
      <c r="S345" s="4"/>
      <c r="T345" s="4"/>
      <c r="U345" s="67"/>
      <c r="AH345" s="30"/>
    </row>
    <row r="346" spans="1:34" ht="20.25" customHeight="1">
      <c r="A346" s="146"/>
      <c r="B346" s="146"/>
      <c r="C346" s="146"/>
      <c r="D346" s="146"/>
      <c r="E346" s="148"/>
      <c r="F346" s="66"/>
      <c r="G346" s="66"/>
      <c r="H346" s="66"/>
      <c r="I346" s="66"/>
      <c r="J346" s="66"/>
      <c r="K346" s="66"/>
      <c r="L346" s="66"/>
      <c r="M346" s="66"/>
      <c r="N346" s="66"/>
      <c r="O346" s="66"/>
      <c r="P346" s="4"/>
      <c r="Q346" s="4"/>
      <c r="R346" s="4"/>
      <c r="S346" s="4"/>
      <c r="T346" s="4"/>
      <c r="U346" s="67"/>
      <c r="AH346" s="30"/>
    </row>
    <row r="347" spans="1:34" ht="20.25" customHeight="1">
      <c r="A347" s="146"/>
      <c r="B347" s="146"/>
      <c r="C347" s="146"/>
      <c r="D347" s="146"/>
      <c r="E347" s="148"/>
      <c r="F347" s="66"/>
      <c r="G347" s="66"/>
      <c r="H347" s="66"/>
      <c r="I347" s="66"/>
      <c r="J347" s="66"/>
      <c r="K347" s="66"/>
      <c r="L347" s="66"/>
      <c r="M347" s="66"/>
      <c r="N347" s="66"/>
      <c r="O347" s="66"/>
      <c r="P347" s="4"/>
      <c r="Q347" s="4"/>
      <c r="R347" s="4"/>
      <c r="S347" s="4"/>
      <c r="T347" s="4"/>
      <c r="U347" s="67"/>
      <c r="AH347" s="30"/>
    </row>
    <row r="348" spans="1:34" ht="20.25" customHeight="1">
      <c r="A348" s="146"/>
      <c r="B348" s="146"/>
      <c r="C348" s="146"/>
      <c r="D348" s="146"/>
      <c r="E348" s="148"/>
      <c r="F348" s="66"/>
      <c r="G348" s="66"/>
      <c r="H348" s="66"/>
      <c r="I348" s="66"/>
      <c r="J348" s="66"/>
      <c r="K348" s="66"/>
      <c r="L348" s="66"/>
      <c r="M348" s="66"/>
      <c r="N348" s="66"/>
      <c r="O348" s="66"/>
      <c r="P348" s="4"/>
      <c r="Q348" s="4"/>
      <c r="R348" s="4"/>
      <c r="S348" s="4"/>
      <c r="T348" s="4"/>
      <c r="U348" s="67"/>
      <c r="AH348" s="30"/>
    </row>
    <row r="349" spans="1:34" ht="20.25" customHeight="1">
      <c r="A349" s="146"/>
      <c r="B349" s="146"/>
      <c r="C349" s="146"/>
      <c r="D349" s="146"/>
      <c r="E349" s="148"/>
      <c r="F349" s="66"/>
      <c r="G349" s="66"/>
      <c r="H349" s="66"/>
      <c r="I349" s="66"/>
      <c r="J349" s="66"/>
      <c r="K349" s="66"/>
      <c r="L349" s="66"/>
      <c r="M349" s="66"/>
      <c r="N349" s="66"/>
      <c r="O349" s="66"/>
      <c r="P349" s="4"/>
      <c r="Q349" s="4"/>
      <c r="R349" s="4"/>
      <c r="S349" s="4"/>
      <c r="T349" s="4"/>
      <c r="U349" s="67"/>
      <c r="AH349" s="30"/>
    </row>
    <row r="350" spans="1:34" ht="20.25" customHeight="1">
      <c r="A350" s="146"/>
      <c r="B350" s="146"/>
      <c r="C350" s="146"/>
      <c r="D350" s="146"/>
      <c r="E350" s="148"/>
      <c r="F350" s="66"/>
      <c r="G350" s="66"/>
      <c r="H350" s="66"/>
      <c r="I350" s="66"/>
      <c r="J350" s="66"/>
      <c r="K350" s="66"/>
      <c r="L350" s="66"/>
      <c r="M350" s="66"/>
      <c r="N350" s="66"/>
      <c r="O350" s="66"/>
      <c r="P350" s="4"/>
      <c r="Q350" s="4"/>
      <c r="R350" s="4"/>
      <c r="S350" s="4"/>
      <c r="T350" s="4"/>
      <c r="U350" s="67"/>
      <c r="AH350" s="30"/>
    </row>
    <row r="351" spans="1:34" ht="20.25" customHeight="1">
      <c r="A351" s="146"/>
      <c r="B351" s="146"/>
      <c r="C351" s="146"/>
      <c r="D351" s="146"/>
      <c r="E351" s="148"/>
      <c r="F351" s="66"/>
      <c r="G351" s="66"/>
      <c r="H351" s="66"/>
      <c r="I351" s="66"/>
      <c r="J351" s="66"/>
      <c r="K351" s="66"/>
      <c r="L351" s="66"/>
      <c r="M351" s="66"/>
      <c r="N351" s="66"/>
      <c r="O351" s="66"/>
      <c r="P351" s="4"/>
      <c r="Q351" s="4"/>
      <c r="R351" s="4"/>
      <c r="S351" s="4"/>
      <c r="T351" s="4"/>
      <c r="U351" s="67"/>
      <c r="AH351" s="30"/>
    </row>
    <row r="352" spans="1:34" ht="20.25" customHeight="1">
      <c r="A352" s="146"/>
      <c r="B352" s="146"/>
      <c r="C352" s="146"/>
      <c r="D352" s="146"/>
      <c r="E352" s="148"/>
      <c r="F352" s="66"/>
      <c r="G352" s="66"/>
      <c r="H352" s="66"/>
      <c r="I352" s="66"/>
      <c r="J352" s="66"/>
      <c r="K352" s="66"/>
      <c r="L352" s="66"/>
      <c r="M352" s="66"/>
      <c r="N352" s="66"/>
      <c r="O352" s="66"/>
      <c r="P352" s="4"/>
      <c r="Q352" s="4"/>
      <c r="R352" s="4"/>
      <c r="S352" s="4"/>
      <c r="T352" s="4"/>
      <c r="U352" s="67"/>
      <c r="AH352" s="30"/>
    </row>
    <row r="353" spans="1:34" ht="20.25" customHeight="1">
      <c r="A353" s="146"/>
      <c r="B353" s="146"/>
      <c r="C353" s="146"/>
      <c r="D353" s="146"/>
      <c r="E353" s="148"/>
      <c r="F353" s="66"/>
      <c r="G353" s="66"/>
      <c r="H353" s="66"/>
      <c r="I353" s="66"/>
      <c r="J353" s="66"/>
      <c r="K353" s="66"/>
      <c r="L353" s="66"/>
      <c r="M353" s="66"/>
      <c r="N353" s="66"/>
      <c r="O353" s="66"/>
      <c r="P353" s="4"/>
      <c r="Q353" s="4"/>
      <c r="R353" s="4"/>
      <c r="S353" s="4"/>
      <c r="T353" s="4"/>
      <c r="U353" s="67"/>
      <c r="AH353" s="30"/>
    </row>
    <row r="354" spans="1:34" ht="20.25" customHeight="1">
      <c r="A354" s="146"/>
      <c r="B354" s="146"/>
      <c r="C354" s="146"/>
      <c r="D354" s="146"/>
      <c r="E354" s="148"/>
      <c r="F354" s="66"/>
      <c r="G354" s="66"/>
      <c r="H354" s="66"/>
      <c r="I354" s="66"/>
      <c r="J354" s="66"/>
      <c r="K354" s="66"/>
      <c r="L354" s="66"/>
      <c r="M354" s="66"/>
      <c r="N354" s="66"/>
      <c r="O354" s="66"/>
      <c r="P354" s="4"/>
      <c r="Q354" s="4"/>
      <c r="R354" s="4"/>
      <c r="S354" s="4"/>
      <c r="T354" s="4"/>
      <c r="U354" s="67"/>
      <c r="AH354" s="30"/>
    </row>
    <row r="355" spans="1:34" ht="20.25" customHeight="1">
      <c r="A355" s="146"/>
      <c r="B355" s="146"/>
      <c r="C355" s="146"/>
      <c r="D355" s="146"/>
      <c r="E355" s="148"/>
      <c r="F355" s="66"/>
      <c r="G355" s="66"/>
      <c r="H355" s="66"/>
      <c r="I355" s="66"/>
      <c r="J355" s="66"/>
      <c r="K355" s="66"/>
      <c r="L355" s="66"/>
      <c r="M355" s="66"/>
      <c r="N355" s="66"/>
      <c r="O355" s="66"/>
      <c r="P355" s="4"/>
      <c r="Q355" s="4"/>
      <c r="R355" s="4"/>
      <c r="S355" s="4"/>
      <c r="T355" s="4"/>
      <c r="U355" s="67"/>
      <c r="AH355" s="30"/>
    </row>
    <row r="356" spans="1:34" ht="20.25" customHeight="1">
      <c r="A356" s="146"/>
      <c r="B356" s="146"/>
      <c r="C356" s="146"/>
      <c r="D356" s="146"/>
      <c r="E356" s="148"/>
      <c r="F356" s="66"/>
      <c r="G356" s="66"/>
      <c r="H356" s="66"/>
      <c r="I356" s="66"/>
      <c r="J356" s="66"/>
      <c r="K356" s="66"/>
      <c r="L356" s="66"/>
      <c r="M356" s="66"/>
      <c r="N356" s="66"/>
      <c r="O356" s="66"/>
      <c r="P356" s="4"/>
      <c r="Q356" s="4"/>
      <c r="R356" s="4"/>
      <c r="S356" s="4"/>
      <c r="T356" s="4"/>
      <c r="U356" s="67"/>
      <c r="AH356" s="30"/>
    </row>
    <row r="357" spans="1:34" ht="20.25" customHeight="1">
      <c r="A357" s="146"/>
      <c r="B357" s="146"/>
      <c r="C357" s="146"/>
      <c r="D357" s="146"/>
      <c r="E357" s="148"/>
      <c r="F357" s="66"/>
      <c r="G357" s="66"/>
      <c r="H357" s="66"/>
      <c r="I357" s="66"/>
      <c r="J357" s="66"/>
      <c r="K357" s="66"/>
      <c r="L357" s="66"/>
      <c r="M357" s="66"/>
      <c r="N357" s="66"/>
      <c r="O357" s="66"/>
      <c r="P357" s="4"/>
      <c r="Q357" s="4"/>
      <c r="R357" s="4"/>
      <c r="S357" s="4"/>
      <c r="T357" s="4"/>
      <c r="U357" s="67"/>
      <c r="AH357" s="30"/>
    </row>
    <row r="358" spans="1:34" ht="20.25" customHeight="1">
      <c r="A358" s="146"/>
      <c r="B358" s="146"/>
      <c r="C358" s="146"/>
      <c r="D358" s="146"/>
      <c r="E358" s="148"/>
      <c r="F358" s="66"/>
      <c r="G358" s="66"/>
      <c r="H358" s="66"/>
      <c r="I358" s="66"/>
      <c r="J358" s="66"/>
      <c r="K358" s="66"/>
      <c r="L358" s="66"/>
      <c r="M358" s="66"/>
      <c r="N358" s="66"/>
      <c r="O358" s="66"/>
      <c r="P358" s="4"/>
      <c r="Q358" s="4"/>
      <c r="R358" s="4"/>
      <c r="S358" s="4"/>
      <c r="T358" s="4"/>
      <c r="U358" s="67"/>
      <c r="AH358" s="30"/>
    </row>
    <row r="359" spans="1:34" ht="20.25" customHeight="1">
      <c r="A359" s="146"/>
      <c r="B359" s="146"/>
      <c r="C359" s="146"/>
      <c r="D359" s="146"/>
      <c r="E359" s="148"/>
      <c r="F359" s="66"/>
      <c r="G359" s="66"/>
      <c r="H359" s="66"/>
      <c r="I359" s="66"/>
      <c r="J359" s="66"/>
      <c r="K359" s="66"/>
      <c r="L359" s="66"/>
      <c r="M359" s="66"/>
      <c r="N359" s="66"/>
      <c r="O359" s="66"/>
      <c r="P359" s="4"/>
      <c r="Q359" s="4"/>
      <c r="R359" s="4"/>
      <c r="S359" s="4"/>
      <c r="T359" s="4"/>
      <c r="U359" s="67"/>
      <c r="AH359" s="30"/>
    </row>
    <row r="360" spans="1:34" ht="20.25" customHeight="1">
      <c r="A360" s="146"/>
      <c r="B360" s="146"/>
      <c r="C360" s="146"/>
      <c r="D360" s="146"/>
      <c r="E360" s="148"/>
      <c r="F360" s="66"/>
      <c r="G360" s="66"/>
      <c r="H360" s="66"/>
      <c r="I360" s="66"/>
      <c r="J360" s="66"/>
      <c r="K360" s="66"/>
      <c r="L360" s="66"/>
      <c r="M360" s="66"/>
      <c r="N360" s="66"/>
      <c r="O360" s="66"/>
      <c r="P360" s="4"/>
      <c r="Q360" s="4"/>
      <c r="R360" s="4"/>
      <c r="S360" s="4"/>
      <c r="T360" s="4"/>
      <c r="U360" s="67"/>
      <c r="AH360" s="30"/>
    </row>
    <row r="361" spans="1:34" ht="20.25" customHeight="1">
      <c r="A361" s="146"/>
      <c r="B361" s="146"/>
      <c r="C361" s="146"/>
      <c r="D361" s="146"/>
      <c r="E361" s="148"/>
      <c r="F361" s="66"/>
      <c r="G361" s="66"/>
      <c r="H361" s="66"/>
      <c r="I361" s="66"/>
      <c r="J361" s="66"/>
      <c r="K361" s="66"/>
      <c r="L361" s="66"/>
      <c r="M361" s="66"/>
      <c r="N361" s="66"/>
      <c r="O361" s="66"/>
      <c r="P361" s="4"/>
      <c r="Q361" s="4"/>
      <c r="R361" s="4"/>
      <c r="S361" s="4"/>
      <c r="T361" s="4"/>
      <c r="U361" s="67"/>
      <c r="AH361" s="30"/>
    </row>
    <row r="362" spans="1:34" ht="20.25" customHeight="1">
      <c r="A362" s="146"/>
      <c r="B362" s="146"/>
      <c r="C362" s="146"/>
      <c r="D362" s="146"/>
      <c r="E362" s="148"/>
      <c r="F362" s="66"/>
      <c r="G362" s="66"/>
      <c r="H362" s="66"/>
      <c r="I362" s="66"/>
      <c r="J362" s="66"/>
      <c r="K362" s="66"/>
      <c r="L362" s="66"/>
      <c r="M362" s="66"/>
      <c r="N362" s="66"/>
      <c r="O362" s="66"/>
      <c r="P362" s="4"/>
      <c r="Q362" s="4"/>
      <c r="R362" s="4"/>
      <c r="S362" s="4"/>
      <c r="T362" s="4"/>
      <c r="U362" s="67"/>
      <c r="AH362" s="30"/>
    </row>
    <row r="363" spans="1:34" ht="20.25" customHeight="1">
      <c r="A363" s="146"/>
      <c r="B363" s="146"/>
      <c r="C363" s="146"/>
      <c r="D363" s="146"/>
      <c r="E363" s="148"/>
      <c r="F363" s="66"/>
      <c r="G363" s="66"/>
      <c r="H363" s="66"/>
      <c r="I363" s="66"/>
      <c r="J363" s="66"/>
      <c r="K363" s="66"/>
      <c r="L363" s="66"/>
      <c r="M363" s="66"/>
      <c r="N363" s="66"/>
      <c r="O363" s="66"/>
      <c r="P363" s="4"/>
      <c r="Q363" s="4"/>
      <c r="R363" s="4"/>
      <c r="S363" s="4"/>
      <c r="T363" s="4"/>
      <c r="U363" s="67"/>
      <c r="AH363" s="30"/>
    </row>
    <row r="364" spans="1:34" ht="20.25" customHeight="1">
      <c r="A364" s="146"/>
      <c r="B364" s="146"/>
      <c r="C364" s="146"/>
      <c r="D364" s="146"/>
      <c r="E364" s="148"/>
      <c r="F364" s="66"/>
      <c r="G364" s="66"/>
      <c r="H364" s="66"/>
      <c r="I364" s="66"/>
      <c r="J364" s="66"/>
      <c r="K364" s="66"/>
      <c r="L364" s="66"/>
      <c r="M364" s="66"/>
      <c r="N364" s="66"/>
      <c r="O364" s="66"/>
      <c r="P364" s="4"/>
      <c r="Q364" s="4"/>
      <c r="R364" s="4"/>
      <c r="S364" s="4"/>
      <c r="T364" s="4"/>
      <c r="U364" s="67"/>
      <c r="AH364" s="30"/>
    </row>
    <row r="365" spans="1:34" ht="20.25" customHeight="1">
      <c r="A365" s="146"/>
      <c r="B365" s="146"/>
      <c r="C365" s="146"/>
      <c r="D365" s="146"/>
      <c r="E365" s="148"/>
      <c r="F365" s="66"/>
      <c r="G365" s="66"/>
      <c r="H365" s="66"/>
      <c r="I365" s="66"/>
      <c r="J365" s="66"/>
      <c r="K365" s="66"/>
      <c r="L365" s="66"/>
      <c r="M365" s="66"/>
      <c r="N365" s="66"/>
      <c r="O365" s="66"/>
      <c r="P365" s="4"/>
      <c r="Q365" s="4"/>
      <c r="R365" s="4"/>
      <c r="S365" s="4"/>
      <c r="T365" s="4"/>
      <c r="U365" s="67"/>
      <c r="AH365" s="30"/>
    </row>
    <row r="366" spans="1:34" ht="20.25" customHeight="1">
      <c r="A366" s="146"/>
      <c r="B366" s="146"/>
      <c r="C366" s="146"/>
      <c r="D366" s="146"/>
      <c r="E366" s="148"/>
      <c r="F366" s="66"/>
      <c r="G366" s="66"/>
      <c r="H366" s="66"/>
      <c r="I366" s="66"/>
      <c r="J366" s="66"/>
      <c r="K366" s="66"/>
      <c r="L366" s="66"/>
      <c r="M366" s="66"/>
      <c r="N366" s="66"/>
      <c r="O366" s="66"/>
      <c r="P366" s="4"/>
      <c r="Q366" s="4"/>
      <c r="R366" s="4"/>
      <c r="S366" s="4"/>
      <c r="T366" s="4"/>
      <c r="U366" s="67"/>
      <c r="AH366" s="30"/>
    </row>
    <row r="367" spans="1:34" ht="20.25" customHeight="1">
      <c r="A367" s="146"/>
      <c r="B367" s="146"/>
      <c r="C367" s="146"/>
      <c r="D367" s="146"/>
      <c r="E367" s="148"/>
      <c r="F367" s="66"/>
      <c r="G367" s="66"/>
      <c r="H367" s="66"/>
      <c r="I367" s="66"/>
      <c r="J367" s="66"/>
      <c r="K367" s="66"/>
      <c r="L367" s="66"/>
      <c r="M367" s="66"/>
      <c r="N367" s="66"/>
      <c r="O367" s="66"/>
      <c r="P367" s="4"/>
      <c r="Q367" s="4"/>
      <c r="R367" s="4"/>
      <c r="S367" s="4"/>
      <c r="T367" s="4"/>
      <c r="U367" s="67"/>
      <c r="AH367" s="30"/>
    </row>
    <row r="368" spans="1:34" ht="20.25" customHeight="1">
      <c r="A368" s="146"/>
      <c r="B368" s="146"/>
      <c r="C368" s="146"/>
      <c r="D368" s="146"/>
      <c r="E368" s="148"/>
      <c r="F368" s="66"/>
      <c r="G368" s="66"/>
      <c r="H368" s="66"/>
      <c r="I368" s="66"/>
      <c r="J368" s="66"/>
      <c r="K368" s="66"/>
      <c r="L368" s="66"/>
      <c r="M368" s="66"/>
      <c r="N368" s="66"/>
      <c r="O368" s="66"/>
      <c r="P368" s="4"/>
      <c r="Q368" s="4"/>
      <c r="R368" s="4"/>
      <c r="S368" s="4"/>
      <c r="T368" s="4"/>
      <c r="U368" s="67"/>
      <c r="AH368" s="30"/>
    </row>
    <row r="369" spans="1:34" ht="20.25" customHeight="1">
      <c r="A369" s="146"/>
      <c r="B369" s="146"/>
      <c r="C369" s="146"/>
      <c r="D369" s="146"/>
      <c r="E369" s="148"/>
      <c r="F369" s="66"/>
      <c r="G369" s="66"/>
      <c r="H369" s="66"/>
      <c r="I369" s="66"/>
      <c r="J369" s="66"/>
      <c r="K369" s="66"/>
      <c r="L369" s="66"/>
      <c r="M369" s="66"/>
      <c r="N369" s="66"/>
      <c r="O369" s="66"/>
      <c r="P369" s="4"/>
      <c r="Q369" s="4"/>
      <c r="R369" s="4"/>
      <c r="S369" s="4"/>
      <c r="T369" s="4"/>
      <c r="U369" s="67"/>
      <c r="AH369" s="30"/>
    </row>
    <row r="370" spans="1:34" ht="20.25" customHeight="1">
      <c r="A370" s="146"/>
      <c r="B370" s="146"/>
      <c r="C370" s="146"/>
      <c r="D370" s="146"/>
      <c r="E370" s="148"/>
      <c r="F370" s="66"/>
      <c r="G370" s="66"/>
      <c r="H370" s="66"/>
      <c r="I370" s="66"/>
      <c r="J370" s="66"/>
      <c r="K370" s="66"/>
      <c r="L370" s="66"/>
      <c r="M370" s="66"/>
      <c r="N370" s="66"/>
      <c r="O370" s="66"/>
      <c r="P370" s="4"/>
      <c r="Q370" s="4"/>
      <c r="R370" s="4"/>
      <c r="S370" s="4"/>
      <c r="T370" s="4"/>
      <c r="U370" s="67"/>
      <c r="AH370" s="30"/>
    </row>
    <row r="371" spans="1:34" ht="20.25" customHeight="1">
      <c r="A371" s="146"/>
      <c r="B371" s="146"/>
      <c r="C371" s="146"/>
      <c r="D371" s="146"/>
      <c r="E371" s="148"/>
      <c r="F371" s="66"/>
      <c r="G371" s="66"/>
      <c r="H371" s="66"/>
      <c r="I371" s="66"/>
      <c r="J371" s="66"/>
      <c r="K371" s="66"/>
      <c r="L371" s="66"/>
      <c r="M371" s="66"/>
      <c r="N371" s="66"/>
      <c r="O371" s="66"/>
      <c r="P371" s="4"/>
      <c r="Q371" s="4"/>
      <c r="R371" s="4"/>
      <c r="S371" s="4"/>
      <c r="T371" s="4"/>
      <c r="U371" s="67"/>
      <c r="AH371" s="30"/>
    </row>
    <row r="372" spans="1:34" ht="20.25" customHeight="1">
      <c r="A372" s="146"/>
      <c r="B372" s="146"/>
      <c r="C372" s="146"/>
      <c r="D372" s="146"/>
      <c r="E372" s="148"/>
      <c r="F372" s="66"/>
      <c r="G372" s="66"/>
      <c r="H372" s="66"/>
      <c r="I372" s="66"/>
      <c r="J372" s="66"/>
      <c r="K372" s="66"/>
      <c r="L372" s="66"/>
      <c r="M372" s="66"/>
      <c r="N372" s="66"/>
      <c r="O372" s="66"/>
      <c r="P372" s="4"/>
      <c r="Q372" s="4"/>
      <c r="R372" s="4"/>
      <c r="S372" s="4"/>
      <c r="T372" s="4"/>
      <c r="U372" s="67"/>
      <c r="AH372" s="30"/>
    </row>
    <row r="373" spans="1:34" ht="20.25" customHeight="1">
      <c r="A373" s="146"/>
      <c r="B373" s="146"/>
      <c r="C373" s="146"/>
      <c r="D373" s="146"/>
      <c r="E373" s="148"/>
      <c r="F373" s="66"/>
      <c r="G373" s="66"/>
      <c r="H373" s="66"/>
      <c r="I373" s="66"/>
      <c r="J373" s="66"/>
      <c r="K373" s="66"/>
      <c r="L373" s="66"/>
      <c r="M373" s="66"/>
      <c r="N373" s="66"/>
      <c r="O373" s="66"/>
      <c r="P373" s="4"/>
      <c r="Q373" s="4"/>
      <c r="R373" s="4"/>
      <c r="S373" s="4"/>
      <c r="T373" s="4"/>
      <c r="U373" s="67"/>
      <c r="AH373" s="30"/>
    </row>
    <row r="374" spans="1:34" ht="20.25" customHeight="1">
      <c r="A374" s="146"/>
      <c r="B374" s="146"/>
      <c r="C374" s="146"/>
      <c r="D374" s="146"/>
      <c r="E374" s="148"/>
      <c r="F374" s="66"/>
      <c r="G374" s="66"/>
      <c r="H374" s="66"/>
      <c r="I374" s="66"/>
      <c r="J374" s="66"/>
      <c r="K374" s="66"/>
      <c r="L374" s="66"/>
      <c r="M374" s="66"/>
      <c r="N374" s="66"/>
      <c r="O374" s="66"/>
      <c r="P374" s="4"/>
      <c r="Q374" s="4"/>
      <c r="R374" s="4"/>
      <c r="S374" s="4"/>
      <c r="T374" s="4"/>
      <c r="U374" s="67"/>
      <c r="AH374" s="30"/>
    </row>
    <row r="375" spans="1:34" ht="20.25" customHeight="1">
      <c r="A375" s="146"/>
      <c r="B375" s="146"/>
      <c r="C375" s="146"/>
      <c r="D375" s="146"/>
      <c r="E375" s="148"/>
      <c r="F375" s="66"/>
      <c r="G375" s="66"/>
      <c r="H375" s="66"/>
      <c r="I375" s="66"/>
      <c r="J375" s="66"/>
      <c r="K375" s="66"/>
      <c r="L375" s="66"/>
      <c r="M375" s="66"/>
      <c r="N375" s="66"/>
      <c r="O375" s="66"/>
      <c r="P375" s="4"/>
      <c r="Q375" s="4"/>
      <c r="R375" s="4"/>
      <c r="S375" s="4"/>
      <c r="T375" s="4"/>
      <c r="U375" s="67"/>
      <c r="AH375" s="30"/>
    </row>
    <row r="376" spans="1:34" ht="20.25" customHeight="1">
      <c r="A376" s="146"/>
      <c r="B376" s="146"/>
      <c r="C376" s="146"/>
      <c r="D376" s="146"/>
      <c r="E376" s="148"/>
      <c r="F376" s="66"/>
      <c r="G376" s="66"/>
      <c r="H376" s="66"/>
      <c r="I376" s="66"/>
      <c r="J376" s="66"/>
      <c r="K376" s="66"/>
      <c r="L376" s="66"/>
      <c r="M376" s="66"/>
      <c r="N376" s="66"/>
      <c r="O376" s="66"/>
      <c r="P376" s="4"/>
      <c r="Q376" s="4"/>
      <c r="R376" s="4"/>
      <c r="S376" s="4"/>
      <c r="T376" s="4"/>
      <c r="U376" s="67"/>
      <c r="AH376" s="30"/>
    </row>
    <row r="377" spans="1:34" ht="20.25" customHeight="1">
      <c r="A377" s="146"/>
      <c r="B377" s="146"/>
      <c r="C377" s="146"/>
      <c r="D377" s="146"/>
      <c r="E377" s="148"/>
      <c r="F377" s="66"/>
      <c r="G377" s="66"/>
      <c r="H377" s="66"/>
      <c r="I377" s="66"/>
      <c r="J377" s="66"/>
      <c r="K377" s="66"/>
      <c r="L377" s="66"/>
      <c r="M377" s="66"/>
      <c r="N377" s="66"/>
      <c r="O377" s="66"/>
      <c r="P377" s="4"/>
      <c r="Q377" s="4"/>
      <c r="R377" s="4"/>
      <c r="S377" s="4"/>
      <c r="T377" s="4"/>
      <c r="U377" s="67"/>
      <c r="AH377" s="30"/>
    </row>
    <row r="378" spans="1:34" ht="20.25" customHeight="1">
      <c r="A378" s="146"/>
      <c r="B378" s="146"/>
      <c r="C378" s="146"/>
      <c r="D378" s="146"/>
      <c r="E378" s="148"/>
      <c r="F378" s="66"/>
      <c r="G378" s="66"/>
      <c r="H378" s="66"/>
      <c r="I378" s="66"/>
      <c r="J378" s="66"/>
      <c r="K378" s="66"/>
      <c r="L378" s="66"/>
      <c r="M378" s="66"/>
      <c r="N378" s="66"/>
      <c r="O378" s="66"/>
      <c r="P378" s="4"/>
      <c r="Q378" s="4"/>
      <c r="R378" s="4"/>
      <c r="S378" s="4"/>
      <c r="T378" s="4"/>
      <c r="U378" s="67"/>
      <c r="AH378" s="30"/>
    </row>
    <row r="379" spans="1:34" ht="20.25" customHeight="1">
      <c r="A379" s="146"/>
      <c r="B379" s="146"/>
      <c r="C379" s="146"/>
      <c r="D379" s="146"/>
      <c r="E379" s="148"/>
      <c r="F379" s="66"/>
      <c r="G379" s="66"/>
      <c r="H379" s="66"/>
      <c r="I379" s="66"/>
      <c r="J379" s="66"/>
      <c r="K379" s="66"/>
      <c r="L379" s="66"/>
      <c r="M379" s="66"/>
      <c r="N379" s="66"/>
      <c r="O379" s="66"/>
      <c r="P379" s="4"/>
      <c r="Q379" s="4"/>
      <c r="R379" s="4"/>
      <c r="S379" s="4"/>
      <c r="T379" s="4"/>
      <c r="U379" s="67"/>
      <c r="AH379" s="30"/>
    </row>
    <row r="380" spans="1:34" ht="20.25" customHeight="1">
      <c r="A380" s="146"/>
      <c r="B380" s="146"/>
      <c r="C380" s="146"/>
      <c r="D380" s="146"/>
      <c r="E380" s="148"/>
      <c r="F380" s="66"/>
      <c r="G380" s="66"/>
      <c r="H380" s="66"/>
      <c r="I380" s="66"/>
      <c r="J380" s="66"/>
      <c r="K380" s="66"/>
      <c r="L380" s="66"/>
      <c r="M380" s="66"/>
      <c r="N380" s="66"/>
      <c r="O380" s="66"/>
      <c r="P380" s="4"/>
      <c r="Q380" s="4"/>
      <c r="R380" s="4"/>
      <c r="S380" s="4"/>
      <c r="T380" s="4"/>
      <c r="U380" s="67"/>
      <c r="AH380" s="30"/>
    </row>
    <row r="381" spans="1:34" ht="20.25" customHeight="1">
      <c r="A381" s="146"/>
      <c r="B381" s="146"/>
      <c r="C381" s="146"/>
      <c r="D381" s="146"/>
      <c r="E381" s="148"/>
      <c r="F381" s="66"/>
      <c r="G381" s="66"/>
      <c r="H381" s="66"/>
      <c r="I381" s="66"/>
      <c r="J381" s="66"/>
      <c r="K381" s="66"/>
      <c r="L381" s="66"/>
      <c r="M381" s="66"/>
      <c r="N381" s="66"/>
      <c r="O381" s="66"/>
      <c r="P381" s="4"/>
      <c r="Q381" s="4"/>
      <c r="R381" s="4"/>
      <c r="S381" s="4"/>
      <c r="T381" s="4"/>
      <c r="U381" s="67"/>
      <c r="AH381" s="30"/>
    </row>
    <row r="382" spans="1:34" ht="20.25" customHeight="1">
      <c r="A382" s="146"/>
      <c r="B382" s="146"/>
      <c r="C382" s="146"/>
      <c r="D382" s="146"/>
      <c r="E382" s="148"/>
      <c r="F382" s="66"/>
      <c r="G382" s="66"/>
      <c r="H382" s="66"/>
      <c r="I382" s="66"/>
      <c r="J382" s="66"/>
      <c r="K382" s="66"/>
      <c r="L382" s="66"/>
      <c r="M382" s="66"/>
      <c r="N382" s="66"/>
      <c r="O382" s="66"/>
      <c r="P382" s="4"/>
      <c r="Q382" s="4"/>
      <c r="R382" s="4"/>
      <c r="S382" s="4"/>
      <c r="T382" s="4"/>
      <c r="U382" s="67"/>
      <c r="AH382" s="30"/>
    </row>
    <row r="383" spans="1:34" ht="20.25" customHeight="1">
      <c r="A383" s="146"/>
      <c r="B383" s="146"/>
      <c r="C383" s="146"/>
      <c r="D383" s="146"/>
      <c r="E383" s="148"/>
      <c r="F383" s="66"/>
      <c r="G383" s="66"/>
      <c r="H383" s="66"/>
      <c r="I383" s="66"/>
      <c r="J383" s="66"/>
      <c r="K383" s="66"/>
      <c r="L383" s="66"/>
      <c r="M383" s="66"/>
      <c r="N383" s="66"/>
      <c r="O383" s="66"/>
      <c r="P383" s="4"/>
      <c r="Q383" s="4"/>
      <c r="R383" s="4"/>
      <c r="S383" s="4"/>
      <c r="T383" s="4"/>
      <c r="U383" s="67"/>
      <c r="AH383" s="30"/>
    </row>
    <row r="384" spans="1:34" ht="20.25" customHeight="1">
      <c r="A384" s="146"/>
      <c r="B384" s="146"/>
      <c r="C384" s="146"/>
      <c r="D384" s="146"/>
      <c r="E384" s="148"/>
      <c r="F384" s="66"/>
      <c r="G384" s="66"/>
      <c r="H384" s="66"/>
      <c r="I384" s="66"/>
      <c r="J384" s="66"/>
      <c r="K384" s="66"/>
      <c r="L384" s="66"/>
      <c r="M384" s="66"/>
      <c r="N384" s="66"/>
      <c r="O384" s="66"/>
      <c r="P384" s="4"/>
      <c r="Q384" s="4"/>
      <c r="R384" s="4"/>
      <c r="S384" s="4"/>
      <c r="T384" s="4"/>
      <c r="U384" s="67"/>
      <c r="AH384" s="30"/>
    </row>
    <row r="385" spans="1:34" ht="20.25" customHeight="1">
      <c r="A385" s="146"/>
      <c r="B385" s="146"/>
      <c r="C385" s="146"/>
      <c r="D385" s="146"/>
      <c r="E385" s="148"/>
      <c r="F385" s="66"/>
      <c r="G385" s="66"/>
      <c r="H385" s="66"/>
      <c r="I385" s="66"/>
      <c r="J385" s="66"/>
      <c r="K385" s="66"/>
      <c r="L385" s="66"/>
      <c r="M385" s="66"/>
      <c r="N385" s="66"/>
      <c r="O385" s="66"/>
      <c r="P385" s="4"/>
      <c r="Q385" s="4"/>
      <c r="R385" s="4"/>
      <c r="S385" s="4"/>
      <c r="T385" s="4"/>
      <c r="U385" s="67"/>
      <c r="AH385" s="30"/>
    </row>
    <row r="386" spans="1:34" ht="20.25" customHeight="1">
      <c r="A386" s="146"/>
      <c r="B386" s="146"/>
      <c r="C386" s="146"/>
      <c r="D386" s="146"/>
      <c r="E386" s="148"/>
      <c r="F386" s="66"/>
      <c r="G386" s="66"/>
      <c r="H386" s="66"/>
      <c r="I386" s="66"/>
      <c r="J386" s="66"/>
      <c r="K386" s="66"/>
      <c r="L386" s="66"/>
      <c r="M386" s="66"/>
      <c r="N386" s="66"/>
      <c r="O386" s="66"/>
      <c r="P386" s="4"/>
      <c r="Q386" s="4"/>
      <c r="R386" s="4"/>
      <c r="S386" s="4"/>
      <c r="T386" s="4"/>
      <c r="U386" s="67"/>
      <c r="AH386" s="30"/>
    </row>
    <row r="387" spans="1:34" ht="20.25" customHeight="1">
      <c r="A387" s="146"/>
      <c r="B387" s="146"/>
      <c r="C387" s="146"/>
      <c r="D387" s="146"/>
      <c r="E387" s="148"/>
      <c r="F387" s="66"/>
      <c r="G387" s="66"/>
      <c r="H387" s="66"/>
      <c r="I387" s="66"/>
      <c r="J387" s="66"/>
      <c r="K387" s="66"/>
      <c r="L387" s="66"/>
      <c r="M387" s="66"/>
      <c r="N387" s="66"/>
      <c r="O387" s="66"/>
      <c r="P387" s="4"/>
      <c r="Q387" s="4"/>
      <c r="R387" s="4"/>
      <c r="S387" s="4"/>
      <c r="T387" s="4"/>
      <c r="U387" s="67"/>
      <c r="AH387" s="30"/>
    </row>
    <row r="388" spans="1:34" ht="20.25" customHeight="1">
      <c r="A388" s="146"/>
      <c r="B388" s="146"/>
      <c r="C388" s="146"/>
      <c r="D388" s="146"/>
      <c r="E388" s="148"/>
      <c r="F388" s="66"/>
      <c r="G388" s="66"/>
      <c r="H388" s="66"/>
      <c r="I388" s="66"/>
      <c r="J388" s="66"/>
      <c r="K388" s="66"/>
      <c r="L388" s="66"/>
      <c r="M388" s="66"/>
      <c r="N388" s="66"/>
      <c r="O388" s="66"/>
      <c r="P388" s="4"/>
      <c r="Q388" s="4"/>
      <c r="R388" s="4"/>
      <c r="S388" s="4"/>
      <c r="T388" s="4"/>
      <c r="U388" s="67"/>
      <c r="AH388" s="30"/>
    </row>
    <row r="389" spans="1:34" ht="20.25" customHeight="1">
      <c r="A389" s="146"/>
      <c r="B389" s="146"/>
      <c r="C389" s="146"/>
      <c r="D389" s="146"/>
      <c r="E389" s="148"/>
      <c r="F389" s="66"/>
      <c r="G389" s="66"/>
      <c r="H389" s="66"/>
      <c r="I389" s="66"/>
      <c r="J389" s="66"/>
      <c r="K389" s="66"/>
      <c r="L389" s="66"/>
      <c r="M389" s="66"/>
      <c r="N389" s="66"/>
      <c r="O389" s="66"/>
      <c r="P389" s="4"/>
      <c r="Q389" s="4"/>
      <c r="R389" s="4"/>
      <c r="S389" s="4"/>
      <c r="T389" s="4"/>
      <c r="U389" s="67"/>
      <c r="AH389" s="30"/>
    </row>
    <row r="390" spans="1:34" ht="20.25" customHeight="1">
      <c r="A390" s="146"/>
      <c r="B390" s="146"/>
      <c r="C390" s="146"/>
      <c r="D390" s="146"/>
      <c r="E390" s="148"/>
      <c r="F390" s="66"/>
      <c r="G390" s="66"/>
      <c r="H390" s="66"/>
      <c r="I390" s="66"/>
      <c r="J390" s="66"/>
      <c r="K390" s="66"/>
      <c r="L390" s="66"/>
      <c r="M390" s="66"/>
      <c r="N390" s="66"/>
      <c r="O390" s="66"/>
      <c r="P390" s="4"/>
      <c r="Q390" s="4"/>
      <c r="R390" s="4"/>
      <c r="S390" s="4"/>
      <c r="T390" s="4"/>
      <c r="U390" s="67"/>
      <c r="AH390" s="30"/>
    </row>
    <row r="391" spans="1:34" ht="20.25" customHeight="1">
      <c r="A391" s="146"/>
      <c r="B391" s="146"/>
      <c r="C391" s="146"/>
      <c r="D391" s="146"/>
      <c r="E391" s="148"/>
      <c r="F391" s="66"/>
      <c r="G391" s="66"/>
      <c r="H391" s="66"/>
      <c r="I391" s="66"/>
      <c r="J391" s="66"/>
      <c r="K391" s="66"/>
      <c r="L391" s="66"/>
      <c r="M391" s="66"/>
      <c r="N391" s="66"/>
      <c r="O391" s="66"/>
      <c r="P391" s="4"/>
      <c r="Q391" s="4"/>
      <c r="R391" s="4"/>
      <c r="S391" s="4"/>
      <c r="T391" s="4"/>
      <c r="U391" s="67"/>
      <c r="AH391" s="30"/>
    </row>
    <row r="392" spans="1:34" ht="20.25" customHeight="1">
      <c r="A392" s="146"/>
      <c r="B392" s="146"/>
      <c r="C392" s="146"/>
      <c r="D392" s="146"/>
      <c r="E392" s="148"/>
      <c r="F392" s="66"/>
      <c r="G392" s="66"/>
      <c r="H392" s="66"/>
      <c r="I392" s="66"/>
      <c r="J392" s="66"/>
      <c r="K392" s="66"/>
      <c r="L392" s="66"/>
      <c r="M392" s="66"/>
      <c r="N392" s="66"/>
      <c r="O392" s="66"/>
      <c r="P392" s="4"/>
      <c r="Q392" s="4"/>
      <c r="R392" s="4"/>
      <c r="S392" s="4"/>
      <c r="T392" s="4"/>
      <c r="U392" s="67"/>
      <c r="AH392" s="30"/>
    </row>
    <row r="393" spans="1:34" ht="20.25" customHeight="1">
      <c r="A393" s="146"/>
      <c r="B393" s="146"/>
      <c r="C393" s="146"/>
      <c r="D393" s="146"/>
      <c r="E393" s="148"/>
      <c r="F393" s="66"/>
      <c r="G393" s="66"/>
      <c r="H393" s="66"/>
      <c r="I393" s="66"/>
      <c r="J393" s="66"/>
      <c r="K393" s="66"/>
      <c r="L393" s="66"/>
      <c r="M393" s="66"/>
      <c r="N393" s="66"/>
      <c r="O393" s="66"/>
      <c r="P393" s="4"/>
      <c r="Q393" s="4"/>
      <c r="R393" s="4"/>
      <c r="S393" s="4"/>
      <c r="T393" s="4"/>
      <c r="U393" s="67"/>
      <c r="AH393" s="30"/>
    </row>
    <row r="394" spans="1:34" ht="20.25" customHeight="1">
      <c r="A394" s="146"/>
      <c r="B394" s="146"/>
      <c r="C394" s="146"/>
      <c r="D394" s="146"/>
      <c r="E394" s="148"/>
      <c r="F394" s="66"/>
      <c r="G394" s="66"/>
      <c r="H394" s="66"/>
      <c r="I394" s="66"/>
      <c r="J394" s="66"/>
      <c r="K394" s="66"/>
      <c r="L394" s="66"/>
      <c r="M394" s="66"/>
      <c r="N394" s="66"/>
      <c r="O394" s="66"/>
      <c r="P394" s="4"/>
      <c r="Q394" s="4"/>
      <c r="R394" s="4"/>
      <c r="S394" s="4"/>
      <c r="T394" s="4"/>
      <c r="U394" s="67"/>
      <c r="AH394" s="30"/>
    </row>
    <row r="395" spans="1:34" ht="20.25" customHeight="1">
      <c r="A395" s="146"/>
      <c r="B395" s="146"/>
      <c r="C395" s="146"/>
      <c r="D395" s="146"/>
      <c r="E395" s="148"/>
      <c r="F395" s="66"/>
      <c r="G395" s="66"/>
      <c r="H395" s="66"/>
      <c r="I395" s="66"/>
      <c r="J395" s="66"/>
      <c r="K395" s="66"/>
      <c r="L395" s="66"/>
      <c r="M395" s="66"/>
      <c r="N395" s="66"/>
      <c r="O395" s="66"/>
      <c r="P395" s="4"/>
      <c r="Q395" s="4"/>
      <c r="R395" s="4"/>
      <c r="S395" s="4"/>
      <c r="T395" s="4"/>
      <c r="U395" s="67"/>
      <c r="AH395" s="30"/>
    </row>
    <row r="396" spans="1:34" ht="20.25" customHeight="1">
      <c r="A396" s="146"/>
      <c r="B396" s="146"/>
      <c r="C396" s="146"/>
      <c r="D396" s="146"/>
      <c r="E396" s="148"/>
      <c r="F396" s="66"/>
      <c r="G396" s="66"/>
      <c r="H396" s="66"/>
      <c r="I396" s="66"/>
      <c r="J396" s="66"/>
      <c r="K396" s="66"/>
      <c r="L396" s="66"/>
      <c r="M396" s="66"/>
      <c r="N396" s="66"/>
      <c r="O396" s="66"/>
      <c r="P396" s="4"/>
      <c r="Q396" s="4"/>
      <c r="R396" s="4"/>
      <c r="S396" s="4"/>
      <c r="T396" s="4"/>
      <c r="U396" s="67"/>
      <c r="AH396" s="30"/>
    </row>
    <row r="397" spans="1:34" ht="20.25" customHeight="1">
      <c r="A397" s="146"/>
      <c r="B397" s="146"/>
      <c r="C397" s="146"/>
      <c r="D397" s="146"/>
      <c r="E397" s="148"/>
      <c r="F397" s="66"/>
      <c r="G397" s="66"/>
      <c r="H397" s="66"/>
      <c r="I397" s="66"/>
      <c r="J397" s="66"/>
      <c r="K397" s="66"/>
      <c r="L397" s="66"/>
      <c r="M397" s="66"/>
      <c r="N397" s="66"/>
      <c r="O397" s="66"/>
      <c r="P397" s="4"/>
      <c r="Q397" s="4"/>
      <c r="R397" s="4"/>
      <c r="S397" s="4"/>
      <c r="T397" s="4"/>
      <c r="U397" s="67"/>
      <c r="AH397" s="30"/>
    </row>
    <row r="398" spans="1:34" ht="20.25" customHeight="1">
      <c r="A398" s="146"/>
      <c r="B398" s="146"/>
      <c r="C398" s="146"/>
      <c r="D398" s="146"/>
      <c r="E398" s="148"/>
      <c r="F398" s="66"/>
      <c r="G398" s="66"/>
      <c r="H398" s="66"/>
      <c r="I398" s="66"/>
      <c r="J398" s="66"/>
      <c r="K398" s="66"/>
      <c r="L398" s="66"/>
      <c r="M398" s="66"/>
      <c r="N398" s="66"/>
      <c r="O398" s="66"/>
      <c r="P398" s="4"/>
      <c r="Q398" s="4"/>
      <c r="R398" s="4"/>
      <c r="S398" s="4"/>
      <c r="T398" s="4"/>
      <c r="U398" s="67"/>
      <c r="AH398" s="30"/>
    </row>
    <row r="399" spans="1:34" ht="20.25" customHeight="1">
      <c r="A399" s="146"/>
      <c r="B399" s="146"/>
      <c r="C399" s="146"/>
      <c r="D399" s="146"/>
      <c r="E399" s="148"/>
      <c r="F399" s="66"/>
      <c r="G399" s="66"/>
      <c r="H399" s="66"/>
      <c r="I399" s="66"/>
      <c r="J399" s="66"/>
      <c r="K399" s="66"/>
      <c r="L399" s="66"/>
      <c r="M399" s="66"/>
      <c r="N399" s="66"/>
      <c r="O399" s="66"/>
      <c r="P399" s="4"/>
      <c r="Q399" s="4"/>
      <c r="R399" s="4"/>
      <c r="S399" s="4"/>
      <c r="T399" s="4"/>
      <c r="U399" s="67"/>
      <c r="AH399" s="30"/>
    </row>
    <row r="400" spans="1:34" ht="20.25" customHeight="1">
      <c r="A400" s="146"/>
      <c r="B400" s="146"/>
      <c r="C400" s="146"/>
      <c r="D400" s="146"/>
      <c r="E400" s="148"/>
      <c r="F400" s="66"/>
      <c r="G400" s="66"/>
      <c r="H400" s="66"/>
      <c r="I400" s="66"/>
      <c r="J400" s="66"/>
      <c r="K400" s="66"/>
      <c r="L400" s="66"/>
      <c r="M400" s="66"/>
      <c r="N400" s="66"/>
      <c r="O400" s="66"/>
      <c r="P400" s="4"/>
      <c r="Q400" s="4"/>
      <c r="R400" s="4"/>
      <c r="S400" s="4"/>
      <c r="T400" s="4"/>
      <c r="U400" s="67"/>
      <c r="AH400" s="30"/>
    </row>
    <row r="401" spans="1:34" ht="20.25" customHeight="1">
      <c r="A401" s="146"/>
      <c r="B401" s="146"/>
      <c r="C401" s="146"/>
      <c r="D401" s="146"/>
      <c r="E401" s="148"/>
      <c r="F401" s="66"/>
      <c r="G401" s="66"/>
      <c r="H401" s="66"/>
      <c r="I401" s="66"/>
      <c r="J401" s="66"/>
      <c r="K401" s="66"/>
      <c r="L401" s="66"/>
      <c r="M401" s="66"/>
      <c r="N401" s="66"/>
      <c r="O401" s="66"/>
      <c r="P401" s="4"/>
      <c r="Q401" s="4"/>
      <c r="R401" s="4"/>
      <c r="S401" s="4"/>
      <c r="T401" s="4"/>
      <c r="U401" s="67"/>
      <c r="AH401" s="30"/>
    </row>
    <row r="402" spans="1:34" ht="20.25" customHeight="1">
      <c r="A402" s="146"/>
      <c r="B402" s="146"/>
      <c r="C402" s="146"/>
      <c r="D402" s="146"/>
      <c r="E402" s="148"/>
      <c r="F402" s="66"/>
      <c r="G402" s="66"/>
      <c r="H402" s="66"/>
      <c r="I402" s="66"/>
      <c r="J402" s="66"/>
      <c r="K402" s="66"/>
      <c r="L402" s="66"/>
      <c r="M402" s="66"/>
      <c r="N402" s="66"/>
      <c r="O402" s="66"/>
      <c r="P402" s="4"/>
      <c r="Q402" s="4"/>
      <c r="R402" s="4"/>
      <c r="S402" s="4"/>
      <c r="T402" s="4"/>
      <c r="U402" s="67"/>
      <c r="AH402" s="30"/>
    </row>
    <row r="403" spans="1:34" ht="20.25" customHeight="1">
      <c r="A403" s="146"/>
      <c r="B403" s="146"/>
      <c r="C403" s="146"/>
      <c r="D403" s="146"/>
      <c r="E403" s="148"/>
      <c r="F403" s="66"/>
      <c r="G403" s="66"/>
      <c r="H403" s="66"/>
      <c r="I403" s="66"/>
      <c r="J403" s="66"/>
      <c r="K403" s="66"/>
      <c r="L403" s="66"/>
      <c r="M403" s="66"/>
      <c r="N403" s="66"/>
      <c r="O403" s="66"/>
      <c r="P403" s="4"/>
      <c r="Q403" s="4"/>
      <c r="R403" s="4"/>
      <c r="S403" s="4"/>
      <c r="T403" s="4"/>
      <c r="U403" s="67"/>
      <c r="AH403" s="30"/>
    </row>
    <row r="404" spans="1:34" ht="20.25" customHeight="1">
      <c r="F404" s="66"/>
      <c r="G404" s="66"/>
      <c r="H404" s="66"/>
      <c r="I404" s="66"/>
      <c r="J404" s="66"/>
      <c r="K404" s="66"/>
      <c r="L404" s="66"/>
      <c r="M404" s="66"/>
      <c r="N404" s="66"/>
      <c r="O404" s="66"/>
      <c r="P404" s="4"/>
      <c r="Q404" s="4"/>
      <c r="R404" s="4"/>
      <c r="S404" s="4"/>
      <c r="T404" s="4"/>
      <c r="U404" s="67"/>
      <c r="AH404" s="30"/>
    </row>
    <row r="405" spans="1:34" ht="20.25" customHeight="1">
      <c r="F405" s="66"/>
      <c r="G405" s="66"/>
      <c r="H405" s="66"/>
      <c r="I405" s="66"/>
      <c r="J405" s="66"/>
      <c r="K405" s="66"/>
      <c r="L405" s="66"/>
      <c r="M405" s="66"/>
      <c r="N405" s="66"/>
      <c r="O405" s="66"/>
      <c r="P405" s="4"/>
      <c r="Q405" s="4"/>
      <c r="R405" s="4"/>
      <c r="S405" s="4"/>
      <c r="T405" s="4"/>
      <c r="U405" s="67"/>
      <c r="AH405" s="30"/>
    </row>
    <row r="406" spans="1:34" ht="20.25" customHeight="1">
      <c r="F406" s="66"/>
      <c r="G406" s="66"/>
      <c r="H406" s="66"/>
      <c r="I406" s="66"/>
      <c r="J406" s="66"/>
      <c r="K406" s="66"/>
      <c r="L406" s="66"/>
      <c r="M406" s="66"/>
      <c r="N406" s="66"/>
      <c r="O406" s="66"/>
      <c r="P406" s="4"/>
      <c r="Q406" s="4"/>
      <c r="R406" s="4"/>
      <c r="S406" s="4"/>
      <c r="T406" s="4"/>
      <c r="U406" s="67"/>
      <c r="AH406" s="30"/>
    </row>
    <row r="407" spans="1:34" ht="20.25" customHeight="1">
      <c r="F407" s="66"/>
      <c r="G407" s="66"/>
      <c r="H407" s="66"/>
      <c r="I407" s="66"/>
      <c r="J407" s="66"/>
      <c r="K407" s="66"/>
      <c r="L407" s="66"/>
      <c r="M407" s="66"/>
      <c r="N407" s="66"/>
      <c r="O407" s="66"/>
      <c r="P407" s="4"/>
      <c r="Q407" s="4"/>
      <c r="R407" s="4"/>
      <c r="S407" s="4"/>
      <c r="T407" s="4"/>
      <c r="U407" s="67"/>
      <c r="AH407" s="30"/>
    </row>
    <row r="408" spans="1:34" ht="20.25" customHeight="1">
      <c r="F408" s="66"/>
      <c r="G408" s="66"/>
      <c r="H408" s="66"/>
      <c r="I408" s="66"/>
      <c r="J408" s="66"/>
      <c r="K408" s="66"/>
      <c r="L408" s="66"/>
      <c r="M408" s="66"/>
      <c r="N408" s="66"/>
      <c r="O408" s="66"/>
      <c r="P408" s="4"/>
      <c r="Q408" s="4"/>
      <c r="R408" s="4"/>
      <c r="S408" s="4"/>
      <c r="T408" s="4"/>
      <c r="U408" s="67"/>
      <c r="AH408" s="30"/>
    </row>
    <row r="409" spans="1:34" ht="20.25" customHeight="1">
      <c r="F409" s="66"/>
      <c r="G409" s="66"/>
      <c r="H409" s="66"/>
      <c r="I409" s="66"/>
      <c r="J409" s="66"/>
      <c r="K409" s="66"/>
      <c r="L409" s="66"/>
      <c r="M409" s="66"/>
      <c r="N409" s="66"/>
      <c r="O409" s="66"/>
      <c r="P409" s="4"/>
      <c r="Q409" s="4"/>
      <c r="R409" s="4"/>
      <c r="S409" s="4"/>
      <c r="T409" s="4"/>
      <c r="U409" s="67"/>
      <c r="AH409" s="30"/>
    </row>
    <row r="410" spans="1:34" ht="20.25" customHeight="1">
      <c r="F410" s="66"/>
      <c r="G410" s="66"/>
      <c r="H410" s="66"/>
      <c r="I410" s="66"/>
      <c r="J410" s="66"/>
      <c r="K410" s="66"/>
      <c r="L410" s="66"/>
      <c r="M410" s="66"/>
      <c r="N410" s="66"/>
      <c r="O410" s="66"/>
      <c r="P410" s="4"/>
      <c r="Q410" s="4"/>
      <c r="R410" s="4"/>
      <c r="S410" s="4"/>
      <c r="T410" s="4"/>
      <c r="U410" s="67"/>
      <c r="AH410" s="30"/>
    </row>
    <row r="411" spans="1:34" ht="20.25" customHeight="1">
      <c r="F411" s="66"/>
      <c r="G411" s="66"/>
      <c r="H411" s="66"/>
      <c r="I411" s="66"/>
      <c r="J411" s="66"/>
      <c r="K411" s="66"/>
      <c r="L411" s="66"/>
      <c r="M411" s="66"/>
      <c r="N411" s="66"/>
      <c r="O411" s="66"/>
      <c r="P411" s="4"/>
      <c r="Q411" s="4"/>
      <c r="R411" s="4"/>
      <c r="S411" s="4"/>
      <c r="T411" s="4"/>
      <c r="U411" s="67"/>
      <c r="AH411" s="30"/>
    </row>
    <row r="412" spans="1:34" ht="20.25" customHeight="1">
      <c r="F412" s="66"/>
      <c r="G412" s="66"/>
      <c r="H412" s="66"/>
      <c r="I412" s="66"/>
      <c r="J412" s="66"/>
      <c r="K412" s="66"/>
      <c r="L412" s="66"/>
      <c r="M412" s="66"/>
      <c r="N412" s="66"/>
      <c r="O412" s="66"/>
      <c r="P412" s="4"/>
      <c r="Q412" s="4"/>
      <c r="R412" s="4"/>
      <c r="S412" s="4"/>
      <c r="T412" s="4"/>
      <c r="U412" s="67"/>
      <c r="AH412" s="30"/>
    </row>
    <row r="413" spans="1:34" ht="20.25" customHeight="1">
      <c r="F413" s="66"/>
      <c r="G413" s="66"/>
      <c r="H413" s="66"/>
      <c r="I413" s="66"/>
      <c r="J413" s="66"/>
      <c r="K413" s="66"/>
      <c r="L413" s="66"/>
      <c r="M413" s="66"/>
      <c r="N413" s="66"/>
      <c r="O413" s="66"/>
      <c r="P413" s="4"/>
      <c r="Q413" s="4"/>
      <c r="R413" s="4"/>
      <c r="S413" s="4"/>
      <c r="T413" s="4"/>
      <c r="U413" s="67"/>
      <c r="AH413" s="30"/>
    </row>
    <row r="414" spans="1:34" ht="20.25" customHeight="1">
      <c r="F414" s="66"/>
      <c r="G414" s="66"/>
      <c r="H414" s="66"/>
      <c r="I414" s="66"/>
      <c r="J414" s="66"/>
      <c r="K414" s="66"/>
      <c r="L414" s="66"/>
      <c r="M414" s="66"/>
      <c r="N414" s="66"/>
      <c r="O414" s="66"/>
      <c r="P414" s="4"/>
      <c r="Q414" s="4"/>
      <c r="R414" s="4"/>
      <c r="S414" s="4"/>
      <c r="T414" s="4"/>
      <c r="U414" s="67"/>
      <c r="AH414" s="30"/>
    </row>
    <row r="415" spans="1:34" ht="20.25" customHeight="1">
      <c r="F415" s="66"/>
      <c r="G415" s="66"/>
      <c r="H415" s="66"/>
      <c r="I415" s="66"/>
      <c r="J415" s="66"/>
      <c r="K415" s="66"/>
      <c r="L415" s="66"/>
      <c r="M415" s="66"/>
      <c r="N415" s="66"/>
      <c r="O415" s="66"/>
      <c r="P415" s="4"/>
      <c r="Q415" s="4"/>
      <c r="R415" s="4"/>
      <c r="S415" s="4"/>
      <c r="T415" s="4"/>
      <c r="U415" s="67"/>
      <c r="AH415" s="30"/>
    </row>
    <row r="416" spans="1:34" ht="20.25" customHeight="1">
      <c r="F416" s="66"/>
      <c r="G416" s="66"/>
      <c r="H416" s="66"/>
      <c r="I416" s="66"/>
      <c r="J416" s="66"/>
      <c r="K416" s="66"/>
      <c r="L416" s="66"/>
      <c r="M416" s="66"/>
      <c r="N416" s="66"/>
      <c r="O416" s="66"/>
      <c r="P416" s="4"/>
      <c r="Q416" s="4"/>
      <c r="R416" s="4"/>
      <c r="S416" s="4"/>
      <c r="T416" s="4"/>
      <c r="U416" s="67"/>
      <c r="AH416" s="30"/>
    </row>
    <row r="417" spans="6:34" ht="20.25" customHeight="1">
      <c r="F417" s="66"/>
      <c r="G417" s="66"/>
      <c r="H417" s="66"/>
      <c r="I417" s="66"/>
      <c r="J417" s="66"/>
      <c r="K417" s="66"/>
      <c r="L417" s="66"/>
      <c r="M417" s="66"/>
      <c r="N417" s="66"/>
      <c r="O417" s="66"/>
      <c r="P417" s="4"/>
      <c r="Q417" s="4"/>
      <c r="R417" s="4"/>
      <c r="S417" s="4"/>
      <c r="T417" s="4"/>
      <c r="U417" s="67"/>
      <c r="AH417" s="30"/>
    </row>
    <row r="418" spans="6:34" ht="20.25" customHeight="1">
      <c r="F418" s="66"/>
      <c r="G418" s="66"/>
      <c r="H418" s="66"/>
      <c r="I418" s="66"/>
      <c r="J418" s="66"/>
      <c r="K418" s="66"/>
      <c r="L418" s="66"/>
      <c r="M418" s="66"/>
      <c r="N418" s="66"/>
      <c r="O418" s="66"/>
      <c r="P418" s="4"/>
      <c r="Q418" s="4"/>
      <c r="R418" s="4"/>
      <c r="S418" s="4"/>
      <c r="T418" s="4"/>
      <c r="U418" s="67"/>
      <c r="AH418" s="30"/>
    </row>
    <row r="419" spans="6:34" ht="20.25" customHeight="1">
      <c r="F419" s="66"/>
      <c r="G419" s="66"/>
      <c r="H419" s="66"/>
      <c r="I419" s="66"/>
      <c r="J419" s="66"/>
      <c r="K419" s="66"/>
      <c r="L419" s="66"/>
      <c r="M419" s="66"/>
      <c r="N419" s="66"/>
      <c r="O419" s="66"/>
      <c r="P419" s="4"/>
      <c r="Q419" s="4"/>
      <c r="R419" s="4"/>
      <c r="S419" s="4"/>
      <c r="T419" s="4"/>
      <c r="U419" s="67"/>
      <c r="AH419" s="30"/>
    </row>
    <row r="420" spans="6:34" ht="20.25" customHeight="1">
      <c r="F420" s="66"/>
      <c r="G420" s="66"/>
      <c r="H420" s="66"/>
      <c r="I420" s="66"/>
      <c r="J420" s="66"/>
      <c r="K420" s="66"/>
      <c r="L420" s="66"/>
      <c r="M420" s="66"/>
      <c r="N420" s="66"/>
      <c r="O420" s="66"/>
      <c r="P420" s="4"/>
      <c r="Q420" s="4"/>
      <c r="R420" s="4"/>
      <c r="S420" s="4"/>
      <c r="T420" s="4"/>
      <c r="U420" s="67"/>
      <c r="AH420" s="30"/>
    </row>
    <row r="421" spans="6:34" ht="20.25" customHeight="1">
      <c r="F421" s="66"/>
      <c r="G421" s="66"/>
      <c r="H421" s="66"/>
      <c r="I421" s="66"/>
      <c r="J421" s="66"/>
      <c r="K421" s="66"/>
      <c r="L421" s="66"/>
      <c r="M421" s="66"/>
      <c r="N421" s="66"/>
      <c r="O421" s="66"/>
      <c r="P421" s="4"/>
      <c r="Q421" s="4"/>
      <c r="R421" s="4"/>
      <c r="S421" s="4"/>
      <c r="T421" s="4"/>
      <c r="U421" s="67"/>
      <c r="AH421" s="30"/>
    </row>
    <row r="422" spans="6:34" ht="20.25" customHeight="1">
      <c r="F422" s="66"/>
      <c r="G422" s="66"/>
      <c r="H422" s="66"/>
      <c r="I422" s="66"/>
      <c r="J422" s="66"/>
      <c r="K422" s="66"/>
      <c r="L422" s="66"/>
      <c r="M422" s="66"/>
      <c r="N422" s="66"/>
      <c r="O422" s="66"/>
      <c r="P422" s="4"/>
      <c r="Q422" s="4"/>
      <c r="R422" s="4"/>
      <c r="S422" s="4"/>
      <c r="T422" s="4"/>
      <c r="U422" s="67"/>
      <c r="AH422" s="30"/>
    </row>
    <row r="423" spans="6:34" ht="20.25" customHeight="1">
      <c r="F423" s="66"/>
      <c r="G423" s="66"/>
      <c r="H423" s="66"/>
      <c r="I423" s="66"/>
      <c r="J423" s="66"/>
      <c r="K423" s="66"/>
      <c r="L423" s="66"/>
      <c r="M423" s="66"/>
      <c r="N423" s="66"/>
      <c r="O423" s="66"/>
      <c r="P423" s="4"/>
      <c r="Q423" s="4"/>
      <c r="R423" s="4"/>
      <c r="S423" s="4"/>
      <c r="T423" s="4"/>
      <c r="U423" s="67"/>
      <c r="AH423" s="30"/>
    </row>
    <row r="424" spans="6:34" ht="20.25" customHeight="1">
      <c r="F424" s="66"/>
      <c r="G424" s="66"/>
      <c r="H424" s="66"/>
      <c r="I424" s="66"/>
      <c r="J424" s="66"/>
      <c r="K424" s="66"/>
      <c r="L424" s="66"/>
      <c r="M424" s="66"/>
      <c r="N424" s="66"/>
      <c r="O424" s="66"/>
      <c r="P424" s="4"/>
      <c r="Q424" s="4"/>
      <c r="R424" s="4"/>
      <c r="S424" s="4"/>
      <c r="T424" s="4"/>
      <c r="U424" s="67"/>
      <c r="AH424" s="30"/>
    </row>
    <row r="425" spans="6:34" ht="20.25" customHeight="1">
      <c r="F425" s="66"/>
      <c r="G425" s="66"/>
      <c r="H425" s="66"/>
      <c r="I425" s="66"/>
      <c r="J425" s="66"/>
      <c r="K425" s="66"/>
      <c r="L425" s="66"/>
      <c r="M425" s="66"/>
      <c r="N425" s="66"/>
      <c r="O425" s="66"/>
      <c r="P425" s="4"/>
      <c r="Q425" s="4"/>
      <c r="R425" s="4"/>
      <c r="S425" s="4"/>
      <c r="T425" s="4"/>
      <c r="U425" s="67"/>
      <c r="AH425" s="30"/>
    </row>
    <row r="426" spans="6:34" ht="20.25" customHeight="1">
      <c r="F426" s="66"/>
      <c r="G426" s="66"/>
      <c r="H426" s="66"/>
      <c r="I426" s="66"/>
      <c r="J426" s="66"/>
      <c r="K426" s="66"/>
      <c r="L426" s="66"/>
      <c r="M426" s="66"/>
      <c r="N426" s="66"/>
      <c r="O426" s="66"/>
      <c r="P426" s="4"/>
      <c r="Q426" s="4"/>
      <c r="R426" s="4"/>
      <c r="S426" s="4"/>
      <c r="T426" s="4"/>
      <c r="U426" s="67"/>
      <c r="AH426" s="30"/>
    </row>
    <row r="427" spans="6:34" ht="20.25" customHeight="1">
      <c r="F427" s="66"/>
      <c r="G427" s="66"/>
      <c r="H427" s="66"/>
      <c r="I427" s="66"/>
      <c r="J427" s="66"/>
      <c r="K427" s="66"/>
      <c r="L427" s="66"/>
      <c r="M427" s="66"/>
      <c r="N427" s="66"/>
      <c r="O427" s="66"/>
      <c r="P427" s="4"/>
      <c r="Q427" s="4"/>
      <c r="R427" s="4"/>
      <c r="S427" s="4"/>
      <c r="T427" s="4"/>
      <c r="U427" s="67"/>
      <c r="AH427" s="30"/>
    </row>
    <row r="428" spans="6:34" ht="20.25" customHeight="1">
      <c r="F428" s="66"/>
      <c r="G428" s="66"/>
      <c r="H428" s="66"/>
      <c r="I428" s="66"/>
      <c r="J428" s="66"/>
      <c r="K428" s="66"/>
      <c r="L428" s="66"/>
      <c r="M428" s="66"/>
      <c r="N428" s="66"/>
      <c r="O428" s="66"/>
      <c r="P428" s="4"/>
      <c r="Q428" s="4"/>
      <c r="R428" s="4"/>
      <c r="S428" s="4"/>
      <c r="T428" s="4"/>
      <c r="U428" s="67"/>
      <c r="AH428" s="30"/>
    </row>
    <row r="429" spans="6:34" ht="20.25" customHeight="1">
      <c r="F429" s="66"/>
      <c r="G429" s="66"/>
      <c r="H429" s="66"/>
      <c r="I429" s="66"/>
      <c r="J429" s="66"/>
      <c r="K429" s="66"/>
      <c r="L429" s="66"/>
      <c r="M429" s="66"/>
      <c r="N429" s="66"/>
      <c r="O429" s="66"/>
      <c r="P429" s="4"/>
      <c r="Q429" s="4"/>
      <c r="R429" s="4"/>
      <c r="S429" s="4"/>
      <c r="T429" s="4"/>
      <c r="U429" s="67"/>
      <c r="AH429" s="30"/>
    </row>
    <row r="430" spans="6:34" ht="20.25" customHeight="1">
      <c r="F430" s="66"/>
      <c r="G430" s="66"/>
      <c r="H430" s="66"/>
      <c r="I430" s="66"/>
      <c r="J430" s="66"/>
      <c r="K430" s="66"/>
      <c r="L430" s="66"/>
      <c r="M430" s="66"/>
      <c r="N430" s="66"/>
      <c r="O430" s="66"/>
      <c r="P430" s="4"/>
      <c r="Q430" s="4"/>
      <c r="R430" s="4"/>
      <c r="S430" s="4"/>
      <c r="T430" s="4"/>
      <c r="U430" s="67"/>
      <c r="AH430" s="30"/>
    </row>
    <row r="431" spans="6:34" ht="20.25" customHeight="1">
      <c r="F431" s="66"/>
      <c r="G431" s="66"/>
      <c r="H431" s="66"/>
      <c r="I431" s="66"/>
      <c r="J431" s="66"/>
      <c r="K431" s="66"/>
      <c r="L431" s="66"/>
      <c r="M431" s="66"/>
      <c r="N431" s="66"/>
      <c r="O431" s="66"/>
      <c r="P431" s="4"/>
      <c r="Q431" s="4"/>
      <c r="R431" s="4"/>
      <c r="S431" s="4"/>
      <c r="T431" s="4"/>
      <c r="U431" s="67"/>
      <c r="AH431" s="30"/>
    </row>
    <row r="432" spans="6:34" ht="20.25" customHeight="1">
      <c r="F432" s="66"/>
      <c r="G432" s="66"/>
      <c r="H432" s="66"/>
      <c r="I432" s="66"/>
      <c r="J432" s="66"/>
      <c r="K432" s="66"/>
      <c r="L432" s="66"/>
      <c r="M432" s="66"/>
      <c r="N432" s="66"/>
      <c r="O432" s="66"/>
      <c r="P432" s="4"/>
      <c r="Q432" s="4"/>
      <c r="R432" s="4"/>
      <c r="S432" s="4"/>
      <c r="T432" s="4"/>
      <c r="U432" s="67"/>
      <c r="AH432" s="30"/>
    </row>
    <row r="433" spans="6:34" ht="20.25" customHeight="1">
      <c r="F433" s="66"/>
      <c r="G433" s="66"/>
      <c r="H433" s="66"/>
      <c r="I433" s="66"/>
      <c r="J433" s="66"/>
      <c r="K433" s="66"/>
      <c r="L433" s="66"/>
      <c r="M433" s="66"/>
      <c r="N433" s="66"/>
      <c r="O433" s="66"/>
      <c r="P433" s="4"/>
      <c r="Q433" s="4"/>
      <c r="R433" s="4"/>
      <c r="S433" s="4"/>
      <c r="T433" s="4"/>
      <c r="U433" s="67"/>
      <c r="AH433" s="30"/>
    </row>
    <row r="434" spans="6:34" ht="20.25" customHeight="1">
      <c r="F434" s="66"/>
      <c r="G434" s="66"/>
      <c r="H434" s="66"/>
      <c r="I434" s="66"/>
      <c r="J434" s="66"/>
      <c r="K434" s="66"/>
      <c r="L434" s="66"/>
      <c r="M434" s="66"/>
      <c r="N434" s="66"/>
      <c r="O434" s="66"/>
      <c r="P434" s="4"/>
      <c r="Q434" s="4"/>
      <c r="R434" s="4"/>
      <c r="S434" s="4"/>
      <c r="T434" s="4"/>
      <c r="U434" s="67"/>
      <c r="AH434" s="30"/>
    </row>
    <row r="435" spans="6:34" ht="20.25" customHeight="1">
      <c r="F435" s="66"/>
      <c r="G435" s="66"/>
      <c r="H435" s="66"/>
      <c r="I435" s="66"/>
      <c r="J435" s="66"/>
      <c r="K435" s="66"/>
      <c r="L435" s="66"/>
      <c r="M435" s="66"/>
      <c r="N435" s="66"/>
      <c r="O435" s="66"/>
      <c r="P435" s="4"/>
      <c r="Q435" s="4"/>
      <c r="R435" s="4"/>
      <c r="S435" s="4"/>
      <c r="T435" s="4"/>
      <c r="U435" s="67"/>
      <c r="AH435" s="30"/>
    </row>
    <row r="436" spans="6:34" ht="20.25" customHeight="1">
      <c r="F436" s="66"/>
      <c r="G436" s="66"/>
      <c r="H436" s="66"/>
      <c r="I436" s="66"/>
      <c r="J436" s="66"/>
      <c r="K436" s="66"/>
      <c r="L436" s="66"/>
      <c r="M436" s="66"/>
      <c r="N436" s="66"/>
      <c r="O436" s="66"/>
      <c r="P436" s="4"/>
      <c r="Q436" s="4"/>
      <c r="R436" s="4"/>
      <c r="S436" s="4"/>
      <c r="T436" s="4"/>
      <c r="U436" s="67"/>
      <c r="AH436" s="30"/>
    </row>
    <row r="437" spans="6:34" ht="20.25" customHeight="1">
      <c r="F437" s="66"/>
      <c r="G437" s="66"/>
      <c r="H437" s="66"/>
      <c r="I437" s="66"/>
      <c r="J437" s="66"/>
      <c r="K437" s="66"/>
      <c r="L437" s="66"/>
      <c r="M437" s="66"/>
      <c r="N437" s="66"/>
      <c r="O437" s="66"/>
      <c r="P437" s="4"/>
      <c r="Q437" s="4"/>
      <c r="R437" s="4"/>
      <c r="S437" s="4"/>
      <c r="T437" s="4"/>
      <c r="U437" s="67"/>
      <c r="AH437" s="30"/>
    </row>
    <row r="438" spans="6:34" ht="20.25" customHeight="1">
      <c r="F438" s="66"/>
      <c r="G438" s="66"/>
      <c r="H438" s="66"/>
      <c r="I438" s="66"/>
      <c r="J438" s="66"/>
      <c r="K438" s="66"/>
      <c r="L438" s="66"/>
      <c r="M438" s="66"/>
      <c r="N438" s="66"/>
      <c r="O438" s="66"/>
      <c r="P438" s="4"/>
      <c r="Q438" s="4"/>
      <c r="R438" s="4"/>
      <c r="S438" s="4"/>
      <c r="T438" s="4"/>
      <c r="U438" s="67"/>
      <c r="AH438" s="30"/>
    </row>
    <row r="439" spans="6:34" ht="20.25" customHeight="1">
      <c r="F439" s="66"/>
      <c r="G439" s="66"/>
      <c r="H439" s="66"/>
      <c r="I439" s="66"/>
      <c r="J439" s="66"/>
      <c r="K439" s="66"/>
      <c r="L439" s="66"/>
      <c r="M439" s="66"/>
      <c r="N439" s="66"/>
      <c r="O439" s="66"/>
      <c r="P439" s="4"/>
      <c r="Q439" s="4"/>
      <c r="R439" s="4"/>
      <c r="S439" s="4"/>
      <c r="T439" s="4"/>
      <c r="U439" s="67"/>
      <c r="AH439" s="30"/>
    </row>
    <row r="440" spans="6:34" ht="20.25" customHeight="1">
      <c r="F440" s="66"/>
      <c r="G440" s="66"/>
      <c r="H440" s="66"/>
      <c r="I440" s="66"/>
      <c r="J440" s="66"/>
      <c r="K440" s="66"/>
      <c r="L440" s="66"/>
      <c r="M440" s="66"/>
      <c r="N440" s="66"/>
      <c r="O440" s="66"/>
      <c r="P440" s="4"/>
      <c r="Q440" s="4"/>
      <c r="R440" s="4"/>
      <c r="S440" s="4"/>
      <c r="T440" s="4"/>
      <c r="U440" s="67"/>
      <c r="AH440" s="30"/>
    </row>
    <row r="441" spans="6:34" ht="20.25" customHeight="1">
      <c r="F441" s="66"/>
      <c r="G441" s="66"/>
      <c r="H441" s="66"/>
      <c r="I441" s="66"/>
      <c r="J441" s="66"/>
      <c r="K441" s="66"/>
      <c r="L441" s="66"/>
      <c r="M441" s="66"/>
      <c r="N441" s="66"/>
      <c r="O441" s="66"/>
      <c r="P441" s="4"/>
      <c r="Q441" s="4"/>
      <c r="R441" s="4"/>
      <c r="S441" s="4"/>
      <c r="T441" s="4"/>
      <c r="U441" s="67"/>
      <c r="AH441" s="30"/>
    </row>
    <row r="442" spans="6:34" ht="20.25" customHeight="1">
      <c r="F442" s="66"/>
      <c r="G442" s="66"/>
      <c r="H442" s="66"/>
      <c r="I442" s="66"/>
      <c r="J442" s="66"/>
      <c r="K442" s="66"/>
      <c r="L442" s="66"/>
      <c r="M442" s="66"/>
      <c r="N442" s="66"/>
      <c r="O442" s="66"/>
      <c r="P442" s="4"/>
      <c r="Q442" s="4"/>
      <c r="R442" s="4"/>
      <c r="S442" s="4"/>
      <c r="T442" s="4"/>
      <c r="U442" s="67"/>
      <c r="AH442" s="30"/>
    </row>
    <row r="443" spans="6:34" ht="20.25" customHeight="1">
      <c r="F443" s="66"/>
      <c r="G443" s="66"/>
      <c r="H443" s="66"/>
      <c r="I443" s="66"/>
      <c r="J443" s="66"/>
      <c r="K443" s="66"/>
      <c r="L443" s="66"/>
      <c r="M443" s="66"/>
      <c r="N443" s="66"/>
      <c r="O443" s="66"/>
      <c r="P443" s="4"/>
      <c r="Q443" s="4"/>
      <c r="R443" s="4"/>
      <c r="S443" s="4"/>
      <c r="T443" s="4"/>
      <c r="U443" s="67"/>
      <c r="AH443" s="30"/>
    </row>
    <row r="444" spans="6:34" ht="20.25" customHeight="1">
      <c r="F444" s="66"/>
      <c r="G444" s="66"/>
      <c r="H444" s="66"/>
      <c r="I444" s="66"/>
      <c r="J444" s="66"/>
      <c r="K444" s="66"/>
      <c r="L444" s="66"/>
      <c r="M444" s="66"/>
      <c r="N444" s="66"/>
      <c r="O444" s="66"/>
      <c r="P444" s="4"/>
      <c r="Q444" s="4"/>
      <c r="R444" s="4"/>
      <c r="S444" s="4"/>
      <c r="T444" s="4"/>
      <c r="U444" s="67"/>
      <c r="AH444" s="30"/>
    </row>
    <row r="445" spans="6:34" ht="20.25" customHeight="1">
      <c r="F445" s="66"/>
      <c r="G445" s="66"/>
      <c r="H445" s="66"/>
      <c r="I445" s="66"/>
      <c r="J445" s="66"/>
      <c r="K445" s="66"/>
      <c r="L445" s="66"/>
      <c r="M445" s="66"/>
      <c r="N445" s="66"/>
      <c r="O445" s="66"/>
      <c r="P445" s="4"/>
      <c r="Q445" s="4"/>
      <c r="R445" s="4"/>
      <c r="S445" s="4"/>
      <c r="T445" s="4"/>
      <c r="U445" s="67"/>
      <c r="AH445" s="30"/>
    </row>
    <row r="446" spans="6:34" ht="20.25" customHeight="1">
      <c r="F446" s="66"/>
      <c r="G446" s="66"/>
      <c r="H446" s="66"/>
      <c r="I446" s="66"/>
      <c r="J446" s="66"/>
      <c r="K446" s="66"/>
      <c r="L446" s="66"/>
      <c r="M446" s="66"/>
      <c r="N446" s="66"/>
      <c r="O446" s="66"/>
      <c r="P446" s="4"/>
      <c r="Q446" s="4"/>
      <c r="R446" s="4"/>
      <c r="S446" s="4"/>
      <c r="T446" s="4"/>
      <c r="U446" s="67"/>
      <c r="AH446" s="30"/>
    </row>
    <row r="447" spans="6:34" ht="20.25" customHeight="1">
      <c r="F447" s="66"/>
      <c r="G447" s="66"/>
      <c r="H447" s="66"/>
      <c r="I447" s="66"/>
      <c r="J447" s="66"/>
      <c r="K447" s="66"/>
      <c r="L447" s="66"/>
      <c r="M447" s="66"/>
      <c r="N447" s="66"/>
      <c r="O447" s="66"/>
      <c r="P447" s="4"/>
      <c r="Q447" s="4"/>
      <c r="R447" s="4"/>
      <c r="S447" s="4"/>
      <c r="T447" s="4"/>
      <c r="U447" s="67"/>
      <c r="AH447" s="30"/>
    </row>
    <row r="448" spans="6:34" ht="20.25" customHeight="1">
      <c r="F448" s="66"/>
      <c r="G448" s="66"/>
      <c r="H448" s="66"/>
      <c r="I448" s="66"/>
      <c r="J448" s="66"/>
      <c r="K448" s="66"/>
      <c r="L448" s="66"/>
      <c r="M448" s="66"/>
      <c r="N448" s="66"/>
      <c r="O448" s="66"/>
      <c r="P448" s="4"/>
      <c r="Q448" s="4"/>
      <c r="R448" s="4"/>
      <c r="S448" s="4"/>
      <c r="T448" s="4"/>
      <c r="U448" s="67"/>
      <c r="AH448" s="30"/>
    </row>
    <row r="449" spans="6:34" ht="20.25" customHeight="1">
      <c r="F449" s="66"/>
      <c r="G449" s="66"/>
      <c r="H449" s="66"/>
      <c r="I449" s="66"/>
      <c r="J449" s="66"/>
      <c r="K449" s="66"/>
      <c r="L449" s="66"/>
      <c r="M449" s="66"/>
      <c r="N449" s="66"/>
      <c r="O449" s="66"/>
      <c r="P449" s="4"/>
      <c r="Q449" s="4"/>
      <c r="R449" s="4"/>
      <c r="S449" s="4"/>
      <c r="T449" s="4"/>
      <c r="U449" s="67"/>
      <c r="AH449" s="30"/>
    </row>
    <row r="450" spans="6:34" ht="20.25" customHeight="1">
      <c r="F450" s="66"/>
      <c r="G450" s="66"/>
      <c r="H450" s="66"/>
      <c r="I450" s="66"/>
      <c r="J450" s="66"/>
      <c r="K450" s="66"/>
      <c r="L450" s="66"/>
      <c r="M450" s="66"/>
      <c r="N450" s="66"/>
      <c r="O450" s="66"/>
      <c r="P450" s="4"/>
      <c r="Q450" s="4"/>
      <c r="R450" s="4"/>
      <c r="S450" s="4"/>
      <c r="T450" s="4"/>
      <c r="U450" s="67"/>
      <c r="AH450" s="30"/>
    </row>
    <row r="451" spans="6:34" ht="20.25" customHeight="1">
      <c r="F451" s="66"/>
      <c r="G451" s="66"/>
      <c r="H451" s="66"/>
      <c r="I451" s="66"/>
      <c r="J451" s="66"/>
      <c r="K451" s="66"/>
      <c r="L451" s="66"/>
      <c r="M451" s="66"/>
      <c r="N451" s="66"/>
      <c r="O451" s="66"/>
      <c r="P451" s="4"/>
      <c r="Q451" s="4"/>
      <c r="R451" s="4"/>
      <c r="S451" s="4"/>
      <c r="T451" s="4"/>
      <c r="U451" s="67"/>
      <c r="AH451" s="30"/>
    </row>
    <row r="452" spans="6:34" ht="20.25" customHeight="1">
      <c r="F452" s="66"/>
      <c r="G452" s="66"/>
      <c r="H452" s="66"/>
      <c r="I452" s="66"/>
      <c r="J452" s="66"/>
      <c r="K452" s="66"/>
      <c r="L452" s="66"/>
      <c r="M452" s="66"/>
      <c r="N452" s="66"/>
      <c r="O452" s="66"/>
      <c r="P452" s="4"/>
      <c r="Q452" s="4"/>
      <c r="R452" s="4"/>
      <c r="S452" s="4"/>
      <c r="T452" s="4"/>
      <c r="U452" s="67"/>
      <c r="AH452" s="30"/>
    </row>
    <row r="453" spans="6:34" ht="20.25" customHeight="1">
      <c r="F453" s="66"/>
      <c r="G453" s="66"/>
      <c r="H453" s="66"/>
      <c r="I453" s="66"/>
      <c r="J453" s="66"/>
      <c r="K453" s="66"/>
      <c r="L453" s="66"/>
      <c r="M453" s="66"/>
      <c r="N453" s="66"/>
      <c r="O453" s="66"/>
      <c r="P453" s="4"/>
      <c r="Q453" s="4"/>
      <c r="R453" s="4"/>
      <c r="S453" s="4"/>
      <c r="T453" s="4"/>
      <c r="U453" s="67"/>
      <c r="AH453" s="30"/>
    </row>
    <row r="454" spans="6:34" ht="20.25" customHeight="1">
      <c r="F454" s="66"/>
      <c r="G454" s="66"/>
      <c r="H454" s="66"/>
      <c r="I454" s="66"/>
      <c r="J454" s="66"/>
      <c r="K454" s="66"/>
      <c r="L454" s="66"/>
      <c r="M454" s="66"/>
      <c r="N454" s="66"/>
      <c r="O454" s="66"/>
      <c r="P454" s="4"/>
      <c r="Q454" s="4"/>
      <c r="R454" s="4"/>
      <c r="S454" s="4"/>
      <c r="T454" s="4"/>
      <c r="U454" s="67"/>
      <c r="AH454" s="30"/>
    </row>
    <row r="455" spans="6:34" ht="20.25" customHeight="1">
      <c r="F455" s="66"/>
      <c r="G455" s="66"/>
      <c r="H455" s="66"/>
      <c r="I455" s="66"/>
      <c r="J455" s="66"/>
      <c r="K455" s="66"/>
      <c r="L455" s="66"/>
      <c r="M455" s="66"/>
      <c r="N455" s="66"/>
      <c r="O455" s="66"/>
      <c r="P455" s="4"/>
      <c r="Q455" s="4"/>
      <c r="R455" s="4"/>
      <c r="S455" s="4"/>
      <c r="T455" s="4"/>
      <c r="U455" s="67"/>
      <c r="AH455" s="30"/>
    </row>
    <row r="456" spans="6:34" ht="20.25" customHeight="1">
      <c r="F456" s="66"/>
      <c r="G456" s="66"/>
      <c r="H456" s="66"/>
      <c r="I456" s="66"/>
      <c r="J456" s="66"/>
      <c r="K456" s="66"/>
      <c r="L456" s="66"/>
      <c r="M456" s="66"/>
      <c r="N456" s="66"/>
      <c r="O456" s="66"/>
      <c r="P456" s="4"/>
      <c r="Q456" s="4"/>
      <c r="R456" s="4"/>
      <c r="S456" s="4"/>
      <c r="T456" s="4"/>
      <c r="U456" s="67"/>
      <c r="AH456" s="30"/>
    </row>
    <row r="457" spans="6:34" ht="20.25" customHeight="1">
      <c r="F457" s="66"/>
      <c r="G457" s="66"/>
      <c r="H457" s="66"/>
      <c r="I457" s="66"/>
      <c r="J457" s="66"/>
      <c r="K457" s="66"/>
      <c r="L457" s="66"/>
      <c r="M457" s="66"/>
      <c r="N457" s="66"/>
      <c r="O457" s="66"/>
      <c r="P457" s="4"/>
      <c r="Q457" s="4"/>
      <c r="R457" s="4"/>
      <c r="S457" s="4"/>
      <c r="T457" s="4"/>
      <c r="U457" s="67"/>
      <c r="AH457" s="30"/>
    </row>
    <row r="458" spans="6:34" ht="20.25" customHeight="1">
      <c r="F458" s="66"/>
      <c r="G458" s="66"/>
      <c r="H458" s="66"/>
      <c r="I458" s="66"/>
      <c r="J458" s="66"/>
      <c r="K458" s="66"/>
      <c r="L458" s="66"/>
      <c r="M458" s="66"/>
      <c r="N458" s="66"/>
      <c r="O458" s="66"/>
      <c r="P458" s="4"/>
      <c r="Q458" s="4"/>
      <c r="R458" s="4"/>
      <c r="S458" s="4"/>
      <c r="T458" s="4"/>
      <c r="U458" s="67"/>
      <c r="AH458" s="30"/>
    </row>
    <row r="459" spans="6:34" ht="20.25" customHeight="1">
      <c r="F459" s="66"/>
      <c r="G459" s="66"/>
      <c r="H459" s="66"/>
      <c r="I459" s="66"/>
      <c r="J459" s="66"/>
      <c r="K459" s="66"/>
      <c r="L459" s="66"/>
      <c r="M459" s="66"/>
      <c r="N459" s="66"/>
      <c r="O459" s="66"/>
      <c r="P459" s="4"/>
      <c r="Q459" s="4"/>
      <c r="R459" s="4"/>
      <c r="S459" s="4"/>
      <c r="T459" s="4"/>
      <c r="U459" s="67"/>
      <c r="AH459" s="30"/>
    </row>
    <row r="460" spans="6:34" ht="20.25" customHeight="1">
      <c r="F460" s="66"/>
      <c r="G460" s="66"/>
      <c r="H460" s="66"/>
      <c r="I460" s="66"/>
      <c r="J460" s="66"/>
      <c r="K460" s="66"/>
      <c r="L460" s="66"/>
      <c r="M460" s="66"/>
      <c r="N460" s="66"/>
      <c r="O460" s="66"/>
      <c r="P460" s="4"/>
      <c r="Q460" s="4"/>
      <c r="R460" s="4"/>
      <c r="S460" s="4"/>
      <c r="T460" s="4"/>
      <c r="U460" s="67"/>
      <c r="AH460" s="30"/>
    </row>
    <row r="461" spans="6:34" ht="20.25" customHeight="1">
      <c r="F461" s="66"/>
      <c r="G461" s="66"/>
      <c r="H461" s="66"/>
      <c r="I461" s="66"/>
      <c r="J461" s="66"/>
      <c r="K461" s="66"/>
      <c r="L461" s="66"/>
      <c r="M461" s="66"/>
      <c r="N461" s="66"/>
      <c r="O461" s="66"/>
      <c r="P461" s="4"/>
      <c r="Q461" s="4"/>
      <c r="R461" s="4"/>
      <c r="S461" s="4"/>
      <c r="T461" s="4"/>
      <c r="U461" s="67"/>
      <c r="AH461" s="30"/>
    </row>
    <row r="462" spans="6:34" ht="20.25" customHeight="1">
      <c r="F462" s="66"/>
      <c r="G462" s="66"/>
      <c r="H462" s="66"/>
      <c r="I462" s="66"/>
      <c r="J462" s="66"/>
      <c r="K462" s="66"/>
      <c r="L462" s="66"/>
      <c r="M462" s="66"/>
      <c r="N462" s="66"/>
      <c r="O462" s="66"/>
      <c r="P462" s="4"/>
      <c r="Q462" s="4"/>
      <c r="R462" s="4"/>
      <c r="S462" s="4"/>
      <c r="T462" s="4"/>
      <c r="U462" s="67"/>
      <c r="AH462" s="30"/>
    </row>
    <row r="463" spans="6:34" ht="20.25" customHeight="1">
      <c r="F463" s="66"/>
      <c r="G463" s="66"/>
      <c r="H463" s="66"/>
      <c r="I463" s="66"/>
      <c r="J463" s="66"/>
      <c r="K463" s="66"/>
      <c r="L463" s="66"/>
      <c r="M463" s="66"/>
      <c r="N463" s="66"/>
      <c r="O463" s="66"/>
      <c r="P463" s="4"/>
      <c r="Q463" s="4"/>
      <c r="R463" s="4"/>
      <c r="S463" s="4"/>
      <c r="T463" s="4"/>
      <c r="U463" s="67"/>
      <c r="AH463" s="30"/>
    </row>
    <row r="464" spans="6:34" ht="20.25" customHeight="1">
      <c r="F464" s="66"/>
      <c r="G464" s="66"/>
      <c r="H464" s="66"/>
      <c r="I464" s="66"/>
      <c r="J464" s="66"/>
      <c r="K464" s="66"/>
      <c r="L464" s="66"/>
      <c r="M464" s="66"/>
      <c r="N464" s="66"/>
      <c r="O464" s="66"/>
      <c r="P464" s="4"/>
      <c r="Q464" s="4"/>
      <c r="R464" s="4"/>
      <c r="S464" s="4"/>
      <c r="T464" s="4"/>
      <c r="U464" s="67"/>
      <c r="AH464" s="30"/>
    </row>
    <row r="465" spans="6:34" ht="20.25" customHeight="1">
      <c r="F465" s="66"/>
      <c r="G465" s="66"/>
      <c r="H465" s="66"/>
      <c r="I465" s="66"/>
      <c r="J465" s="66"/>
      <c r="K465" s="66"/>
      <c r="L465" s="66"/>
      <c r="M465" s="66"/>
      <c r="N465" s="66"/>
      <c r="O465" s="66"/>
      <c r="P465" s="4"/>
      <c r="Q465" s="4"/>
      <c r="R465" s="4"/>
      <c r="S465" s="4"/>
      <c r="T465" s="4"/>
      <c r="U465" s="67"/>
      <c r="AH465" s="30"/>
    </row>
    <row r="466" spans="6:34" ht="20.25" customHeight="1">
      <c r="F466" s="66"/>
      <c r="G466" s="66"/>
      <c r="H466" s="66"/>
      <c r="I466" s="66"/>
      <c r="J466" s="66"/>
      <c r="K466" s="66"/>
      <c r="L466" s="66"/>
      <c r="M466" s="66"/>
      <c r="N466" s="66"/>
      <c r="O466" s="66"/>
      <c r="P466" s="4"/>
      <c r="Q466" s="4"/>
      <c r="R466" s="4"/>
      <c r="S466" s="4"/>
      <c r="T466" s="4"/>
      <c r="U466" s="67"/>
      <c r="AH466" s="30"/>
    </row>
    <row r="467" spans="6:34" ht="20.25" customHeight="1">
      <c r="F467" s="66"/>
      <c r="G467" s="66"/>
      <c r="H467" s="66"/>
      <c r="I467" s="66"/>
      <c r="J467" s="66"/>
      <c r="K467" s="66"/>
      <c r="L467" s="66"/>
      <c r="M467" s="66"/>
      <c r="N467" s="66"/>
      <c r="O467" s="66"/>
      <c r="P467" s="4"/>
      <c r="Q467" s="4"/>
      <c r="R467" s="4"/>
      <c r="S467" s="4"/>
      <c r="T467" s="4"/>
      <c r="U467" s="67"/>
      <c r="AH467" s="30"/>
    </row>
    <row r="468" spans="6:34" ht="20.25" customHeight="1">
      <c r="F468" s="66"/>
      <c r="G468" s="66"/>
      <c r="H468" s="66"/>
      <c r="I468" s="66"/>
      <c r="J468" s="66"/>
      <c r="K468" s="66"/>
      <c r="L468" s="66"/>
      <c r="M468" s="66"/>
      <c r="N468" s="66"/>
      <c r="O468" s="66"/>
      <c r="P468" s="4"/>
      <c r="Q468" s="4"/>
      <c r="R468" s="4"/>
      <c r="S468" s="4"/>
      <c r="T468" s="4"/>
      <c r="U468" s="67"/>
      <c r="AH468" s="30"/>
    </row>
    <row r="469" spans="6:34" ht="20.25" customHeight="1">
      <c r="F469" s="66"/>
      <c r="G469" s="66"/>
      <c r="H469" s="66"/>
      <c r="I469" s="66"/>
      <c r="J469" s="66"/>
      <c r="K469" s="66"/>
      <c r="L469" s="66"/>
      <c r="M469" s="66"/>
      <c r="N469" s="66"/>
      <c r="O469" s="66"/>
      <c r="P469" s="4"/>
      <c r="Q469" s="4"/>
      <c r="R469" s="4"/>
      <c r="S469" s="4"/>
      <c r="T469" s="4"/>
      <c r="U469" s="67"/>
      <c r="AH469" s="30"/>
    </row>
    <row r="470" spans="6:34" ht="20.25" customHeight="1">
      <c r="F470" s="66"/>
      <c r="G470" s="66"/>
      <c r="H470" s="66"/>
      <c r="I470" s="66"/>
      <c r="J470" s="66"/>
      <c r="K470" s="66"/>
      <c r="L470" s="66"/>
      <c r="M470" s="66"/>
      <c r="N470" s="66"/>
      <c r="O470" s="66"/>
      <c r="P470" s="4"/>
      <c r="Q470" s="4"/>
      <c r="R470" s="4"/>
      <c r="S470" s="4"/>
      <c r="T470" s="4"/>
      <c r="U470" s="67"/>
      <c r="AH470" s="30"/>
    </row>
    <row r="471" spans="6:34" ht="20.25" customHeight="1">
      <c r="F471" s="66"/>
      <c r="G471" s="66"/>
      <c r="H471" s="66"/>
      <c r="I471" s="66"/>
      <c r="J471" s="66"/>
      <c r="K471" s="66"/>
      <c r="L471" s="66"/>
      <c r="M471" s="66"/>
      <c r="N471" s="66"/>
      <c r="O471" s="66"/>
      <c r="P471" s="4"/>
      <c r="Q471" s="4"/>
      <c r="R471" s="4"/>
      <c r="S471" s="4"/>
      <c r="T471" s="4"/>
      <c r="U471" s="67"/>
      <c r="AH471" s="30"/>
    </row>
    <row r="472" spans="6:34" ht="20.25" customHeight="1">
      <c r="F472" s="66"/>
      <c r="G472" s="66"/>
      <c r="H472" s="66"/>
      <c r="I472" s="66"/>
      <c r="J472" s="66"/>
      <c r="K472" s="66"/>
      <c r="L472" s="66"/>
      <c r="M472" s="66"/>
      <c r="N472" s="66"/>
      <c r="O472" s="66"/>
      <c r="P472" s="4"/>
      <c r="Q472" s="4"/>
      <c r="R472" s="4"/>
      <c r="S472" s="4"/>
      <c r="T472" s="4"/>
      <c r="U472" s="67"/>
      <c r="AH472" s="30"/>
    </row>
    <row r="473" spans="6:34" ht="20.25" customHeight="1">
      <c r="F473" s="66"/>
      <c r="G473" s="66"/>
      <c r="H473" s="66"/>
      <c r="I473" s="66"/>
      <c r="J473" s="66"/>
      <c r="K473" s="66"/>
      <c r="L473" s="66"/>
      <c r="M473" s="66"/>
      <c r="N473" s="66"/>
      <c r="O473" s="66"/>
      <c r="P473" s="4"/>
      <c r="Q473" s="4"/>
      <c r="R473" s="4"/>
      <c r="S473" s="4"/>
      <c r="T473" s="4"/>
      <c r="U473" s="67"/>
      <c r="AH473" s="30"/>
    </row>
    <row r="474" spans="6:34" ht="20.25" customHeight="1">
      <c r="F474" s="66"/>
      <c r="G474" s="66"/>
      <c r="H474" s="66"/>
      <c r="I474" s="66"/>
      <c r="J474" s="66"/>
      <c r="K474" s="66"/>
      <c r="L474" s="66"/>
      <c r="M474" s="66"/>
      <c r="N474" s="66"/>
      <c r="O474" s="66"/>
      <c r="P474" s="4"/>
      <c r="Q474" s="4"/>
      <c r="R474" s="4"/>
      <c r="S474" s="4"/>
      <c r="T474" s="4"/>
      <c r="U474" s="67"/>
      <c r="AH474" s="30"/>
    </row>
    <row r="475" spans="6:34" ht="20.25" customHeight="1">
      <c r="F475" s="66"/>
      <c r="G475" s="66"/>
      <c r="H475" s="66"/>
      <c r="I475" s="66"/>
      <c r="J475" s="66"/>
      <c r="K475" s="66"/>
      <c r="L475" s="66"/>
      <c r="M475" s="66"/>
      <c r="N475" s="66"/>
      <c r="O475" s="66"/>
      <c r="P475" s="4"/>
      <c r="Q475" s="4"/>
      <c r="R475" s="4"/>
      <c r="S475" s="4"/>
      <c r="T475" s="4"/>
      <c r="U475" s="67"/>
      <c r="AH475" s="30"/>
    </row>
    <row r="476" spans="6:34" ht="20.25" customHeight="1">
      <c r="F476" s="66"/>
      <c r="G476" s="66"/>
      <c r="H476" s="66"/>
      <c r="I476" s="66"/>
      <c r="J476" s="66"/>
      <c r="K476" s="66"/>
      <c r="L476" s="66"/>
      <c r="M476" s="66"/>
      <c r="N476" s="66"/>
      <c r="O476" s="66"/>
      <c r="P476" s="4"/>
      <c r="Q476" s="4"/>
      <c r="R476" s="4"/>
      <c r="S476" s="4"/>
      <c r="T476" s="4"/>
      <c r="U476" s="67"/>
      <c r="AH476" s="30"/>
    </row>
    <row r="477" spans="6:34" ht="20.25" customHeight="1">
      <c r="F477" s="66"/>
      <c r="G477" s="66"/>
      <c r="H477" s="66"/>
      <c r="I477" s="66"/>
      <c r="J477" s="66"/>
      <c r="K477" s="66"/>
      <c r="L477" s="66"/>
      <c r="M477" s="66"/>
      <c r="N477" s="66"/>
      <c r="O477" s="66"/>
      <c r="P477" s="4"/>
      <c r="Q477" s="4"/>
      <c r="R477" s="4"/>
      <c r="S477" s="4"/>
      <c r="T477" s="4"/>
      <c r="U477" s="67"/>
      <c r="AH477" s="30"/>
    </row>
    <row r="478" spans="6:34" ht="20.25" customHeight="1">
      <c r="F478" s="66"/>
      <c r="G478" s="66"/>
      <c r="H478" s="66"/>
      <c r="I478" s="66"/>
      <c r="J478" s="66"/>
      <c r="K478" s="66"/>
      <c r="L478" s="66"/>
      <c r="M478" s="66"/>
      <c r="N478" s="66"/>
      <c r="O478" s="66"/>
      <c r="P478" s="4"/>
      <c r="Q478" s="4"/>
      <c r="R478" s="4"/>
      <c r="S478" s="4"/>
      <c r="T478" s="4"/>
      <c r="U478" s="67"/>
      <c r="AH478" s="30"/>
    </row>
    <row r="479" spans="6:34" ht="20.25" customHeight="1">
      <c r="F479" s="66"/>
      <c r="G479" s="66"/>
      <c r="H479" s="66"/>
      <c r="I479" s="66"/>
      <c r="J479" s="66"/>
      <c r="K479" s="66"/>
      <c r="L479" s="66"/>
      <c r="M479" s="66"/>
      <c r="N479" s="66"/>
      <c r="O479" s="66"/>
      <c r="P479" s="4"/>
      <c r="Q479" s="4"/>
      <c r="R479" s="4"/>
      <c r="S479" s="4"/>
      <c r="T479" s="4"/>
      <c r="U479" s="67"/>
      <c r="AH479" s="30"/>
    </row>
    <row r="480" spans="6:34" ht="20.25" customHeight="1">
      <c r="F480" s="66"/>
      <c r="G480" s="66"/>
      <c r="H480" s="66"/>
      <c r="I480" s="66"/>
      <c r="J480" s="66"/>
      <c r="K480" s="66"/>
      <c r="L480" s="66"/>
      <c r="M480" s="66"/>
      <c r="N480" s="66"/>
      <c r="O480" s="66"/>
      <c r="P480" s="4"/>
      <c r="Q480" s="4"/>
      <c r="R480" s="4"/>
      <c r="S480" s="4"/>
      <c r="T480" s="4"/>
      <c r="U480" s="67"/>
      <c r="AH480" s="30"/>
    </row>
    <row r="481" spans="6:34" ht="20.25" customHeight="1">
      <c r="F481" s="66"/>
      <c r="G481" s="66"/>
      <c r="H481" s="66"/>
      <c r="I481" s="66"/>
      <c r="J481" s="66"/>
      <c r="K481" s="66"/>
      <c r="L481" s="66"/>
      <c r="M481" s="66"/>
      <c r="N481" s="66"/>
      <c r="O481" s="66"/>
      <c r="P481" s="4"/>
      <c r="Q481" s="4"/>
      <c r="R481" s="4"/>
      <c r="S481" s="4"/>
      <c r="T481" s="4"/>
      <c r="U481" s="67"/>
      <c r="AH481" s="30"/>
    </row>
    <row r="482" spans="6:34" ht="20.25" customHeight="1">
      <c r="F482" s="66"/>
      <c r="G482" s="66"/>
      <c r="H482" s="66"/>
      <c r="I482" s="66"/>
      <c r="J482" s="66"/>
      <c r="K482" s="66"/>
      <c r="L482" s="66"/>
      <c r="M482" s="66"/>
      <c r="N482" s="66"/>
      <c r="O482" s="66"/>
      <c r="P482" s="4"/>
      <c r="Q482" s="4"/>
      <c r="R482" s="4"/>
      <c r="S482" s="4"/>
      <c r="T482" s="4"/>
      <c r="U482" s="67"/>
      <c r="AH482" s="30"/>
    </row>
    <row r="483" spans="6:34" ht="20.25" customHeight="1">
      <c r="F483" s="66"/>
      <c r="G483" s="66"/>
      <c r="H483" s="66"/>
      <c r="I483" s="66"/>
      <c r="J483" s="66"/>
      <c r="K483" s="66"/>
      <c r="L483" s="66"/>
      <c r="M483" s="66"/>
      <c r="N483" s="66"/>
      <c r="O483" s="66"/>
      <c r="P483" s="4"/>
      <c r="Q483" s="4"/>
      <c r="R483" s="4"/>
      <c r="S483" s="4"/>
      <c r="T483" s="4"/>
      <c r="U483" s="67"/>
      <c r="AH483" s="30"/>
    </row>
    <row r="484" spans="6:34" ht="20.25" customHeight="1">
      <c r="F484" s="66"/>
      <c r="G484" s="66"/>
      <c r="H484" s="66"/>
      <c r="I484" s="66"/>
      <c r="J484" s="66"/>
      <c r="K484" s="66"/>
      <c r="L484" s="66"/>
      <c r="M484" s="66"/>
      <c r="N484" s="66"/>
      <c r="O484" s="66"/>
      <c r="P484" s="4"/>
      <c r="Q484" s="4"/>
      <c r="R484" s="4"/>
      <c r="S484" s="4"/>
      <c r="T484" s="4"/>
      <c r="U484" s="67"/>
      <c r="AH484" s="30"/>
    </row>
    <row r="485" spans="6:34" ht="20.25" customHeight="1">
      <c r="F485" s="66"/>
      <c r="G485" s="66"/>
      <c r="H485" s="66"/>
      <c r="I485" s="66"/>
      <c r="J485" s="66"/>
      <c r="K485" s="66"/>
      <c r="L485" s="66"/>
      <c r="M485" s="66"/>
      <c r="N485" s="66"/>
      <c r="O485" s="66"/>
      <c r="P485" s="4"/>
      <c r="Q485" s="4"/>
      <c r="R485" s="4"/>
      <c r="S485" s="4"/>
      <c r="T485" s="4"/>
      <c r="U485" s="67"/>
      <c r="AH485" s="30"/>
    </row>
    <row r="486" spans="6:34" ht="20.25" customHeight="1">
      <c r="F486" s="66"/>
      <c r="G486" s="66"/>
      <c r="H486" s="66"/>
      <c r="I486" s="66"/>
      <c r="J486" s="66"/>
      <c r="K486" s="66"/>
      <c r="L486" s="66"/>
      <c r="M486" s="66"/>
      <c r="N486" s="66"/>
      <c r="O486" s="66"/>
      <c r="P486" s="4"/>
      <c r="Q486" s="4"/>
      <c r="R486" s="4"/>
      <c r="S486" s="4"/>
      <c r="T486" s="4"/>
      <c r="U486" s="67"/>
      <c r="AH486" s="30"/>
    </row>
    <row r="487" spans="6:34" ht="20.25" customHeight="1">
      <c r="F487" s="66"/>
      <c r="G487" s="66"/>
      <c r="H487" s="66"/>
      <c r="I487" s="66"/>
      <c r="J487" s="66"/>
      <c r="K487" s="66"/>
      <c r="L487" s="66"/>
      <c r="M487" s="66"/>
      <c r="N487" s="66"/>
      <c r="O487" s="66"/>
      <c r="P487" s="4"/>
      <c r="Q487" s="4"/>
      <c r="R487" s="4"/>
      <c r="S487" s="4"/>
      <c r="T487" s="4"/>
      <c r="U487" s="67"/>
      <c r="AH487" s="30"/>
    </row>
    <row r="488" spans="6:34" ht="20.25" customHeight="1">
      <c r="F488" s="66"/>
      <c r="G488" s="66"/>
      <c r="H488" s="66"/>
      <c r="I488" s="66"/>
      <c r="J488" s="66"/>
      <c r="K488" s="66"/>
      <c r="L488" s="66"/>
      <c r="M488" s="66"/>
      <c r="N488" s="66"/>
      <c r="O488" s="66"/>
      <c r="P488" s="4"/>
      <c r="Q488" s="4"/>
      <c r="R488" s="4"/>
      <c r="S488" s="4"/>
      <c r="T488" s="4"/>
      <c r="U488" s="67"/>
      <c r="AH488" s="30"/>
    </row>
    <row r="489" spans="6:34" ht="20.25" customHeight="1">
      <c r="F489" s="66"/>
      <c r="G489" s="66"/>
      <c r="H489" s="66"/>
      <c r="I489" s="66"/>
      <c r="J489" s="66"/>
      <c r="K489" s="66"/>
      <c r="L489" s="66"/>
      <c r="M489" s="66"/>
      <c r="N489" s="66"/>
      <c r="O489" s="66"/>
      <c r="P489" s="4"/>
      <c r="Q489" s="4"/>
      <c r="R489" s="4"/>
      <c r="S489" s="4"/>
      <c r="T489" s="4"/>
      <c r="U489" s="67"/>
      <c r="AH489" s="30"/>
    </row>
    <row r="490" spans="6:34" ht="20.25" customHeight="1">
      <c r="F490" s="66"/>
      <c r="G490" s="66"/>
      <c r="H490" s="66"/>
      <c r="I490" s="66"/>
      <c r="J490" s="66"/>
      <c r="K490" s="66"/>
      <c r="L490" s="66"/>
      <c r="M490" s="66"/>
      <c r="N490" s="66"/>
      <c r="O490" s="66"/>
      <c r="P490" s="4"/>
      <c r="Q490" s="4"/>
      <c r="R490" s="4"/>
      <c r="S490" s="4"/>
      <c r="T490" s="4"/>
      <c r="U490" s="67"/>
      <c r="AH490" s="30"/>
    </row>
    <row r="491" spans="6:34" ht="20.25" customHeight="1">
      <c r="F491" s="66"/>
      <c r="G491" s="66"/>
      <c r="H491" s="66"/>
      <c r="I491" s="66"/>
      <c r="J491" s="66"/>
      <c r="K491" s="66"/>
      <c r="L491" s="66"/>
      <c r="M491" s="66"/>
      <c r="N491" s="66"/>
      <c r="O491" s="66"/>
      <c r="P491" s="4"/>
      <c r="Q491" s="4"/>
      <c r="R491" s="4"/>
      <c r="S491" s="4"/>
      <c r="T491" s="4"/>
      <c r="U491" s="67"/>
      <c r="AH491" s="30"/>
    </row>
    <row r="492" spans="6:34" ht="20.25" customHeight="1">
      <c r="F492" s="66"/>
      <c r="G492" s="66"/>
      <c r="H492" s="66"/>
      <c r="I492" s="66"/>
      <c r="J492" s="66"/>
      <c r="K492" s="66"/>
      <c r="L492" s="66"/>
      <c r="M492" s="66"/>
      <c r="N492" s="66"/>
      <c r="O492" s="66"/>
      <c r="P492" s="4"/>
      <c r="Q492" s="4"/>
      <c r="R492" s="4"/>
      <c r="S492" s="4"/>
      <c r="T492" s="4"/>
      <c r="U492" s="67"/>
      <c r="AH492" s="30"/>
    </row>
    <row r="493" spans="6:34" ht="20.25" customHeight="1">
      <c r="F493" s="66"/>
      <c r="G493" s="66"/>
      <c r="H493" s="66"/>
      <c r="I493" s="66"/>
      <c r="J493" s="66"/>
      <c r="K493" s="66"/>
      <c r="L493" s="66"/>
      <c r="M493" s="66"/>
      <c r="N493" s="66"/>
      <c r="O493" s="66"/>
      <c r="P493" s="4"/>
      <c r="Q493" s="4"/>
      <c r="R493" s="4"/>
      <c r="S493" s="4"/>
      <c r="T493" s="4"/>
      <c r="U493" s="67"/>
      <c r="AH493" s="30"/>
    </row>
    <row r="494" spans="6:34" ht="20.25" customHeight="1">
      <c r="F494" s="66"/>
      <c r="G494" s="66"/>
      <c r="H494" s="66"/>
      <c r="I494" s="66"/>
      <c r="J494" s="66"/>
      <c r="K494" s="66"/>
      <c r="L494" s="66"/>
      <c r="M494" s="66"/>
      <c r="N494" s="66"/>
      <c r="O494" s="66"/>
      <c r="P494" s="4"/>
      <c r="Q494" s="4"/>
      <c r="R494" s="4"/>
      <c r="S494" s="4"/>
      <c r="T494" s="4"/>
      <c r="U494" s="67"/>
      <c r="AH494" s="30"/>
    </row>
    <row r="495" spans="6:34" ht="20.25" customHeight="1">
      <c r="F495" s="66"/>
      <c r="G495" s="66"/>
      <c r="H495" s="66"/>
      <c r="I495" s="66"/>
      <c r="J495" s="66"/>
      <c r="K495" s="66"/>
      <c r="L495" s="66"/>
      <c r="M495" s="66"/>
      <c r="N495" s="66"/>
      <c r="O495" s="66"/>
      <c r="P495" s="4"/>
      <c r="Q495" s="4"/>
      <c r="R495" s="4"/>
      <c r="S495" s="4"/>
      <c r="T495" s="4"/>
      <c r="U495" s="67"/>
      <c r="AH495" s="30"/>
    </row>
    <row r="496" spans="6:34" ht="20.25" customHeight="1">
      <c r="F496" s="66"/>
      <c r="G496" s="66"/>
      <c r="H496" s="66"/>
      <c r="I496" s="66"/>
      <c r="J496" s="66"/>
      <c r="K496" s="66"/>
      <c r="L496" s="66"/>
      <c r="M496" s="66"/>
      <c r="N496" s="66"/>
      <c r="O496" s="66"/>
      <c r="P496" s="4"/>
      <c r="Q496" s="4"/>
      <c r="R496" s="4"/>
      <c r="S496" s="4"/>
      <c r="T496" s="4"/>
      <c r="U496" s="67"/>
      <c r="AH496" s="30"/>
    </row>
    <row r="497" spans="6:34" ht="20.25" customHeight="1">
      <c r="F497" s="66"/>
      <c r="G497" s="66"/>
      <c r="H497" s="66"/>
      <c r="I497" s="66"/>
      <c r="J497" s="66"/>
      <c r="K497" s="66"/>
      <c r="L497" s="66"/>
      <c r="M497" s="66"/>
      <c r="N497" s="66"/>
      <c r="O497" s="66"/>
      <c r="P497" s="4"/>
      <c r="Q497" s="4"/>
      <c r="R497" s="4"/>
      <c r="S497" s="4"/>
      <c r="T497" s="4"/>
      <c r="U497" s="67"/>
      <c r="AH497" s="30"/>
    </row>
    <row r="498" spans="6:34" ht="20.25" customHeight="1">
      <c r="F498" s="66"/>
      <c r="G498" s="66"/>
      <c r="H498" s="66"/>
      <c r="I498" s="66"/>
      <c r="J498" s="66"/>
      <c r="K498" s="66"/>
      <c r="L498" s="66"/>
      <c r="M498" s="66"/>
      <c r="N498" s="66"/>
      <c r="O498" s="66"/>
      <c r="P498" s="4"/>
      <c r="Q498" s="4"/>
      <c r="R498" s="4"/>
      <c r="S498" s="4"/>
      <c r="T498" s="4"/>
      <c r="U498" s="67"/>
      <c r="AH498" s="30"/>
    </row>
    <row r="499" spans="6:34" ht="20.25" customHeight="1">
      <c r="F499" s="66"/>
      <c r="G499" s="66"/>
      <c r="H499" s="66"/>
      <c r="I499" s="66"/>
      <c r="J499" s="66"/>
      <c r="K499" s="66"/>
      <c r="L499" s="66"/>
      <c r="M499" s="66"/>
      <c r="N499" s="66"/>
      <c r="O499" s="66"/>
      <c r="P499" s="4"/>
      <c r="Q499" s="4"/>
      <c r="R499" s="4"/>
      <c r="S499" s="4"/>
      <c r="T499" s="4"/>
      <c r="U499" s="67"/>
      <c r="AH499" s="30"/>
    </row>
    <row r="500" spans="6:34" ht="20.25" customHeight="1">
      <c r="F500" s="66"/>
      <c r="G500" s="66"/>
      <c r="H500" s="66"/>
      <c r="I500" s="66"/>
      <c r="J500" s="66"/>
      <c r="K500" s="66"/>
      <c r="L500" s="66"/>
      <c r="M500" s="66"/>
      <c r="N500" s="66"/>
      <c r="O500" s="66"/>
      <c r="P500" s="4"/>
      <c r="Q500" s="4"/>
      <c r="R500" s="4"/>
      <c r="S500" s="4"/>
      <c r="T500" s="4"/>
      <c r="U500" s="67"/>
      <c r="AH500" s="30"/>
    </row>
    <row r="501" spans="6:34" ht="20.25" customHeight="1">
      <c r="F501" s="66"/>
      <c r="G501" s="66"/>
      <c r="H501" s="66"/>
      <c r="I501" s="66"/>
      <c r="J501" s="66"/>
      <c r="K501" s="66"/>
      <c r="L501" s="66"/>
      <c r="M501" s="66"/>
      <c r="N501" s="66"/>
      <c r="O501" s="66"/>
      <c r="P501" s="4"/>
      <c r="Q501" s="4"/>
      <c r="R501" s="4"/>
      <c r="S501" s="4"/>
      <c r="T501" s="4"/>
      <c r="U501" s="67"/>
      <c r="AH501" s="30"/>
    </row>
    <row r="502" spans="6:34" ht="20.25" customHeight="1">
      <c r="F502" s="66"/>
      <c r="G502" s="66"/>
      <c r="H502" s="66"/>
      <c r="I502" s="66"/>
      <c r="J502" s="66"/>
      <c r="K502" s="66"/>
      <c r="L502" s="66"/>
      <c r="M502" s="66"/>
      <c r="N502" s="66"/>
      <c r="O502" s="66"/>
      <c r="P502" s="4"/>
      <c r="Q502" s="4"/>
      <c r="R502" s="4"/>
      <c r="S502" s="4"/>
      <c r="T502" s="4"/>
      <c r="U502" s="67"/>
      <c r="AH502" s="30"/>
    </row>
    <row r="503" spans="6:34" ht="20.25" customHeight="1">
      <c r="F503" s="66"/>
      <c r="G503" s="66"/>
      <c r="H503" s="66"/>
      <c r="I503" s="66"/>
      <c r="J503" s="66"/>
      <c r="K503" s="66"/>
      <c r="L503" s="66"/>
      <c r="M503" s="66"/>
      <c r="N503" s="66"/>
      <c r="O503" s="66"/>
      <c r="P503" s="4"/>
      <c r="Q503" s="4"/>
      <c r="R503" s="4"/>
      <c r="S503" s="4"/>
      <c r="T503" s="4"/>
      <c r="U503" s="67"/>
      <c r="AH503" s="30"/>
    </row>
    <row r="504" spans="6:34" ht="20.25" customHeight="1">
      <c r="F504" s="66"/>
      <c r="G504" s="66"/>
      <c r="H504" s="66"/>
      <c r="I504" s="66"/>
      <c r="J504" s="66"/>
      <c r="K504" s="66"/>
      <c r="L504" s="66"/>
      <c r="M504" s="66"/>
      <c r="N504" s="66"/>
      <c r="O504" s="66"/>
      <c r="P504" s="4"/>
      <c r="Q504" s="4"/>
      <c r="R504" s="4"/>
      <c r="S504" s="4"/>
      <c r="T504" s="4"/>
      <c r="U504" s="67"/>
      <c r="AH504" s="30"/>
    </row>
    <row r="505" spans="6:34" ht="20.25" customHeight="1">
      <c r="F505" s="66"/>
      <c r="G505" s="66"/>
      <c r="H505" s="66"/>
      <c r="I505" s="66"/>
      <c r="J505" s="66"/>
      <c r="K505" s="66"/>
      <c r="L505" s="66"/>
      <c r="M505" s="66"/>
      <c r="N505" s="66"/>
      <c r="O505" s="66"/>
      <c r="P505" s="4"/>
      <c r="Q505" s="4"/>
      <c r="R505" s="4"/>
      <c r="S505" s="4"/>
      <c r="T505" s="4"/>
      <c r="U505" s="67"/>
      <c r="AH505" s="30"/>
    </row>
    <row r="506" spans="6:34" ht="20.25" customHeight="1">
      <c r="F506" s="66"/>
      <c r="G506" s="66"/>
      <c r="H506" s="66"/>
      <c r="I506" s="66"/>
      <c r="J506" s="66"/>
      <c r="K506" s="66"/>
      <c r="L506" s="66"/>
      <c r="M506" s="66"/>
      <c r="N506" s="66"/>
      <c r="O506" s="66"/>
      <c r="P506" s="4"/>
      <c r="Q506" s="4"/>
      <c r="R506" s="4"/>
      <c r="S506" s="4"/>
      <c r="T506" s="4"/>
      <c r="U506" s="67"/>
      <c r="AH506" s="30"/>
    </row>
    <row r="507" spans="6:34" ht="20.25" customHeight="1">
      <c r="F507" s="66"/>
      <c r="G507" s="66"/>
      <c r="H507" s="66"/>
      <c r="I507" s="66"/>
      <c r="J507" s="66"/>
      <c r="K507" s="66"/>
      <c r="L507" s="66"/>
      <c r="M507" s="66"/>
      <c r="N507" s="66"/>
      <c r="O507" s="66"/>
      <c r="P507" s="4"/>
      <c r="Q507" s="4"/>
      <c r="R507" s="4"/>
      <c r="S507" s="4"/>
      <c r="T507" s="4"/>
      <c r="U507" s="67"/>
      <c r="AH507" s="30"/>
    </row>
    <row r="508" spans="6:34" ht="20.25" customHeight="1">
      <c r="F508" s="66"/>
      <c r="G508" s="66"/>
      <c r="H508" s="66"/>
      <c r="I508" s="66"/>
      <c r="J508" s="66"/>
      <c r="K508" s="66"/>
      <c r="L508" s="66"/>
      <c r="M508" s="66"/>
      <c r="N508" s="66"/>
      <c r="O508" s="66"/>
      <c r="P508" s="4"/>
      <c r="Q508" s="4"/>
      <c r="R508" s="4"/>
      <c r="S508" s="4"/>
      <c r="T508" s="4"/>
      <c r="U508" s="67"/>
      <c r="AH508" s="30"/>
    </row>
    <row r="509" spans="6:34" ht="20.25" customHeight="1">
      <c r="F509" s="66"/>
      <c r="G509" s="66"/>
      <c r="H509" s="66"/>
      <c r="I509" s="66"/>
      <c r="J509" s="66"/>
      <c r="K509" s="66"/>
      <c r="L509" s="66"/>
      <c r="M509" s="66"/>
      <c r="N509" s="66"/>
      <c r="O509" s="66"/>
      <c r="P509" s="4"/>
      <c r="Q509" s="4"/>
      <c r="R509" s="4"/>
      <c r="S509" s="4"/>
      <c r="T509" s="4"/>
      <c r="U509" s="67"/>
      <c r="AH509" s="30"/>
    </row>
    <row r="510" spans="6:34" ht="20.25" customHeight="1">
      <c r="F510" s="66"/>
      <c r="G510" s="66"/>
      <c r="H510" s="66"/>
      <c r="I510" s="66"/>
      <c r="J510" s="66"/>
      <c r="K510" s="66"/>
      <c r="L510" s="66"/>
      <c r="M510" s="66"/>
      <c r="N510" s="66"/>
      <c r="O510" s="66"/>
      <c r="P510" s="4"/>
      <c r="Q510" s="4"/>
      <c r="R510" s="4"/>
      <c r="S510" s="4"/>
      <c r="T510" s="4"/>
      <c r="U510" s="67"/>
      <c r="AH510" s="30"/>
    </row>
    <row r="511" spans="6:34" ht="20.25" customHeight="1">
      <c r="F511" s="66"/>
      <c r="G511" s="66"/>
      <c r="H511" s="66"/>
      <c r="I511" s="66"/>
      <c r="J511" s="66"/>
      <c r="K511" s="66"/>
      <c r="L511" s="66"/>
      <c r="M511" s="66"/>
      <c r="N511" s="66"/>
      <c r="O511" s="66"/>
      <c r="P511" s="4"/>
      <c r="Q511" s="4"/>
      <c r="R511" s="4"/>
      <c r="S511" s="4"/>
      <c r="T511" s="4"/>
      <c r="U511" s="67"/>
      <c r="AH511" s="30"/>
    </row>
    <row r="512" spans="6:34" ht="20.25" customHeight="1">
      <c r="F512" s="66"/>
      <c r="G512" s="66"/>
      <c r="H512" s="66"/>
      <c r="I512" s="66"/>
      <c r="J512" s="66"/>
      <c r="K512" s="66"/>
      <c r="L512" s="66"/>
      <c r="M512" s="66"/>
      <c r="N512" s="66"/>
      <c r="O512" s="66"/>
      <c r="P512" s="4"/>
      <c r="Q512" s="4"/>
      <c r="R512" s="4"/>
      <c r="S512" s="4"/>
      <c r="T512" s="4"/>
      <c r="U512" s="67"/>
      <c r="AH512" s="30"/>
    </row>
    <row r="513" spans="6:34" ht="20.25" customHeight="1">
      <c r="F513" s="66"/>
      <c r="G513" s="66"/>
      <c r="H513" s="66"/>
      <c r="I513" s="66"/>
      <c r="J513" s="66"/>
      <c r="K513" s="66"/>
      <c r="L513" s="66"/>
      <c r="M513" s="66"/>
      <c r="N513" s="66"/>
      <c r="O513" s="66"/>
      <c r="P513" s="4"/>
      <c r="Q513" s="4"/>
      <c r="R513" s="4"/>
      <c r="S513" s="4"/>
      <c r="T513" s="4"/>
      <c r="U513" s="67"/>
      <c r="AH513" s="30"/>
    </row>
    <row r="514" spans="6:34" ht="20.25" customHeight="1">
      <c r="F514" s="66"/>
      <c r="G514" s="66"/>
      <c r="H514" s="66"/>
      <c r="I514" s="66"/>
      <c r="J514" s="66"/>
      <c r="K514" s="66"/>
      <c r="L514" s="66"/>
      <c r="M514" s="66"/>
      <c r="N514" s="66"/>
      <c r="O514" s="66"/>
      <c r="P514" s="4"/>
      <c r="Q514" s="4"/>
      <c r="R514" s="4"/>
      <c r="S514" s="4"/>
      <c r="T514" s="4"/>
      <c r="U514" s="67"/>
      <c r="AH514" s="30"/>
    </row>
    <row r="515" spans="6:34" ht="20.25" customHeight="1">
      <c r="F515" s="66"/>
      <c r="G515" s="66"/>
      <c r="H515" s="66"/>
      <c r="I515" s="66"/>
      <c r="J515" s="66"/>
      <c r="K515" s="66"/>
      <c r="L515" s="66"/>
      <c r="M515" s="66"/>
      <c r="N515" s="66"/>
      <c r="O515" s="66"/>
      <c r="P515" s="4"/>
      <c r="Q515" s="4"/>
      <c r="R515" s="4"/>
      <c r="S515" s="4"/>
      <c r="T515" s="4"/>
      <c r="U515" s="67"/>
      <c r="AH515" s="30"/>
    </row>
    <row r="516" spans="6:34" ht="20.25" customHeight="1">
      <c r="F516" s="66"/>
      <c r="G516" s="66"/>
      <c r="H516" s="66"/>
      <c r="I516" s="66"/>
      <c r="J516" s="66"/>
      <c r="K516" s="66"/>
      <c r="L516" s="66"/>
      <c r="M516" s="66"/>
      <c r="N516" s="66"/>
      <c r="O516" s="66"/>
      <c r="P516" s="4"/>
      <c r="Q516" s="4"/>
      <c r="R516" s="4"/>
      <c r="S516" s="4"/>
      <c r="T516" s="4"/>
      <c r="U516" s="67"/>
      <c r="AH516" s="30"/>
    </row>
    <row r="517" spans="6:34" ht="20.25" customHeight="1">
      <c r="F517" s="66"/>
      <c r="G517" s="66"/>
      <c r="H517" s="66"/>
      <c r="I517" s="66"/>
      <c r="J517" s="66"/>
      <c r="K517" s="66"/>
      <c r="L517" s="66"/>
      <c r="M517" s="66"/>
      <c r="N517" s="66"/>
      <c r="O517" s="66"/>
      <c r="P517" s="4"/>
      <c r="Q517" s="4"/>
      <c r="R517" s="4"/>
      <c r="S517" s="4"/>
      <c r="T517" s="4"/>
      <c r="U517" s="67"/>
      <c r="AH517" s="30"/>
    </row>
    <row r="518" spans="6:34" ht="20.25" customHeight="1">
      <c r="F518" s="66"/>
      <c r="G518" s="66"/>
      <c r="H518" s="66"/>
      <c r="I518" s="66"/>
      <c r="J518" s="66"/>
      <c r="K518" s="66"/>
      <c r="L518" s="66"/>
      <c r="M518" s="66"/>
      <c r="N518" s="66"/>
      <c r="O518" s="66"/>
      <c r="P518" s="4"/>
      <c r="Q518" s="4"/>
      <c r="R518" s="4"/>
      <c r="S518" s="4"/>
      <c r="T518" s="4"/>
      <c r="U518" s="67"/>
      <c r="AH518" s="30"/>
    </row>
    <row r="519" spans="6:34" ht="20.25" customHeight="1">
      <c r="F519" s="66"/>
      <c r="G519" s="66"/>
      <c r="H519" s="66"/>
      <c r="I519" s="66"/>
      <c r="J519" s="66"/>
      <c r="K519" s="66"/>
      <c r="L519" s="66"/>
      <c r="M519" s="66"/>
      <c r="N519" s="66"/>
      <c r="O519" s="66"/>
      <c r="P519" s="4"/>
      <c r="Q519" s="4"/>
      <c r="R519" s="4"/>
      <c r="S519" s="4"/>
      <c r="T519" s="4"/>
      <c r="U519" s="67"/>
      <c r="AH519" s="30"/>
    </row>
    <row r="520" spans="6:34" ht="20.25" customHeight="1">
      <c r="F520" s="66"/>
      <c r="G520" s="66"/>
      <c r="H520" s="66"/>
      <c r="I520" s="66"/>
      <c r="J520" s="66"/>
      <c r="K520" s="66"/>
      <c r="L520" s="66"/>
      <c r="M520" s="66"/>
      <c r="N520" s="66"/>
      <c r="O520" s="66"/>
      <c r="P520" s="4"/>
      <c r="Q520" s="4"/>
      <c r="R520" s="4"/>
      <c r="S520" s="4"/>
      <c r="T520" s="4"/>
      <c r="U520" s="67"/>
      <c r="AH520" s="30"/>
    </row>
    <row r="521" spans="6:34" ht="20.25" customHeight="1">
      <c r="F521" s="66"/>
      <c r="G521" s="66"/>
      <c r="H521" s="66"/>
      <c r="I521" s="66"/>
      <c r="J521" s="66"/>
      <c r="K521" s="66"/>
      <c r="L521" s="66"/>
      <c r="M521" s="66"/>
      <c r="N521" s="66"/>
      <c r="O521" s="66"/>
      <c r="P521" s="4"/>
      <c r="Q521" s="4"/>
      <c r="R521" s="4"/>
      <c r="S521" s="4"/>
      <c r="T521" s="4"/>
      <c r="U521" s="67"/>
      <c r="AH521" s="30"/>
    </row>
    <row r="522" spans="6:34" ht="20.25" customHeight="1">
      <c r="F522" s="66"/>
      <c r="G522" s="66"/>
      <c r="H522" s="66"/>
      <c r="I522" s="66"/>
      <c r="J522" s="66"/>
      <c r="K522" s="66"/>
      <c r="L522" s="66"/>
      <c r="M522" s="66"/>
      <c r="N522" s="66"/>
      <c r="O522" s="66"/>
      <c r="P522" s="4"/>
      <c r="Q522" s="4"/>
      <c r="R522" s="4"/>
      <c r="S522" s="4"/>
      <c r="T522" s="4"/>
      <c r="U522" s="67"/>
      <c r="AH522" s="30"/>
    </row>
    <row r="523" spans="6:34" ht="20.25" customHeight="1">
      <c r="F523" s="66"/>
      <c r="G523" s="66"/>
      <c r="H523" s="66"/>
      <c r="I523" s="66"/>
      <c r="J523" s="66"/>
      <c r="K523" s="66"/>
      <c r="L523" s="66"/>
      <c r="M523" s="66"/>
      <c r="N523" s="66"/>
      <c r="O523" s="66"/>
      <c r="P523" s="4"/>
      <c r="Q523" s="4"/>
      <c r="R523" s="4"/>
      <c r="S523" s="4"/>
      <c r="T523" s="4"/>
      <c r="U523" s="67"/>
      <c r="AH523" s="30"/>
    </row>
    <row r="524" spans="6:34" ht="20.25" customHeight="1">
      <c r="F524" s="66"/>
      <c r="G524" s="66"/>
      <c r="H524" s="66"/>
      <c r="I524" s="66"/>
      <c r="J524" s="66"/>
      <c r="K524" s="66"/>
      <c r="L524" s="66"/>
      <c r="M524" s="66"/>
      <c r="N524" s="66"/>
      <c r="O524" s="66"/>
      <c r="P524" s="4"/>
      <c r="Q524" s="4"/>
      <c r="R524" s="4"/>
      <c r="S524" s="4"/>
      <c r="T524" s="4"/>
      <c r="U524" s="67"/>
      <c r="AH524" s="30"/>
    </row>
    <row r="525" spans="6:34" ht="20.25" customHeight="1">
      <c r="F525" s="66"/>
      <c r="G525" s="66"/>
      <c r="H525" s="66"/>
      <c r="I525" s="66"/>
      <c r="J525" s="66"/>
      <c r="K525" s="66"/>
      <c r="L525" s="66"/>
      <c r="M525" s="66"/>
      <c r="N525" s="66"/>
      <c r="O525" s="66"/>
      <c r="P525" s="4"/>
      <c r="Q525" s="4"/>
      <c r="R525" s="4"/>
      <c r="S525" s="4"/>
      <c r="T525" s="4"/>
      <c r="U525" s="67"/>
      <c r="AH525" s="30"/>
    </row>
    <row r="526" spans="6:34" ht="20.25" customHeight="1">
      <c r="F526" s="66"/>
      <c r="G526" s="66"/>
      <c r="H526" s="66"/>
      <c r="I526" s="66"/>
      <c r="J526" s="66"/>
      <c r="K526" s="66"/>
      <c r="L526" s="66"/>
      <c r="M526" s="66"/>
      <c r="N526" s="66"/>
      <c r="O526" s="66"/>
      <c r="P526" s="4"/>
      <c r="Q526" s="4"/>
      <c r="R526" s="4"/>
      <c r="S526" s="4"/>
      <c r="T526" s="4"/>
      <c r="U526" s="67"/>
      <c r="AH526" s="30"/>
    </row>
    <row r="527" spans="6:34" ht="20.25" customHeight="1">
      <c r="F527" s="66"/>
      <c r="G527" s="66"/>
      <c r="H527" s="66"/>
      <c r="I527" s="66"/>
      <c r="J527" s="66"/>
      <c r="K527" s="66"/>
      <c r="L527" s="66"/>
      <c r="M527" s="66"/>
      <c r="N527" s="66"/>
      <c r="O527" s="66"/>
      <c r="P527" s="4"/>
      <c r="Q527" s="4"/>
      <c r="R527" s="4"/>
      <c r="S527" s="4"/>
      <c r="T527" s="4"/>
      <c r="U527" s="67"/>
      <c r="AH527" s="30"/>
    </row>
    <row r="528" spans="6:34" ht="20.25" customHeight="1">
      <c r="F528" s="66"/>
      <c r="G528" s="66"/>
      <c r="H528" s="66"/>
      <c r="I528" s="66"/>
      <c r="J528" s="66"/>
      <c r="K528" s="66"/>
      <c r="L528" s="66"/>
      <c r="M528" s="66"/>
      <c r="N528" s="66"/>
      <c r="O528" s="66"/>
      <c r="P528" s="4"/>
      <c r="Q528" s="4"/>
      <c r="R528" s="4"/>
      <c r="S528" s="4"/>
      <c r="T528" s="4"/>
      <c r="U528" s="67"/>
      <c r="AH528" s="30"/>
    </row>
    <row r="529" spans="6:34" ht="20.25" customHeight="1">
      <c r="F529" s="66"/>
      <c r="G529" s="66"/>
      <c r="H529" s="66"/>
      <c r="I529" s="66"/>
      <c r="J529" s="66"/>
      <c r="K529" s="66"/>
      <c r="L529" s="66"/>
      <c r="M529" s="66"/>
      <c r="N529" s="66"/>
      <c r="O529" s="66"/>
      <c r="P529" s="4"/>
      <c r="Q529" s="4"/>
      <c r="R529" s="4"/>
      <c r="S529" s="4"/>
      <c r="T529" s="4"/>
      <c r="U529" s="67"/>
      <c r="AH529" s="30"/>
    </row>
    <row r="530" spans="6:34" ht="20.25" customHeight="1">
      <c r="F530" s="66"/>
      <c r="G530" s="66"/>
      <c r="H530" s="66"/>
      <c r="I530" s="66"/>
      <c r="J530" s="66"/>
      <c r="K530" s="66"/>
      <c r="L530" s="66"/>
      <c r="M530" s="66"/>
      <c r="N530" s="66"/>
      <c r="O530" s="66"/>
      <c r="P530" s="4"/>
      <c r="Q530" s="4"/>
      <c r="R530" s="4"/>
      <c r="S530" s="4"/>
      <c r="T530" s="4"/>
      <c r="U530" s="67"/>
      <c r="AH530" s="30"/>
    </row>
    <row r="531" spans="6:34" ht="20.25" customHeight="1">
      <c r="F531" s="66"/>
      <c r="G531" s="66"/>
      <c r="H531" s="66"/>
      <c r="I531" s="66"/>
      <c r="J531" s="66"/>
      <c r="K531" s="66"/>
      <c r="L531" s="66"/>
      <c r="M531" s="66"/>
      <c r="N531" s="66"/>
      <c r="O531" s="66"/>
      <c r="P531" s="4"/>
      <c r="Q531" s="4"/>
      <c r="R531" s="4"/>
      <c r="S531" s="4"/>
      <c r="T531" s="4"/>
      <c r="U531" s="67"/>
      <c r="AH531" s="30"/>
    </row>
    <row r="532" spans="6:34" ht="20.25" customHeight="1">
      <c r="F532" s="66"/>
      <c r="G532" s="66"/>
      <c r="H532" s="66"/>
      <c r="I532" s="66"/>
      <c r="J532" s="66"/>
      <c r="K532" s="66"/>
      <c r="L532" s="66"/>
      <c r="M532" s="66"/>
      <c r="N532" s="66"/>
      <c r="O532" s="66"/>
      <c r="P532" s="4"/>
      <c r="Q532" s="4"/>
      <c r="R532" s="4"/>
      <c r="S532" s="4"/>
      <c r="T532" s="4"/>
      <c r="U532" s="67"/>
      <c r="AH532" s="30"/>
    </row>
    <row r="533" spans="6:34" ht="20.25" customHeight="1">
      <c r="F533" s="66"/>
      <c r="G533" s="66"/>
      <c r="H533" s="66"/>
      <c r="I533" s="66"/>
      <c r="J533" s="66"/>
      <c r="K533" s="66"/>
      <c r="L533" s="66"/>
      <c r="M533" s="66"/>
      <c r="N533" s="66"/>
      <c r="O533" s="66"/>
      <c r="P533" s="4"/>
      <c r="Q533" s="4"/>
      <c r="R533" s="4"/>
      <c r="S533" s="4"/>
      <c r="T533" s="4"/>
      <c r="U533" s="67"/>
      <c r="AH533" s="30"/>
    </row>
    <row r="534" spans="6:34" ht="20.25" customHeight="1">
      <c r="F534" s="66"/>
      <c r="G534" s="66"/>
      <c r="H534" s="66"/>
      <c r="I534" s="66"/>
      <c r="J534" s="66"/>
      <c r="K534" s="66"/>
      <c r="L534" s="66"/>
      <c r="M534" s="66"/>
      <c r="N534" s="66"/>
      <c r="O534" s="66"/>
      <c r="P534" s="4"/>
      <c r="Q534" s="4"/>
      <c r="R534" s="4"/>
      <c r="S534" s="4"/>
      <c r="T534" s="4"/>
      <c r="U534" s="67"/>
      <c r="AH534" s="30"/>
    </row>
    <row r="535" spans="6:34" ht="20.25" customHeight="1">
      <c r="F535" s="66"/>
      <c r="G535" s="66"/>
      <c r="H535" s="66"/>
      <c r="I535" s="66"/>
      <c r="J535" s="66"/>
      <c r="K535" s="66"/>
      <c r="L535" s="66"/>
      <c r="M535" s="66"/>
      <c r="N535" s="66"/>
      <c r="O535" s="66"/>
      <c r="P535" s="4"/>
      <c r="Q535" s="4"/>
      <c r="R535" s="4"/>
      <c r="S535" s="4"/>
      <c r="T535" s="4"/>
      <c r="U535" s="67"/>
      <c r="AH535" s="30"/>
    </row>
    <row r="536" spans="6:34" ht="20.25" customHeight="1">
      <c r="F536" s="66"/>
      <c r="G536" s="66"/>
      <c r="H536" s="66"/>
      <c r="I536" s="66"/>
      <c r="J536" s="66"/>
      <c r="K536" s="66"/>
      <c r="L536" s="66"/>
      <c r="M536" s="66"/>
      <c r="N536" s="66"/>
      <c r="O536" s="66"/>
      <c r="P536" s="4"/>
      <c r="Q536" s="4"/>
      <c r="R536" s="4"/>
      <c r="S536" s="4"/>
      <c r="T536" s="4"/>
      <c r="U536" s="67"/>
      <c r="AH536" s="30"/>
    </row>
    <row r="537" spans="6:34" ht="20.25" customHeight="1">
      <c r="F537" s="66"/>
      <c r="G537" s="66"/>
      <c r="H537" s="66"/>
      <c r="I537" s="66"/>
      <c r="J537" s="66"/>
      <c r="K537" s="66"/>
      <c r="L537" s="66"/>
      <c r="M537" s="66"/>
      <c r="N537" s="66"/>
      <c r="O537" s="66"/>
      <c r="P537" s="4"/>
      <c r="Q537" s="4"/>
      <c r="R537" s="4"/>
      <c r="S537" s="4"/>
      <c r="T537" s="4"/>
      <c r="U537" s="67"/>
      <c r="AH537" s="30"/>
    </row>
    <row r="538" spans="6:34" ht="20.25" customHeight="1">
      <c r="F538" s="66"/>
      <c r="G538" s="66"/>
      <c r="H538" s="66"/>
      <c r="I538" s="66"/>
      <c r="J538" s="66"/>
      <c r="K538" s="66"/>
      <c r="L538" s="66"/>
      <c r="M538" s="66"/>
      <c r="N538" s="66"/>
      <c r="O538" s="66"/>
      <c r="P538" s="4"/>
      <c r="Q538" s="4"/>
      <c r="R538" s="4"/>
      <c r="S538" s="4"/>
      <c r="T538" s="4"/>
      <c r="U538" s="67"/>
      <c r="AH538" s="30"/>
    </row>
    <row r="539" spans="6:34" ht="20.25" customHeight="1">
      <c r="F539" s="66"/>
      <c r="G539" s="66"/>
      <c r="H539" s="66"/>
      <c r="I539" s="66"/>
      <c r="J539" s="66"/>
      <c r="K539" s="66"/>
      <c r="L539" s="66"/>
      <c r="M539" s="66"/>
      <c r="N539" s="66"/>
      <c r="O539" s="66"/>
      <c r="P539" s="4"/>
      <c r="Q539" s="4"/>
      <c r="R539" s="4"/>
      <c r="S539" s="4"/>
      <c r="T539" s="4"/>
      <c r="U539" s="67"/>
      <c r="AH539" s="30"/>
    </row>
    <row r="540" spans="6:34" ht="20.25" customHeight="1">
      <c r="F540" s="66"/>
      <c r="G540" s="66"/>
      <c r="H540" s="66"/>
      <c r="I540" s="66"/>
      <c r="J540" s="66"/>
      <c r="K540" s="66"/>
      <c r="L540" s="66"/>
      <c r="M540" s="66"/>
      <c r="N540" s="66"/>
      <c r="O540" s="66"/>
      <c r="P540" s="4"/>
      <c r="Q540" s="4"/>
      <c r="R540" s="4"/>
      <c r="S540" s="4"/>
      <c r="T540" s="4"/>
      <c r="U540" s="67"/>
      <c r="AH540" s="30"/>
    </row>
    <row r="541" spans="6:34" ht="20.25" customHeight="1">
      <c r="F541" s="66"/>
      <c r="G541" s="66"/>
      <c r="H541" s="66"/>
      <c r="I541" s="66"/>
      <c r="J541" s="66"/>
      <c r="K541" s="66"/>
      <c r="L541" s="66"/>
      <c r="M541" s="66"/>
      <c r="N541" s="66"/>
      <c r="O541" s="66"/>
      <c r="P541" s="4"/>
      <c r="Q541" s="4"/>
      <c r="R541" s="4"/>
      <c r="S541" s="4"/>
      <c r="T541" s="4"/>
      <c r="U541" s="67"/>
      <c r="AH541" s="30"/>
    </row>
    <row r="542" spans="6:34" ht="20.25" customHeight="1">
      <c r="F542" s="66"/>
      <c r="G542" s="66"/>
      <c r="H542" s="66"/>
      <c r="I542" s="66"/>
      <c r="J542" s="66"/>
      <c r="K542" s="66"/>
      <c r="L542" s="66"/>
      <c r="M542" s="66"/>
      <c r="N542" s="66"/>
      <c r="O542" s="66"/>
      <c r="P542" s="4"/>
      <c r="Q542" s="4"/>
      <c r="R542" s="4"/>
      <c r="S542" s="4"/>
      <c r="T542" s="4"/>
      <c r="U542" s="67"/>
      <c r="AH542" s="30"/>
    </row>
    <row r="543" spans="6:34" ht="20.25" customHeight="1">
      <c r="F543" s="66"/>
      <c r="G543" s="66"/>
      <c r="H543" s="66"/>
      <c r="I543" s="66"/>
      <c r="J543" s="66"/>
      <c r="K543" s="66"/>
      <c r="L543" s="66"/>
      <c r="M543" s="66"/>
      <c r="N543" s="66"/>
      <c r="O543" s="66"/>
      <c r="P543" s="4"/>
      <c r="Q543" s="4"/>
      <c r="R543" s="4"/>
      <c r="S543" s="4"/>
      <c r="T543" s="4"/>
      <c r="U543" s="67"/>
      <c r="AH543" s="30"/>
    </row>
    <row r="544" spans="6:34" ht="20.25" customHeight="1">
      <c r="F544" s="66"/>
      <c r="G544" s="66"/>
      <c r="H544" s="66"/>
      <c r="I544" s="66"/>
      <c r="J544" s="66"/>
      <c r="K544" s="66"/>
      <c r="L544" s="66"/>
      <c r="M544" s="66"/>
      <c r="N544" s="66"/>
      <c r="O544" s="66"/>
      <c r="P544" s="4"/>
      <c r="Q544" s="4"/>
      <c r="R544" s="4"/>
      <c r="S544" s="4"/>
      <c r="T544" s="4"/>
      <c r="U544" s="67"/>
      <c r="AH544" s="30"/>
    </row>
    <row r="545" spans="6:34" ht="20.25" customHeight="1">
      <c r="F545" s="66"/>
      <c r="G545" s="66"/>
      <c r="H545" s="66"/>
      <c r="I545" s="66"/>
      <c r="J545" s="66"/>
      <c r="K545" s="66"/>
      <c r="L545" s="66"/>
      <c r="M545" s="66"/>
      <c r="N545" s="66"/>
      <c r="O545" s="66"/>
      <c r="P545" s="4"/>
      <c r="Q545" s="4"/>
      <c r="R545" s="4"/>
      <c r="S545" s="4"/>
      <c r="T545" s="4"/>
      <c r="U545" s="67"/>
      <c r="AH545" s="30"/>
    </row>
    <row r="546" spans="6:34" ht="20.25" customHeight="1">
      <c r="F546" s="66"/>
      <c r="G546" s="66"/>
      <c r="H546" s="66"/>
      <c r="I546" s="66"/>
      <c r="J546" s="66"/>
      <c r="K546" s="66"/>
      <c r="L546" s="66"/>
      <c r="M546" s="66"/>
      <c r="N546" s="66"/>
      <c r="O546" s="66"/>
      <c r="P546" s="4"/>
      <c r="Q546" s="4"/>
      <c r="R546" s="4"/>
      <c r="S546" s="4"/>
      <c r="T546" s="4"/>
      <c r="U546" s="67"/>
      <c r="AH546" s="30"/>
    </row>
    <row r="547" spans="6:34" ht="20.25" customHeight="1">
      <c r="F547" s="66"/>
      <c r="G547" s="66"/>
      <c r="H547" s="66"/>
      <c r="I547" s="66"/>
      <c r="J547" s="66"/>
      <c r="K547" s="66"/>
      <c r="L547" s="66"/>
      <c r="M547" s="66"/>
      <c r="N547" s="66"/>
      <c r="O547" s="66"/>
      <c r="P547" s="4"/>
      <c r="Q547" s="4"/>
      <c r="R547" s="4"/>
      <c r="S547" s="4"/>
      <c r="T547" s="4"/>
      <c r="U547" s="67"/>
      <c r="AH547" s="30"/>
    </row>
    <row r="548" spans="6:34" ht="20.25" customHeight="1">
      <c r="F548" s="66"/>
      <c r="G548" s="66"/>
      <c r="H548" s="66"/>
      <c r="I548" s="66"/>
      <c r="J548" s="66"/>
      <c r="K548" s="66"/>
      <c r="L548" s="66"/>
      <c r="M548" s="66"/>
      <c r="N548" s="66"/>
      <c r="O548" s="66"/>
      <c r="P548" s="4"/>
      <c r="Q548" s="4"/>
      <c r="R548" s="4"/>
      <c r="S548" s="4"/>
      <c r="T548" s="4"/>
      <c r="U548" s="67"/>
      <c r="AH548" s="30"/>
    </row>
    <row r="549" spans="6:34" ht="20.25" customHeight="1">
      <c r="F549" s="66"/>
      <c r="G549" s="66"/>
      <c r="H549" s="66"/>
      <c r="I549" s="66"/>
      <c r="J549" s="66"/>
      <c r="K549" s="66"/>
      <c r="L549" s="66"/>
      <c r="M549" s="66"/>
      <c r="N549" s="66"/>
      <c r="O549" s="66"/>
      <c r="P549" s="4"/>
      <c r="Q549" s="4"/>
      <c r="R549" s="4"/>
      <c r="S549" s="4"/>
      <c r="T549" s="4"/>
      <c r="U549" s="67"/>
      <c r="AH549" s="30"/>
    </row>
    <row r="550" spans="6:34" ht="20.25" customHeight="1">
      <c r="F550" s="66"/>
      <c r="G550" s="66"/>
      <c r="H550" s="66"/>
      <c r="I550" s="66"/>
      <c r="J550" s="66"/>
      <c r="K550" s="66"/>
      <c r="L550" s="66"/>
      <c r="M550" s="66"/>
      <c r="N550" s="66"/>
      <c r="O550" s="66"/>
      <c r="P550" s="4"/>
      <c r="Q550" s="4"/>
      <c r="R550" s="4"/>
      <c r="S550" s="4"/>
      <c r="T550" s="4"/>
      <c r="U550" s="67"/>
      <c r="AH550" s="30"/>
    </row>
    <row r="551" spans="6:34" ht="20.25" customHeight="1">
      <c r="F551" s="66"/>
      <c r="G551" s="66"/>
      <c r="H551" s="66"/>
      <c r="I551" s="66"/>
      <c r="J551" s="66"/>
      <c r="K551" s="66"/>
      <c r="L551" s="66"/>
      <c r="M551" s="66"/>
      <c r="N551" s="66"/>
      <c r="O551" s="66"/>
      <c r="P551" s="4"/>
      <c r="Q551" s="4"/>
      <c r="R551" s="4"/>
      <c r="S551" s="4"/>
      <c r="T551" s="4"/>
      <c r="U551" s="67"/>
      <c r="AH551" s="30"/>
    </row>
    <row r="552" spans="6:34" ht="20.25" customHeight="1">
      <c r="F552" s="66"/>
      <c r="G552" s="66"/>
      <c r="H552" s="66"/>
      <c r="I552" s="66"/>
      <c r="J552" s="66"/>
      <c r="K552" s="66"/>
      <c r="L552" s="66"/>
      <c r="M552" s="66"/>
      <c r="N552" s="66"/>
      <c r="O552" s="66"/>
      <c r="P552" s="4"/>
      <c r="Q552" s="4"/>
      <c r="R552" s="4"/>
      <c r="S552" s="4"/>
      <c r="T552" s="4"/>
      <c r="U552" s="67"/>
      <c r="AH552" s="30"/>
    </row>
    <row r="553" spans="6:34" ht="20.25" customHeight="1">
      <c r="F553" s="66"/>
      <c r="G553" s="66"/>
      <c r="H553" s="66"/>
      <c r="I553" s="66"/>
      <c r="J553" s="66"/>
      <c r="K553" s="66"/>
      <c r="L553" s="66"/>
      <c r="M553" s="66"/>
      <c r="N553" s="66"/>
      <c r="O553" s="66"/>
      <c r="P553" s="4"/>
      <c r="Q553" s="4"/>
      <c r="R553" s="4"/>
      <c r="S553" s="4"/>
      <c r="T553" s="4"/>
      <c r="U553" s="67"/>
      <c r="AH553" s="30"/>
    </row>
    <row r="554" spans="6:34" ht="20.25" customHeight="1">
      <c r="F554" s="66"/>
      <c r="G554" s="66"/>
      <c r="H554" s="66"/>
      <c r="I554" s="66"/>
      <c r="J554" s="66"/>
      <c r="K554" s="66"/>
      <c r="L554" s="66"/>
      <c r="M554" s="66"/>
      <c r="N554" s="66"/>
      <c r="O554" s="66"/>
      <c r="P554" s="4"/>
      <c r="Q554" s="4"/>
      <c r="R554" s="4"/>
      <c r="S554" s="4"/>
      <c r="T554" s="4"/>
      <c r="U554" s="67"/>
      <c r="AH554" s="30"/>
    </row>
    <row r="555" spans="6:34" ht="20.25" customHeight="1">
      <c r="F555" s="66"/>
      <c r="G555" s="66"/>
      <c r="H555" s="66"/>
      <c r="I555" s="66"/>
      <c r="J555" s="66"/>
      <c r="K555" s="66"/>
      <c r="L555" s="66"/>
      <c r="M555" s="66"/>
      <c r="N555" s="66"/>
      <c r="O555" s="66"/>
      <c r="P555" s="4"/>
      <c r="Q555" s="4"/>
      <c r="R555" s="4"/>
      <c r="S555" s="4"/>
      <c r="T555" s="4"/>
      <c r="U555" s="67"/>
      <c r="AH555" s="30"/>
    </row>
    <row r="556" spans="6:34" ht="20.25" customHeight="1">
      <c r="F556" s="66"/>
      <c r="G556" s="66"/>
      <c r="H556" s="66"/>
      <c r="I556" s="66"/>
      <c r="J556" s="66"/>
      <c r="K556" s="66"/>
      <c r="L556" s="66"/>
      <c r="M556" s="66"/>
      <c r="N556" s="66"/>
      <c r="O556" s="66"/>
      <c r="P556" s="4"/>
      <c r="Q556" s="4"/>
      <c r="R556" s="4"/>
      <c r="S556" s="4"/>
      <c r="T556" s="4"/>
      <c r="U556" s="67"/>
      <c r="AH556" s="30"/>
    </row>
    <row r="557" spans="6:34" ht="20.25" customHeight="1">
      <c r="F557" s="66"/>
      <c r="G557" s="66"/>
      <c r="H557" s="66"/>
      <c r="I557" s="66"/>
      <c r="J557" s="66"/>
      <c r="K557" s="66"/>
      <c r="L557" s="66"/>
      <c r="M557" s="66"/>
      <c r="N557" s="66"/>
      <c r="O557" s="66"/>
      <c r="P557" s="4"/>
      <c r="Q557" s="4"/>
      <c r="R557" s="4"/>
      <c r="S557" s="4"/>
      <c r="T557" s="4"/>
      <c r="U557" s="67"/>
      <c r="AH557" s="30"/>
    </row>
    <row r="558" spans="6:34" ht="20.25" customHeight="1">
      <c r="F558" s="66"/>
      <c r="G558" s="66"/>
      <c r="H558" s="66"/>
      <c r="I558" s="66"/>
      <c r="J558" s="66"/>
      <c r="K558" s="66"/>
      <c r="L558" s="66"/>
      <c r="M558" s="66"/>
      <c r="N558" s="66"/>
      <c r="O558" s="66"/>
      <c r="P558" s="4"/>
      <c r="Q558" s="4"/>
      <c r="R558" s="4"/>
      <c r="S558" s="4"/>
      <c r="T558" s="4"/>
      <c r="U558" s="67"/>
      <c r="AH558" s="30"/>
    </row>
    <row r="559" spans="6:34" ht="20.25" customHeight="1">
      <c r="F559" s="66"/>
      <c r="G559" s="66"/>
      <c r="H559" s="66"/>
      <c r="I559" s="66"/>
      <c r="J559" s="66"/>
      <c r="K559" s="66"/>
      <c r="L559" s="66"/>
      <c r="M559" s="66"/>
      <c r="N559" s="66"/>
      <c r="O559" s="66"/>
      <c r="P559" s="4"/>
      <c r="Q559" s="4"/>
      <c r="R559" s="4"/>
      <c r="S559" s="4"/>
      <c r="T559" s="4"/>
      <c r="U559" s="67"/>
      <c r="AH559" s="30"/>
    </row>
    <row r="560" spans="6:34" ht="20.25" customHeight="1">
      <c r="F560" s="66"/>
      <c r="G560" s="66"/>
      <c r="H560" s="66"/>
      <c r="I560" s="66"/>
      <c r="J560" s="66"/>
      <c r="K560" s="66"/>
      <c r="L560" s="66"/>
      <c r="M560" s="66"/>
      <c r="N560" s="66"/>
      <c r="O560" s="66"/>
      <c r="P560" s="4"/>
      <c r="Q560" s="4"/>
      <c r="R560" s="4"/>
      <c r="S560" s="4"/>
      <c r="T560" s="4"/>
      <c r="U560" s="67"/>
      <c r="AH560" s="30"/>
    </row>
    <row r="561" spans="6:34" ht="20.25" customHeight="1">
      <c r="F561" s="66"/>
      <c r="G561" s="66"/>
      <c r="H561" s="66"/>
      <c r="I561" s="66"/>
      <c r="J561" s="66"/>
      <c r="K561" s="66"/>
      <c r="L561" s="66"/>
      <c r="M561" s="66"/>
      <c r="N561" s="66"/>
      <c r="O561" s="66"/>
      <c r="P561" s="4"/>
      <c r="Q561" s="4"/>
      <c r="R561" s="4"/>
      <c r="S561" s="4"/>
      <c r="T561" s="4"/>
      <c r="U561" s="67"/>
      <c r="AH561" s="30"/>
    </row>
    <row r="562" spans="6:34" ht="20.25" customHeight="1">
      <c r="F562" s="66"/>
      <c r="G562" s="66"/>
      <c r="H562" s="66"/>
      <c r="I562" s="66"/>
      <c r="J562" s="66"/>
      <c r="K562" s="66"/>
      <c r="L562" s="66"/>
      <c r="M562" s="66"/>
      <c r="N562" s="66"/>
      <c r="O562" s="66"/>
      <c r="P562" s="4"/>
      <c r="Q562" s="4"/>
      <c r="R562" s="4"/>
      <c r="S562" s="4"/>
      <c r="T562" s="4"/>
      <c r="U562" s="67"/>
      <c r="AH562" s="30"/>
    </row>
    <row r="563" spans="6:34" ht="20.25" customHeight="1">
      <c r="F563" s="66"/>
      <c r="G563" s="66"/>
      <c r="H563" s="66"/>
      <c r="I563" s="66"/>
      <c r="J563" s="66"/>
      <c r="K563" s="66"/>
      <c r="L563" s="66"/>
      <c r="M563" s="66"/>
      <c r="N563" s="66"/>
      <c r="O563" s="66"/>
      <c r="P563" s="4"/>
      <c r="Q563" s="4"/>
      <c r="R563" s="4"/>
      <c r="S563" s="4"/>
      <c r="T563" s="4"/>
      <c r="U563" s="67"/>
      <c r="AH563" s="30"/>
    </row>
    <row r="564" spans="6:34" ht="20.25" customHeight="1">
      <c r="F564" s="66"/>
      <c r="G564" s="66"/>
      <c r="H564" s="66"/>
      <c r="I564" s="66"/>
      <c r="J564" s="66"/>
      <c r="K564" s="66"/>
      <c r="L564" s="66"/>
      <c r="M564" s="66"/>
      <c r="N564" s="66"/>
      <c r="O564" s="66"/>
      <c r="P564" s="4"/>
      <c r="Q564" s="4"/>
      <c r="R564" s="4"/>
      <c r="S564" s="4"/>
      <c r="T564" s="4"/>
      <c r="U564" s="67"/>
      <c r="AH564" s="30"/>
    </row>
    <row r="565" spans="6:34" ht="20.25" customHeight="1">
      <c r="F565" s="66"/>
      <c r="G565" s="66"/>
      <c r="H565" s="66"/>
      <c r="I565" s="66"/>
      <c r="J565" s="66"/>
      <c r="K565" s="66"/>
      <c r="L565" s="66"/>
      <c r="M565" s="66"/>
      <c r="N565" s="66"/>
      <c r="O565" s="66"/>
      <c r="P565" s="4"/>
      <c r="Q565" s="4"/>
      <c r="R565" s="4"/>
      <c r="S565" s="4"/>
      <c r="T565" s="4"/>
      <c r="U565" s="67"/>
      <c r="AH565" s="30"/>
    </row>
    <row r="566" spans="6:34" ht="20.25" customHeight="1">
      <c r="F566" s="66"/>
      <c r="G566" s="66"/>
      <c r="H566" s="66"/>
      <c r="I566" s="66"/>
      <c r="J566" s="66"/>
      <c r="K566" s="66"/>
      <c r="L566" s="66"/>
      <c r="M566" s="66"/>
      <c r="N566" s="66"/>
      <c r="O566" s="66"/>
      <c r="P566" s="4"/>
      <c r="Q566" s="4"/>
      <c r="R566" s="4"/>
      <c r="S566" s="4"/>
      <c r="T566" s="4"/>
      <c r="U566" s="67"/>
      <c r="AH566" s="30"/>
    </row>
    <row r="567" spans="6:34" ht="20.25" customHeight="1">
      <c r="F567" s="66"/>
      <c r="G567" s="66"/>
      <c r="H567" s="66"/>
      <c r="I567" s="66"/>
      <c r="J567" s="66"/>
      <c r="K567" s="66"/>
      <c r="L567" s="66"/>
      <c r="M567" s="66"/>
      <c r="N567" s="66"/>
      <c r="O567" s="66"/>
      <c r="P567" s="4"/>
      <c r="Q567" s="4"/>
      <c r="R567" s="4"/>
      <c r="S567" s="4"/>
      <c r="T567" s="4"/>
      <c r="U567" s="67"/>
      <c r="AH567" s="30"/>
    </row>
    <row r="568" spans="6:34" ht="20.25" customHeight="1">
      <c r="F568" s="66"/>
      <c r="G568" s="66"/>
      <c r="H568" s="66"/>
      <c r="I568" s="66"/>
      <c r="J568" s="66"/>
      <c r="K568" s="66"/>
      <c r="L568" s="66"/>
      <c r="M568" s="66"/>
      <c r="N568" s="66"/>
      <c r="O568" s="66"/>
      <c r="P568" s="4"/>
      <c r="Q568" s="4"/>
      <c r="R568" s="4"/>
      <c r="S568" s="4"/>
      <c r="T568" s="4"/>
      <c r="U568" s="67"/>
      <c r="AH568" s="30"/>
    </row>
    <row r="569" spans="6:34" ht="20.25" customHeight="1">
      <c r="F569" s="66"/>
      <c r="G569" s="66"/>
      <c r="H569" s="66"/>
      <c r="I569" s="66"/>
      <c r="J569" s="66"/>
      <c r="K569" s="66"/>
      <c r="L569" s="66"/>
      <c r="M569" s="66"/>
      <c r="N569" s="66"/>
      <c r="O569" s="66"/>
      <c r="P569" s="4"/>
      <c r="Q569" s="4"/>
      <c r="R569" s="4"/>
      <c r="S569" s="4"/>
      <c r="T569" s="4"/>
      <c r="U569" s="67"/>
      <c r="AH569" s="30"/>
    </row>
    <row r="570" spans="6:34" ht="20.25" customHeight="1">
      <c r="F570" s="66"/>
      <c r="G570" s="66"/>
      <c r="H570" s="66"/>
      <c r="I570" s="66"/>
      <c r="J570" s="66"/>
      <c r="K570" s="66"/>
      <c r="L570" s="66"/>
      <c r="M570" s="66"/>
      <c r="N570" s="66"/>
      <c r="O570" s="66"/>
      <c r="P570" s="4"/>
      <c r="Q570" s="4"/>
      <c r="R570" s="4"/>
      <c r="S570" s="4"/>
      <c r="T570" s="4"/>
      <c r="U570" s="67"/>
      <c r="AH570" s="30"/>
    </row>
    <row r="571" spans="6:34" ht="20.25" customHeight="1">
      <c r="F571" s="66"/>
      <c r="G571" s="66"/>
      <c r="H571" s="66"/>
      <c r="I571" s="66"/>
      <c r="J571" s="66"/>
      <c r="K571" s="66"/>
      <c r="L571" s="66"/>
      <c r="M571" s="66"/>
      <c r="N571" s="66"/>
      <c r="O571" s="66"/>
      <c r="P571" s="4"/>
      <c r="Q571" s="4"/>
      <c r="R571" s="4"/>
      <c r="S571" s="4"/>
      <c r="T571" s="4"/>
      <c r="U571" s="67"/>
      <c r="AH571" s="30"/>
    </row>
    <row r="572" spans="6:34" ht="20.25" customHeight="1">
      <c r="F572" s="66"/>
      <c r="G572" s="66"/>
      <c r="H572" s="66"/>
      <c r="I572" s="66"/>
      <c r="J572" s="66"/>
      <c r="K572" s="66"/>
      <c r="L572" s="66"/>
      <c r="M572" s="66"/>
      <c r="N572" s="66"/>
      <c r="O572" s="66"/>
      <c r="P572" s="4"/>
      <c r="Q572" s="4"/>
      <c r="R572" s="4"/>
      <c r="S572" s="4"/>
      <c r="T572" s="4"/>
      <c r="U572" s="67"/>
      <c r="AH572" s="30"/>
    </row>
    <row r="573" spans="6:34" ht="20.25" customHeight="1">
      <c r="F573" s="66"/>
      <c r="G573" s="66"/>
      <c r="H573" s="66"/>
      <c r="I573" s="66"/>
      <c r="J573" s="66"/>
      <c r="K573" s="66"/>
      <c r="L573" s="66"/>
      <c r="M573" s="66"/>
      <c r="N573" s="66"/>
      <c r="O573" s="66"/>
      <c r="P573" s="4"/>
      <c r="Q573" s="4"/>
      <c r="R573" s="4"/>
      <c r="S573" s="4"/>
      <c r="T573" s="4"/>
      <c r="U573" s="67"/>
      <c r="AH573" s="30"/>
    </row>
    <row r="574" spans="6:34" ht="20.25" customHeight="1">
      <c r="F574" s="66"/>
      <c r="G574" s="66"/>
      <c r="H574" s="66"/>
      <c r="I574" s="66"/>
      <c r="J574" s="66"/>
      <c r="K574" s="66"/>
      <c r="L574" s="66"/>
      <c r="M574" s="66"/>
      <c r="N574" s="66"/>
      <c r="O574" s="66"/>
      <c r="P574" s="4"/>
      <c r="Q574" s="4"/>
      <c r="R574" s="4"/>
      <c r="S574" s="4"/>
      <c r="T574" s="4"/>
      <c r="U574" s="67"/>
      <c r="AH574" s="30"/>
    </row>
    <row r="575" spans="6:34" ht="20.25" customHeight="1">
      <c r="F575" s="66"/>
      <c r="G575" s="66"/>
      <c r="H575" s="66"/>
      <c r="I575" s="66"/>
      <c r="J575" s="66"/>
      <c r="K575" s="66"/>
      <c r="L575" s="66"/>
      <c r="M575" s="66"/>
      <c r="N575" s="66"/>
      <c r="O575" s="66"/>
      <c r="P575" s="4"/>
      <c r="Q575" s="4"/>
      <c r="R575" s="4"/>
      <c r="S575" s="4"/>
      <c r="T575" s="4"/>
      <c r="U575" s="67"/>
      <c r="AH575" s="30"/>
    </row>
    <row r="576" spans="6:34" ht="20.25" customHeight="1">
      <c r="F576" s="66"/>
      <c r="G576" s="66"/>
      <c r="H576" s="66"/>
      <c r="I576" s="66"/>
      <c r="J576" s="66"/>
      <c r="K576" s="66"/>
      <c r="L576" s="66"/>
      <c r="M576" s="66"/>
      <c r="N576" s="66"/>
      <c r="O576" s="66"/>
      <c r="P576" s="4"/>
      <c r="Q576" s="4"/>
      <c r="R576" s="4"/>
      <c r="S576" s="4"/>
      <c r="T576" s="4"/>
      <c r="U576" s="67"/>
      <c r="AH576" s="30"/>
    </row>
    <row r="577" spans="6:34" ht="20.25" customHeight="1">
      <c r="F577" s="66"/>
      <c r="G577" s="66"/>
      <c r="H577" s="66"/>
      <c r="I577" s="66"/>
      <c r="J577" s="66"/>
      <c r="K577" s="66"/>
      <c r="L577" s="66"/>
      <c r="M577" s="66"/>
      <c r="N577" s="66"/>
      <c r="O577" s="66"/>
      <c r="P577" s="4"/>
      <c r="Q577" s="4"/>
      <c r="R577" s="4"/>
      <c r="S577" s="4"/>
      <c r="T577" s="4"/>
      <c r="U577" s="67"/>
      <c r="AH577" s="30"/>
    </row>
    <row r="578" spans="6:34" ht="20.25" customHeight="1">
      <c r="F578" s="66"/>
      <c r="G578" s="66"/>
      <c r="H578" s="66"/>
      <c r="I578" s="66"/>
      <c r="J578" s="66"/>
      <c r="K578" s="66"/>
      <c r="L578" s="66"/>
      <c r="M578" s="66"/>
      <c r="N578" s="66"/>
      <c r="O578" s="66"/>
      <c r="P578" s="4"/>
      <c r="Q578" s="4"/>
      <c r="R578" s="4"/>
      <c r="S578" s="4"/>
      <c r="T578" s="4"/>
      <c r="U578" s="67"/>
      <c r="AH578" s="30"/>
    </row>
    <row r="579" spans="6:34" ht="20.25" customHeight="1">
      <c r="F579" s="66"/>
      <c r="G579" s="66"/>
      <c r="H579" s="66"/>
      <c r="I579" s="66"/>
      <c r="J579" s="66"/>
      <c r="K579" s="66"/>
      <c r="L579" s="66"/>
      <c r="M579" s="66"/>
      <c r="N579" s="66"/>
      <c r="O579" s="66"/>
      <c r="P579" s="4"/>
      <c r="Q579" s="4"/>
      <c r="R579" s="4"/>
      <c r="S579" s="4"/>
      <c r="T579" s="4"/>
      <c r="U579" s="67"/>
      <c r="AH579" s="30"/>
    </row>
    <row r="580" spans="6:34" ht="20.25" customHeight="1">
      <c r="F580" s="66"/>
      <c r="G580" s="66"/>
      <c r="H580" s="66"/>
      <c r="I580" s="66"/>
      <c r="J580" s="66"/>
      <c r="K580" s="66"/>
      <c r="L580" s="66"/>
      <c r="M580" s="66"/>
      <c r="N580" s="66"/>
      <c r="O580" s="66"/>
      <c r="P580" s="4"/>
      <c r="Q580" s="4"/>
      <c r="R580" s="4"/>
      <c r="S580" s="4"/>
      <c r="T580" s="4"/>
      <c r="U580" s="67"/>
      <c r="AH580" s="30"/>
    </row>
    <row r="581" spans="6:34" ht="20.25" customHeight="1">
      <c r="F581" s="66"/>
      <c r="G581" s="66"/>
      <c r="H581" s="66"/>
      <c r="I581" s="66"/>
      <c r="J581" s="66"/>
      <c r="K581" s="66"/>
      <c r="L581" s="66"/>
      <c r="M581" s="66"/>
      <c r="N581" s="66"/>
      <c r="O581" s="66"/>
      <c r="P581" s="4"/>
      <c r="Q581" s="4"/>
      <c r="R581" s="4"/>
      <c r="S581" s="4"/>
      <c r="T581" s="4"/>
      <c r="U581" s="67"/>
      <c r="AH581" s="30"/>
    </row>
    <row r="582" spans="6:34" ht="20.25" customHeight="1">
      <c r="F582" s="66"/>
      <c r="G582" s="66"/>
      <c r="H582" s="66"/>
      <c r="I582" s="66"/>
      <c r="J582" s="66"/>
      <c r="K582" s="66"/>
      <c r="L582" s="66"/>
      <c r="M582" s="66"/>
      <c r="N582" s="66"/>
      <c r="O582" s="66"/>
      <c r="P582" s="4"/>
      <c r="Q582" s="4"/>
      <c r="R582" s="4"/>
      <c r="S582" s="4"/>
      <c r="T582" s="4"/>
      <c r="U582" s="67"/>
      <c r="AH582" s="30"/>
    </row>
    <row r="583" spans="6:34" ht="20.25" customHeight="1">
      <c r="F583" s="66"/>
      <c r="G583" s="66"/>
      <c r="H583" s="66"/>
      <c r="I583" s="66"/>
      <c r="J583" s="66"/>
      <c r="K583" s="66"/>
      <c r="L583" s="66"/>
      <c r="M583" s="66"/>
      <c r="N583" s="66"/>
      <c r="O583" s="66"/>
      <c r="P583" s="4"/>
      <c r="Q583" s="4"/>
      <c r="R583" s="4"/>
      <c r="S583" s="4"/>
      <c r="T583" s="4"/>
      <c r="U583" s="67"/>
      <c r="AH583" s="30"/>
    </row>
    <row r="584" spans="6:34" ht="20.25" customHeight="1">
      <c r="F584" s="66"/>
      <c r="G584" s="66"/>
      <c r="H584" s="66"/>
      <c r="I584" s="66"/>
      <c r="J584" s="66"/>
      <c r="K584" s="66"/>
      <c r="L584" s="66"/>
      <c r="M584" s="66"/>
      <c r="N584" s="66"/>
      <c r="O584" s="66"/>
      <c r="P584" s="4"/>
      <c r="Q584" s="4"/>
      <c r="R584" s="4"/>
      <c r="S584" s="4"/>
      <c r="T584" s="4"/>
      <c r="U584" s="67"/>
      <c r="AH584" s="30"/>
    </row>
    <row r="585" spans="6:34" ht="20.25" customHeight="1">
      <c r="F585" s="66"/>
      <c r="G585" s="66"/>
      <c r="H585" s="66"/>
      <c r="I585" s="66"/>
      <c r="J585" s="66"/>
      <c r="K585" s="66"/>
      <c r="L585" s="66"/>
      <c r="M585" s="66"/>
      <c r="N585" s="66"/>
      <c r="O585" s="66"/>
      <c r="P585" s="4"/>
      <c r="Q585" s="4"/>
      <c r="R585" s="4"/>
      <c r="S585" s="4"/>
      <c r="T585" s="4"/>
      <c r="U585" s="67"/>
      <c r="AH585" s="30"/>
    </row>
    <row r="586" spans="6:34" ht="20.25" customHeight="1">
      <c r="F586" s="66"/>
      <c r="G586" s="66"/>
      <c r="H586" s="66"/>
      <c r="I586" s="66"/>
      <c r="J586" s="66"/>
      <c r="K586" s="66"/>
      <c r="L586" s="66"/>
      <c r="M586" s="66"/>
      <c r="N586" s="66"/>
      <c r="O586" s="66"/>
      <c r="P586" s="4"/>
      <c r="Q586" s="4"/>
      <c r="R586" s="4"/>
      <c r="S586" s="4"/>
      <c r="T586" s="4"/>
      <c r="U586" s="67"/>
      <c r="AH586" s="30"/>
    </row>
    <row r="587" spans="6:34" ht="20.25" customHeight="1">
      <c r="F587" s="66"/>
      <c r="G587" s="66"/>
      <c r="H587" s="66"/>
      <c r="I587" s="66"/>
      <c r="J587" s="66"/>
      <c r="K587" s="66"/>
      <c r="L587" s="66"/>
      <c r="M587" s="66"/>
      <c r="N587" s="66"/>
      <c r="O587" s="66"/>
      <c r="P587" s="4"/>
      <c r="Q587" s="4"/>
      <c r="R587" s="4"/>
      <c r="S587" s="4"/>
      <c r="T587" s="4"/>
      <c r="U587" s="67"/>
      <c r="AH587" s="30"/>
    </row>
    <row r="588" spans="6:34" ht="20.25" customHeight="1">
      <c r="F588" s="66"/>
      <c r="G588" s="66"/>
      <c r="H588" s="66"/>
      <c r="I588" s="66"/>
      <c r="J588" s="66"/>
      <c r="K588" s="66"/>
      <c r="L588" s="66"/>
      <c r="M588" s="66"/>
      <c r="N588" s="66"/>
      <c r="O588" s="66"/>
      <c r="P588" s="4"/>
      <c r="Q588" s="4"/>
      <c r="R588" s="4"/>
      <c r="S588" s="4"/>
      <c r="T588" s="4"/>
      <c r="U588" s="67"/>
      <c r="AH588" s="30"/>
    </row>
    <row r="589" spans="6:34" ht="20.25" customHeight="1">
      <c r="F589" s="66"/>
      <c r="G589" s="66"/>
      <c r="H589" s="66"/>
      <c r="I589" s="66"/>
      <c r="J589" s="66"/>
      <c r="K589" s="66"/>
      <c r="L589" s="66"/>
      <c r="M589" s="66"/>
      <c r="N589" s="66"/>
      <c r="O589" s="66"/>
      <c r="P589" s="4"/>
      <c r="Q589" s="4"/>
      <c r="R589" s="4"/>
      <c r="S589" s="4"/>
      <c r="T589" s="4"/>
      <c r="U589" s="67"/>
      <c r="AH589" s="30"/>
    </row>
    <row r="590" spans="6:34" ht="20.25" customHeight="1">
      <c r="F590" s="66"/>
      <c r="G590" s="66"/>
      <c r="H590" s="66"/>
      <c r="I590" s="66"/>
      <c r="J590" s="66"/>
      <c r="K590" s="66"/>
      <c r="L590" s="66"/>
      <c r="M590" s="66"/>
      <c r="N590" s="66"/>
      <c r="O590" s="66"/>
      <c r="P590" s="4"/>
      <c r="Q590" s="4"/>
      <c r="R590" s="4"/>
      <c r="S590" s="4"/>
      <c r="T590" s="4"/>
      <c r="U590" s="67"/>
      <c r="AH590" s="30"/>
    </row>
    <row r="591" spans="6:34" ht="20.25" customHeight="1">
      <c r="F591" s="66"/>
      <c r="G591" s="66"/>
      <c r="H591" s="66"/>
      <c r="I591" s="66"/>
      <c r="J591" s="66"/>
      <c r="K591" s="66"/>
      <c r="L591" s="66"/>
      <c r="M591" s="66"/>
      <c r="N591" s="66"/>
      <c r="O591" s="66"/>
      <c r="P591" s="4"/>
      <c r="Q591" s="4"/>
      <c r="R591" s="4"/>
      <c r="S591" s="4"/>
      <c r="T591" s="4"/>
      <c r="U591" s="67"/>
      <c r="AH591" s="30"/>
    </row>
    <row r="592" spans="6:34" ht="20.25" customHeight="1">
      <c r="F592" s="66"/>
      <c r="G592" s="66"/>
      <c r="H592" s="66"/>
      <c r="I592" s="66"/>
      <c r="J592" s="66"/>
      <c r="K592" s="66"/>
      <c r="L592" s="66"/>
      <c r="M592" s="66"/>
      <c r="N592" s="66"/>
      <c r="O592" s="66"/>
      <c r="P592" s="4"/>
      <c r="Q592" s="4"/>
      <c r="R592" s="4"/>
      <c r="S592" s="4"/>
      <c r="T592" s="4"/>
      <c r="U592" s="67"/>
      <c r="AH592" s="30"/>
    </row>
    <row r="593" spans="6:34" ht="20.25" customHeight="1">
      <c r="F593" s="66"/>
      <c r="G593" s="66"/>
      <c r="H593" s="66"/>
      <c r="I593" s="66"/>
      <c r="J593" s="66"/>
      <c r="K593" s="66"/>
      <c r="L593" s="66"/>
      <c r="M593" s="66"/>
      <c r="N593" s="66"/>
      <c r="O593" s="66"/>
      <c r="P593" s="4"/>
      <c r="Q593" s="4"/>
      <c r="R593" s="4"/>
      <c r="S593" s="4"/>
      <c r="T593" s="4"/>
      <c r="U593" s="67"/>
      <c r="AH593" s="30"/>
    </row>
    <row r="594" spans="6:34" ht="20.25" customHeight="1">
      <c r="F594" s="66"/>
      <c r="G594" s="66"/>
      <c r="H594" s="66"/>
      <c r="I594" s="66"/>
      <c r="J594" s="66"/>
      <c r="K594" s="66"/>
      <c r="L594" s="66"/>
      <c r="M594" s="66"/>
      <c r="N594" s="66"/>
      <c r="O594" s="66"/>
      <c r="P594" s="4"/>
      <c r="Q594" s="4"/>
      <c r="R594" s="4"/>
      <c r="S594" s="4"/>
      <c r="T594" s="4"/>
      <c r="U594" s="67"/>
      <c r="AH594" s="30"/>
    </row>
    <row r="595" spans="6:34" ht="20.25" customHeight="1">
      <c r="F595" s="66"/>
      <c r="G595" s="66"/>
      <c r="H595" s="66"/>
      <c r="I595" s="66"/>
      <c r="J595" s="66"/>
      <c r="K595" s="66"/>
      <c r="L595" s="66"/>
      <c r="M595" s="66"/>
      <c r="N595" s="66"/>
      <c r="O595" s="66"/>
      <c r="P595" s="4"/>
      <c r="Q595" s="4"/>
      <c r="R595" s="4"/>
      <c r="S595" s="4"/>
      <c r="T595" s="4"/>
      <c r="U595" s="67"/>
      <c r="AH595" s="30"/>
    </row>
    <row r="596" spans="6:34" ht="20.25" customHeight="1">
      <c r="F596" s="66"/>
      <c r="G596" s="66"/>
      <c r="H596" s="66"/>
      <c r="I596" s="66"/>
      <c r="J596" s="66"/>
      <c r="K596" s="66"/>
      <c r="L596" s="66"/>
      <c r="M596" s="66"/>
      <c r="N596" s="66"/>
      <c r="O596" s="66"/>
      <c r="P596" s="4"/>
      <c r="Q596" s="4"/>
      <c r="R596" s="4"/>
      <c r="S596" s="4"/>
      <c r="T596" s="4"/>
      <c r="U596" s="67"/>
      <c r="AH596" s="30"/>
    </row>
    <row r="597" spans="6:34" ht="20.25" customHeight="1">
      <c r="F597" s="66"/>
      <c r="G597" s="66"/>
      <c r="H597" s="66"/>
      <c r="I597" s="66"/>
      <c r="J597" s="66"/>
      <c r="K597" s="66"/>
      <c r="L597" s="66"/>
      <c r="M597" s="66"/>
      <c r="N597" s="66"/>
      <c r="O597" s="66"/>
      <c r="P597" s="4"/>
      <c r="Q597" s="4"/>
      <c r="R597" s="4"/>
      <c r="S597" s="4"/>
      <c r="T597" s="4"/>
      <c r="U597" s="67"/>
      <c r="AH597" s="30"/>
    </row>
    <row r="598" spans="6:34" ht="20.25" customHeight="1">
      <c r="F598" s="66"/>
      <c r="G598" s="66"/>
      <c r="H598" s="66"/>
      <c r="I598" s="66"/>
      <c r="J598" s="66"/>
      <c r="K598" s="66"/>
      <c r="L598" s="66"/>
      <c r="M598" s="66"/>
      <c r="N598" s="66"/>
      <c r="O598" s="66"/>
      <c r="P598" s="4"/>
      <c r="Q598" s="4"/>
      <c r="R598" s="4"/>
      <c r="S598" s="4"/>
      <c r="T598" s="4"/>
      <c r="U598" s="67"/>
      <c r="AH598" s="30"/>
    </row>
    <row r="599" spans="6:34" ht="20.25" customHeight="1">
      <c r="F599" s="66"/>
      <c r="G599" s="66"/>
      <c r="H599" s="66"/>
      <c r="I599" s="66"/>
      <c r="J599" s="66"/>
      <c r="K599" s="66"/>
      <c r="L599" s="66"/>
      <c r="M599" s="66"/>
      <c r="N599" s="66"/>
      <c r="O599" s="66"/>
      <c r="P599" s="4"/>
      <c r="Q599" s="4"/>
      <c r="R599" s="4"/>
      <c r="S599" s="4"/>
      <c r="T599" s="4"/>
      <c r="U599" s="67"/>
      <c r="AH599" s="30"/>
    </row>
    <row r="600" spans="6:34" ht="20.25" customHeight="1">
      <c r="F600" s="66"/>
      <c r="G600" s="66"/>
      <c r="H600" s="66"/>
      <c r="I600" s="66"/>
      <c r="J600" s="66"/>
      <c r="K600" s="66"/>
      <c r="L600" s="66"/>
      <c r="M600" s="66"/>
      <c r="N600" s="66"/>
      <c r="O600" s="66"/>
      <c r="P600" s="4"/>
      <c r="Q600" s="4"/>
      <c r="R600" s="4"/>
      <c r="S600" s="4"/>
      <c r="T600" s="4"/>
      <c r="U600" s="67"/>
      <c r="AH600" s="30"/>
    </row>
    <row r="601" spans="6:34" ht="20.25" customHeight="1">
      <c r="F601" s="66"/>
      <c r="G601" s="66"/>
      <c r="H601" s="66"/>
      <c r="I601" s="66"/>
      <c r="J601" s="66"/>
      <c r="K601" s="66"/>
      <c r="L601" s="66"/>
      <c r="M601" s="66"/>
      <c r="N601" s="66"/>
      <c r="O601" s="66"/>
      <c r="P601" s="4"/>
      <c r="Q601" s="4"/>
      <c r="R601" s="4"/>
      <c r="S601" s="4"/>
      <c r="T601" s="4"/>
      <c r="U601" s="67"/>
      <c r="AH601" s="30"/>
    </row>
    <row r="602" spans="6:34" ht="20.25" customHeight="1">
      <c r="F602" s="66"/>
      <c r="G602" s="66"/>
      <c r="H602" s="66"/>
      <c r="I602" s="66"/>
      <c r="J602" s="66"/>
      <c r="K602" s="66"/>
      <c r="L602" s="66"/>
      <c r="M602" s="66"/>
      <c r="N602" s="66"/>
      <c r="O602" s="66"/>
      <c r="P602" s="4"/>
      <c r="Q602" s="4"/>
      <c r="R602" s="4"/>
      <c r="S602" s="4"/>
      <c r="T602" s="4"/>
      <c r="U602" s="67"/>
      <c r="AH602" s="30"/>
    </row>
    <row r="603" spans="6:34" ht="20.25" customHeight="1">
      <c r="F603" s="66"/>
      <c r="G603" s="66"/>
      <c r="H603" s="66"/>
      <c r="I603" s="66"/>
      <c r="J603" s="66"/>
      <c r="K603" s="66"/>
      <c r="L603" s="66"/>
      <c r="M603" s="66"/>
      <c r="N603" s="66"/>
      <c r="O603" s="66"/>
      <c r="P603" s="4"/>
      <c r="Q603" s="4"/>
      <c r="R603" s="4"/>
      <c r="S603" s="4"/>
      <c r="T603" s="4"/>
      <c r="U603" s="67"/>
      <c r="AH603" s="30"/>
    </row>
    <row r="604" spans="6:34" ht="20.25" customHeight="1">
      <c r="F604" s="66"/>
      <c r="G604" s="66"/>
      <c r="H604" s="66"/>
      <c r="I604" s="66"/>
      <c r="J604" s="66"/>
      <c r="K604" s="66"/>
      <c r="L604" s="66"/>
      <c r="M604" s="66"/>
      <c r="N604" s="66"/>
      <c r="O604" s="66"/>
      <c r="P604" s="4"/>
      <c r="Q604" s="4"/>
      <c r="R604" s="4"/>
      <c r="S604" s="4"/>
      <c r="T604" s="4"/>
      <c r="U604" s="67"/>
      <c r="AH604" s="30"/>
    </row>
    <row r="605" spans="6:34" ht="20.25" customHeight="1">
      <c r="F605" s="66"/>
      <c r="G605" s="66"/>
      <c r="H605" s="66"/>
      <c r="I605" s="66"/>
      <c r="J605" s="66"/>
      <c r="K605" s="66"/>
      <c r="L605" s="66"/>
      <c r="M605" s="66"/>
      <c r="N605" s="66"/>
      <c r="O605" s="66"/>
      <c r="P605" s="4"/>
      <c r="Q605" s="4"/>
      <c r="R605" s="4"/>
      <c r="S605" s="4"/>
      <c r="T605" s="4"/>
      <c r="U605" s="67"/>
      <c r="AH605" s="30"/>
    </row>
    <row r="606" spans="6:34" ht="20.25" customHeight="1">
      <c r="F606" s="66"/>
      <c r="G606" s="66"/>
      <c r="H606" s="66"/>
      <c r="I606" s="66"/>
      <c r="J606" s="66"/>
      <c r="K606" s="66"/>
      <c r="L606" s="66"/>
      <c r="M606" s="66"/>
      <c r="N606" s="66"/>
      <c r="O606" s="66"/>
      <c r="P606" s="4"/>
      <c r="Q606" s="4"/>
      <c r="R606" s="4"/>
      <c r="S606" s="4"/>
      <c r="T606" s="4"/>
      <c r="U606" s="67"/>
      <c r="AH606" s="30"/>
    </row>
    <row r="607" spans="6:34" ht="20.25" customHeight="1">
      <c r="F607" s="66"/>
      <c r="G607" s="66"/>
      <c r="H607" s="66"/>
      <c r="I607" s="66"/>
      <c r="J607" s="66"/>
      <c r="K607" s="66"/>
      <c r="L607" s="66"/>
      <c r="M607" s="66"/>
      <c r="N607" s="66"/>
      <c r="O607" s="66"/>
      <c r="P607" s="4"/>
      <c r="Q607" s="4"/>
      <c r="R607" s="4"/>
      <c r="S607" s="4"/>
      <c r="T607" s="4"/>
      <c r="U607" s="67"/>
      <c r="AH607" s="30"/>
    </row>
    <row r="608" spans="6:34" ht="20.25" customHeight="1">
      <c r="F608" s="66"/>
      <c r="G608" s="66"/>
      <c r="H608" s="66"/>
      <c r="I608" s="66"/>
      <c r="J608" s="66"/>
      <c r="K608" s="66"/>
      <c r="L608" s="66"/>
      <c r="M608" s="66"/>
      <c r="N608" s="66"/>
      <c r="O608" s="66"/>
      <c r="P608" s="4"/>
      <c r="Q608" s="4"/>
      <c r="R608" s="4"/>
      <c r="S608" s="4"/>
      <c r="T608" s="4"/>
      <c r="U608" s="67"/>
      <c r="AH608" s="30"/>
    </row>
    <row r="609" spans="6:34" ht="20.25" customHeight="1">
      <c r="F609" s="66"/>
      <c r="G609" s="66"/>
      <c r="H609" s="66"/>
      <c r="I609" s="66"/>
      <c r="J609" s="66"/>
      <c r="K609" s="66"/>
      <c r="L609" s="66"/>
      <c r="M609" s="66"/>
      <c r="N609" s="66"/>
      <c r="O609" s="66"/>
      <c r="P609" s="4"/>
      <c r="Q609" s="4"/>
      <c r="R609" s="4"/>
      <c r="S609" s="4"/>
      <c r="T609" s="4"/>
      <c r="U609" s="67"/>
      <c r="AH609" s="30"/>
    </row>
    <row r="610" spans="6:34" ht="20.25" customHeight="1">
      <c r="F610" s="66"/>
      <c r="G610" s="66"/>
      <c r="H610" s="66"/>
      <c r="I610" s="66"/>
      <c r="J610" s="66"/>
      <c r="K610" s="66"/>
      <c r="L610" s="66"/>
      <c r="M610" s="66"/>
      <c r="N610" s="66"/>
      <c r="O610" s="66"/>
      <c r="P610" s="4"/>
      <c r="Q610" s="4"/>
      <c r="R610" s="4"/>
      <c r="S610" s="4"/>
      <c r="T610" s="4"/>
      <c r="U610" s="67"/>
      <c r="AH610" s="30"/>
    </row>
    <row r="611" spans="6:34" ht="20.25" customHeight="1">
      <c r="F611" s="66"/>
      <c r="G611" s="66"/>
      <c r="H611" s="66"/>
      <c r="I611" s="66"/>
      <c r="J611" s="66"/>
      <c r="K611" s="66"/>
      <c r="L611" s="66"/>
      <c r="M611" s="66"/>
      <c r="N611" s="66"/>
      <c r="O611" s="66"/>
      <c r="P611" s="4"/>
      <c r="Q611" s="4"/>
      <c r="R611" s="4"/>
      <c r="S611" s="4"/>
      <c r="T611" s="4"/>
      <c r="U611" s="67"/>
      <c r="AH611" s="30"/>
    </row>
    <row r="612" spans="6:34" ht="20.25" customHeight="1">
      <c r="F612" s="66"/>
      <c r="G612" s="66"/>
      <c r="H612" s="66"/>
      <c r="I612" s="66"/>
      <c r="J612" s="66"/>
      <c r="K612" s="66"/>
      <c r="L612" s="66"/>
      <c r="M612" s="66"/>
      <c r="N612" s="66"/>
      <c r="O612" s="66"/>
      <c r="P612" s="4"/>
      <c r="Q612" s="4"/>
      <c r="R612" s="4"/>
      <c r="S612" s="4"/>
      <c r="T612" s="4"/>
      <c r="U612" s="67"/>
      <c r="AH612" s="30"/>
    </row>
    <row r="613" spans="6:34" ht="20.25" customHeight="1">
      <c r="F613" s="66"/>
      <c r="G613" s="66"/>
      <c r="H613" s="66"/>
      <c r="I613" s="66"/>
      <c r="J613" s="66"/>
      <c r="K613" s="66"/>
      <c r="L613" s="66"/>
      <c r="M613" s="66"/>
      <c r="N613" s="66"/>
      <c r="O613" s="66"/>
      <c r="P613" s="4"/>
      <c r="Q613" s="4"/>
      <c r="R613" s="4"/>
      <c r="S613" s="4"/>
      <c r="T613" s="4"/>
      <c r="U613" s="67"/>
      <c r="AH613" s="30"/>
    </row>
    <row r="614" spans="6:34" ht="20.25" customHeight="1">
      <c r="F614" s="66"/>
      <c r="G614" s="66"/>
      <c r="H614" s="66"/>
      <c r="I614" s="66"/>
      <c r="J614" s="66"/>
      <c r="K614" s="66"/>
      <c r="L614" s="66"/>
      <c r="M614" s="66"/>
      <c r="N614" s="66"/>
      <c r="O614" s="66"/>
      <c r="P614" s="4"/>
      <c r="Q614" s="4"/>
      <c r="R614" s="4"/>
      <c r="S614" s="4"/>
      <c r="T614" s="4"/>
      <c r="U614" s="67"/>
      <c r="AH614" s="30"/>
    </row>
    <row r="615" spans="6:34" ht="20.25" customHeight="1">
      <c r="F615" s="66"/>
      <c r="G615" s="66"/>
      <c r="H615" s="66"/>
      <c r="I615" s="66"/>
      <c r="J615" s="66"/>
      <c r="K615" s="66"/>
      <c r="L615" s="66"/>
      <c r="M615" s="66"/>
      <c r="N615" s="66"/>
      <c r="O615" s="66"/>
      <c r="P615" s="4"/>
      <c r="Q615" s="4"/>
      <c r="R615" s="4"/>
      <c r="S615" s="4"/>
      <c r="T615" s="4"/>
      <c r="U615" s="67"/>
      <c r="AH615" s="30"/>
    </row>
    <row r="616" spans="6:34" ht="20.25" customHeight="1">
      <c r="F616" s="66"/>
      <c r="G616" s="66"/>
      <c r="H616" s="66"/>
      <c r="I616" s="66"/>
      <c r="J616" s="66"/>
      <c r="K616" s="66"/>
      <c r="L616" s="66"/>
      <c r="M616" s="66"/>
      <c r="N616" s="66"/>
      <c r="O616" s="66"/>
      <c r="P616" s="4"/>
      <c r="Q616" s="4"/>
      <c r="R616" s="4"/>
      <c r="S616" s="4"/>
      <c r="T616" s="4"/>
      <c r="U616" s="67"/>
      <c r="AH616" s="30"/>
    </row>
    <row r="617" spans="6:34" ht="20.25" customHeight="1">
      <c r="F617" s="66"/>
      <c r="G617" s="66"/>
      <c r="H617" s="66"/>
      <c r="I617" s="66"/>
      <c r="J617" s="66"/>
      <c r="K617" s="66"/>
      <c r="L617" s="66"/>
      <c r="M617" s="66"/>
      <c r="N617" s="66"/>
      <c r="O617" s="66"/>
      <c r="P617" s="4"/>
      <c r="Q617" s="4"/>
      <c r="R617" s="4"/>
      <c r="S617" s="4"/>
      <c r="T617" s="4"/>
      <c r="U617" s="67"/>
      <c r="AH617" s="30"/>
    </row>
    <row r="618" spans="6:34" ht="20.25" customHeight="1">
      <c r="F618" s="66"/>
      <c r="G618" s="66"/>
      <c r="H618" s="66"/>
      <c r="I618" s="66"/>
      <c r="J618" s="66"/>
      <c r="K618" s="66"/>
      <c r="L618" s="66"/>
      <c r="M618" s="66"/>
      <c r="N618" s="66"/>
      <c r="O618" s="66"/>
      <c r="P618" s="4"/>
      <c r="Q618" s="4"/>
      <c r="R618" s="4"/>
      <c r="S618" s="4"/>
      <c r="T618" s="4"/>
      <c r="U618" s="67"/>
      <c r="AH618" s="30"/>
    </row>
    <row r="619" spans="6:34" ht="20.25" customHeight="1">
      <c r="F619" s="66"/>
      <c r="G619" s="66"/>
      <c r="H619" s="66"/>
      <c r="I619" s="66"/>
      <c r="J619" s="66"/>
      <c r="K619" s="66"/>
      <c r="L619" s="66"/>
      <c r="M619" s="66"/>
      <c r="N619" s="66"/>
      <c r="O619" s="66"/>
      <c r="P619" s="4"/>
      <c r="Q619" s="4"/>
      <c r="R619" s="4"/>
      <c r="S619" s="4"/>
      <c r="T619" s="4"/>
      <c r="U619" s="67"/>
      <c r="AH619" s="30"/>
    </row>
    <row r="620" spans="6:34" ht="20.25" customHeight="1">
      <c r="F620" s="66"/>
      <c r="G620" s="66"/>
      <c r="H620" s="66"/>
      <c r="I620" s="66"/>
      <c r="J620" s="66"/>
      <c r="K620" s="66"/>
      <c r="L620" s="66"/>
      <c r="M620" s="66"/>
      <c r="N620" s="66"/>
      <c r="O620" s="66"/>
      <c r="P620" s="4"/>
      <c r="Q620" s="4"/>
      <c r="R620" s="4"/>
      <c r="S620" s="4"/>
      <c r="T620" s="4"/>
      <c r="U620" s="67"/>
      <c r="AH620" s="30"/>
    </row>
    <row r="621" spans="6:34" ht="20.25" customHeight="1">
      <c r="F621" s="66"/>
      <c r="G621" s="66"/>
      <c r="H621" s="66"/>
      <c r="I621" s="66"/>
      <c r="J621" s="66"/>
      <c r="K621" s="66"/>
      <c r="L621" s="66"/>
      <c r="M621" s="66"/>
      <c r="N621" s="66"/>
      <c r="O621" s="66"/>
      <c r="P621" s="4"/>
      <c r="Q621" s="4"/>
      <c r="R621" s="4"/>
      <c r="S621" s="4"/>
      <c r="T621" s="4"/>
      <c r="U621" s="67"/>
      <c r="AH621" s="30"/>
    </row>
    <row r="622" spans="6:34" ht="20.25" customHeight="1">
      <c r="F622" s="66"/>
      <c r="G622" s="66"/>
      <c r="H622" s="66"/>
      <c r="I622" s="66"/>
      <c r="J622" s="66"/>
      <c r="K622" s="66"/>
      <c r="L622" s="66"/>
      <c r="M622" s="66"/>
      <c r="N622" s="66"/>
      <c r="O622" s="66"/>
      <c r="P622" s="4"/>
      <c r="Q622" s="4"/>
      <c r="R622" s="4"/>
      <c r="S622" s="4"/>
      <c r="T622" s="4"/>
      <c r="U622" s="67"/>
      <c r="AH622" s="30"/>
    </row>
    <row r="623" spans="6:34" ht="20.25" customHeight="1">
      <c r="F623" s="66"/>
      <c r="G623" s="66"/>
      <c r="H623" s="66"/>
      <c r="I623" s="66"/>
      <c r="J623" s="66"/>
      <c r="K623" s="66"/>
      <c r="L623" s="66"/>
      <c r="M623" s="66"/>
      <c r="N623" s="66"/>
      <c r="O623" s="66"/>
      <c r="P623" s="4"/>
      <c r="Q623" s="4"/>
      <c r="R623" s="4"/>
      <c r="S623" s="4"/>
      <c r="T623" s="4"/>
      <c r="U623" s="67"/>
      <c r="AH623" s="30"/>
    </row>
    <row r="624" spans="6:34" ht="20.25" customHeight="1">
      <c r="F624" s="66"/>
      <c r="G624" s="66"/>
      <c r="H624" s="66"/>
      <c r="I624" s="66"/>
      <c r="J624" s="66"/>
      <c r="K624" s="66"/>
      <c r="L624" s="66"/>
      <c r="M624" s="66"/>
      <c r="N624" s="66"/>
      <c r="O624" s="66"/>
      <c r="P624" s="4"/>
      <c r="Q624" s="4"/>
      <c r="R624" s="4"/>
      <c r="S624" s="4"/>
      <c r="T624" s="4"/>
      <c r="U624" s="67"/>
      <c r="AH624" s="30"/>
    </row>
    <row r="625" spans="6:34" ht="20.25" customHeight="1">
      <c r="F625" s="66"/>
      <c r="G625" s="66"/>
      <c r="H625" s="66"/>
      <c r="I625" s="66"/>
      <c r="J625" s="66"/>
      <c r="K625" s="66"/>
      <c r="L625" s="66"/>
      <c r="M625" s="66"/>
      <c r="N625" s="66"/>
      <c r="O625" s="66"/>
      <c r="P625" s="4"/>
      <c r="Q625" s="4"/>
      <c r="R625" s="4"/>
      <c r="S625" s="4"/>
      <c r="T625" s="4"/>
      <c r="U625" s="67"/>
      <c r="AH625" s="30"/>
    </row>
    <row r="626" spans="6:34" ht="20.25" customHeight="1">
      <c r="F626" s="66"/>
      <c r="G626" s="66"/>
      <c r="H626" s="66"/>
      <c r="I626" s="66"/>
      <c r="J626" s="66"/>
      <c r="K626" s="66"/>
      <c r="L626" s="66"/>
      <c r="M626" s="66"/>
      <c r="N626" s="66"/>
      <c r="O626" s="66"/>
      <c r="P626" s="4"/>
      <c r="Q626" s="4"/>
      <c r="R626" s="4"/>
      <c r="S626" s="4"/>
      <c r="T626" s="4"/>
      <c r="U626" s="67"/>
      <c r="AH626" s="30"/>
    </row>
    <row r="627" spans="6:34" ht="20.25" customHeight="1">
      <c r="F627" s="66"/>
      <c r="G627" s="66"/>
      <c r="H627" s="66"/>
      <c r="I627" s="66"/>
      <c r="J627" s="66"/>
      <c r="K627" s="66"/>
      <c r="L627" s="66"/>
      <c r="M627" s="66"/>
      <c r="N627" s="66"/>
      <c r="O627" s="66"/>
      <c r="P627" s="4"/>
      <c r="Q627" s="4"/>
      <c r="R627" s="4"/>
      <c r="S627" s="4"/>
      <c r="T627" s="4"/>
      <c r="U627" s="67"/>
      <c r="AH627" s="30"/>
    </row>
    <row r="628" spans="6:34" ht="20.25" customHeight="1">
      <c r="F628" s="66"/>
      <c r="G628" s="66"/>
      <c r="H628" s="66"/>
      <c r="I628" s="66"/>
      <c r="J628" s="66"/>
      <c r="K628" s="66"/>
      <c r="L628" s="66"/>
      <c r="M628" s="66"/>
      <c r="N628" s="66"/>
      <c r="O628" s="66"/>
      <c r="P628" s="4"/>
      <c r="Q628" s="4"/>
      <c r="R628" s="4"/>
      <c r="S628" s="4"/>
      <c r="T628" s="4"/>
      <c r="U628" s="67"/>
      <c r="AH628" s="30"/>
    </row>
    <row r="629" spans="6:34" ht="20.25" customHeight="1">
      <c r="F629" s="66"/>
      <c r="G629" s="66"/>
      <c r="H629" s="66"/>
      <c r="I629" s="66"/>
      <c r="J629" s="66"/>
      <c r="K629" s="66"/>
      <c r="L629" s="66"/>
      <c r="M629" s="66"/>
      <c r="N629" s="66"/>
      <c r="O629" s="66"/>
      <c r="P629" s="4"/>
      <c r="Q629" s="4"/>
      <c r="R629" s="4"/>
      <c r="S629" s="4"/>
      <c r="T629" s="4"/>
      <c r="U629" s="67"/>
      <c r="AH629" s="30"/>
    </row>
    <row r="630" spans="6:34" ht="20.25" customHeight="1">
      <c r="F630" s="66"/>
      <c r="G630" s="66"/>
      <c r="H630" s="66"/>
      <c r="I630" s="66"/>
      <c r="J630" s="66"/>
      <c r="K630" s="66"/>
      <c r="L630" s="66"/>
      <c r="M630" s="66"/>
      <c r="N630" s="66"/>
      <c r="O630" s="66"/>
      <c r="P630" s="4"/>
      <c r="Q630" s="4"/>
      <c r="R630" s="4"/>
      <c r="S630" s="4"/>
      <c r="T630" s="4"/>
      <c r="U630" s="67"/>
      <c r="AH630" s="30"/>
    </row>
    <row r="631" spans="6:34" ht="20.25" customHeight="1">
      <c r="F631" s="66"/>
      <c r="G631" s="66"/>
      <c r="H631" s="66"/>
      <c r="I631" s="66"/>
      <c r="J631" s="66"/>
      <c r="K631" s="66"/>
      <c r="L631" s="66"/>
      <c r="M631" s="66"/>
      <c r="N631" s="66"/>
      <c r="O631" s="66"/>
      <c r="P631" s="4"/>
      <c r="Q631" s="4"/>
      <c r="R631" s="4"/>
      <c r="S631" s="4"/>
      <c r="T631" s="4"/>
      <c r="U631" s="67"/>
      <c r="AH631" s="30"/>
    </row>
    <row r="632" spans="6:34" ht="20.25" customHeight="1">
      <c r="F632" s="66"/>
      <c r="G632" s="66"/>
      <c r="H632" s="66"/>
      <c r="I632" s="66"/>
      <c r="J632" s="66"/>
      <c r="K632" s="66"/>
      <c r="L632" s="66"/>
      <c r="M632" s="66"/>
      <c r="N632" s="66"/>
      <c r="O632" s="66"/>
      <c r="P632" s="4"/>
      <c r="Q632" s="4"/>
      <c r="R632" s="4"/>
      <c r="S632" s="4"/>
      <c r="T632" s="4"/>
      <c r="U632" s="67"/>
      <c r="AH632" s="30"/>
    </row>
    <row r="633" spans="6:34" ht="20.25" customHeight="1">
      <c r="F633" s="66"/>
      <c r="G633" s="66"/>
      <c r="H633" s="66"/>
      <c r="I633" s="66"/>
      <c r="J633" s="66"/>
      <c r="K633" s="66"/>
      <c r="L633" s="66"/>
      <c r="M633" s="66"/>
      <c r="N633" s="66"/>
      <c r="O633" s="66"/>
      <c r="P633" s="4"/>
      <c r="Q633" s="4"/>
      <c r="R633" s="4"/>
      <c r="S633" s="4"/>
      <c r="T633" s="4"/>
      <c r="U633" s="67"/>
      <c r="AH633" s="30"/>
    </row>
    <row r="634" spans="6:34" ht="20.25" customHeight="1">
      <c r="F634" s="66"/>
      <c r="G634" s="66"/>
      <c r="H634" s="66"/>
      <c r="I634" s="66"/>
      <c r="J634" s="66"/>
      <c r="K634" s="66"/>
      <c r="L634" s="66"/>
      <c r="M634" s="66"/>
      <c r="N634" s="66"/>
      <c r="O634" s="66"/>
      <c r="P634" s="4"/>
      <c r="Q634" s="4"/>
      <c r="R634" s="4"/>
      <c r="S634" s="4"/>
      <c r="T634" s="4"/>
      <c r="U634" s="67"/>
      <c r="AH634" s="30"/>
    </row>
    <row r="635" spans="6:34" ht="20.25" customHeight="1">
      <c r="F635" s="66"/>
      <c r="G635" s="66"/>
      <c r="H635" s="66"/>
      <c r="I635" s="66"/>
      <c r="J635" s="66"/>
      <c r="K635" s="66"/>
      <c r="L635" s="66"/>
      <c r="M635" s="66"/>
      <c r="N635" s="66"/>
      <c r="O635" s="66"/>
      <c r="P635" s="4"/>
      <c r="Q635" s="4"/>
      <c r="R635" s="4"/>
      <c r="S635" s="4"/>
      <c r="T635" s="4"/>
      <c r="U635" s="67"/>
      <c r="AH635" s="30"/>
    </row>
    <row r="636" spans="6:34" ht="20.25" customHeight="1">
      <c r="F636" s="66"/>
      <c r="G636" s="66"/>
      <c r="H636" s="66"/>
      <c r="I636" s="66"/>
      <c r="J636" s="66"/>
      <c r="K636" s="66"/>
      <c r="L636" s="66"/>
      <c r="M636" s="66"/>
      <c r="N636" s="66"/>
      <c r="O636" s="66"/>
      <c r="P636" s="4"/>
      <c r="Q636" s="4"/>
      <c r="R636" s="4"/>
      <c r="S636" s="4"/>
      <c r="T636" s="4"/>
      <c r="U636" s="67"/>
      <c r="AH636" s="30"/>
    </row>
    <row r="637" spans="6:34" ht="20.25" customHeight="1">
      <c r="F637" s="66"/>
      <c r="G637" s="66"/>
      <c r="H637" s="66"/>
      <c r="I637" s="66"/>
      <c r="J637" s="66"/>
      <c r="K637" s="66"/>
      <c r="L637" s="66"/>
      <c r="M637" s="66"/>
      <c r="N637" s="66"/>
      <c r="O637" s="66"/>
      <c r="P637" s="4"/>
      <c r="Q637" s="4"/>
      <c r="R637" s="4"/>
      <c r="S637" s="4"/>
      <c r="T637" s="4"/>
      <c r="U637" s="67"/>
      <c r="AH637" s="30"/>
    </row>
    <row r="638" spans="6:34" ht="20.25" customHeight="1">
      <c r="F638" s="66"/>
      <c r="G638" s="66"/>
      <c r="H638" s="66"/>
      <c r="I638" s="66"/>
      <c r="J638" s="66"/>
      <c r="K638" s="66"/>
      <c r="L638" s="66"/>
      <c r="M638" s="66"/>
      <c r="N638" s="66"/>
      <c r="O638" s="66"/>
      <c r="P638" s="4"/>
      <c r="Q638" s="4"/>
      <c r="R638" s="4"/>
      <c r="S638" s="4"/>
      <c r="T638" s="4"/>
      <c r="U638" s="67"/>
      <c r="AH638" s="30"/>
    </row>
    <row r="639" spans="6:34" ht="20.25" customHeight="1">
      <c r="F639" s="66"/>
      <c r="G639" s="66"/>
      <c r="H639" s="66"/>
      <c r="I639" s="66"/>
      <c r="J639" s="66"/>
      <c r="K639" s="66"/>
      <c r="L639" s="66"/>
      <c r="M639" s="66"/>
      <c r="N639" s="66"/>
      <c r="O639" s="66"/>
      <c r="P639" s="4"/>
      <c r="Q639" s="4"/>
      <c r="R639" s="4"/>
      <c r="S639" s="4"/>
      <c r="T639" s="4"/>
      <c r="U639" s="67"/>
      <c r="AH639" s="30"/>
    </row>
    <row r="640" spans="6:34" ht="20.25" customHeight="1">
      <c r="F640" s="66"/>
      <c r="G640" s="66"/>
      <c r="H640" s="66"/>
      <c r="I640" s="66"/>
      <c r="J640" s="66"/>
      <c r="K640" s="66"/>
      <c r="L640" s="66"/>
      <c r="M640" s="66"/>
      <c r="N640" s="66"/>
      <c r="O640" s="66"/>
      <c r="P640" s="4"/>
      <c r="Q640" s="4"/>
      <c r="R640" s="4"/>
      <c r="S640" s="4"/>
      <c r="T640" s="4"/>
      <c r="U640" s="67"/>
      <c r="AH640" s="30"/>
    </row>
    <row r="641" spans="6:34" ht="20.25" customHeight="1">
      <c r="F641" s="66"/>
      <c r="G641" s="66"/>
      <c r="H641" s="66"/>
      <c r="I641" s="66"/>
      <c r="J641" s="66"/>
      <c r="K641" s="66"/>
      <c r="L641" s="66"/>
      <c r="M641" s="66"/>
      <c r="N641" s="66"/>
      <c r="O641" s="66"/>
      <c r="P641" s="4"/>
      <c r="Q641" s="4"/>
      <c r="R641" s="4"/>
      <c r="S641" s="4"/>
      <c r="T641" s="4"/>
      <c r="U641" s="67"/>
      <c r="AH641" s="30"/>
    </row>
    <row r="642" spans="6:34" ht="20.25" customHeight="1">
      <c r="F642" s="66"/>
      <c r="G642" s="66"/>
      <c r="H642" s="66"/>
      <c r="I642" s="66"/>
      <c r="J642" s="66"/>
      <c r="K642" s="66"/>
      <c r="L642" s="66"/>
      <c r="M642" s="66"/>
      <c r="N642" s="66"/>
      <c r="O642" s="66"/>
      <c r="P642" s="4"/>
      <c r="Q642" s="4"/>
      <c r="R642" s="4"/>
      <c r="S642" s="4"/>
      <c r="T642" s="4"/>
      <c r="U642" s="67"/>
      <c r="AH642" s="30"/>
    </row>
    <row r="643" spans="6:34" ht="20.25" customHeight="1">
      <c r="F643" s="66"/>
      <c r="G643" s="66"/>
      <c r="H643" s="66"/>
      <c r="I643" s="66"/>
      <c r="J643" s="66"/>
      <c r="K643" s="66"/>
      <c r="L643" s="66"/>
      <c r="M643" s="66"/>
      <c r="N643" s="66"/>
      <c r="O643" s="66"/>
      <c r="P643" s="4"/>
      <c r="Q643" s="4"/>
      <c r="R643" s="4"/>
      <c r="S643" s="4"/>
      <c r="T643" s="4"/>
      <c r="U643" s="67"/>
      <c r="AH643" s="30"/>
    </row>
    <row r="644" spans="6:34" ht="20.25" customHeight="1">
      <c r="F644" s="66"/>
      <c r="G644" s="66"/>
      <c r="H644" s="66"/>
      <c r="I644" s="66"/>
      <c r="J644" s="66"/>
      <c r="K644" s="66"/>
      <c r="L644" s="66"/>
      <c r="M644" s="66"/>
      <c r="N644" s="66"/>
      <c r="O644" s="66"/>
      <c r="P644" s="4"/>
      <c r="Q644" s="4"/>
      <c r="R644" s="4"/>
      <c r="S644" s="4"/>
      <c r="T644" s="4"/>
      <c r="U644" s="67"/>
      <c r="AH644" s="30"/>
    </row>
    <row r="645" spans="6:34" ht="20.25" customHeight="1">
      <c r="F645" s="66"/>
      <c r="G645" s="66"/>
      <c r="H645" s="66"/>
      <c r="I645" s="66"/>
      <c r="J645" s="66"/>
      <c r="K645" s="66"/>
      <c r="L645" s="66"/>
      <c r="M645" s="66"/>
      <c r="N645" s="66"/>
      <c r="O645" s="66"/>
      <c r="P645" s="4"/>
      <c r="Q645" s="4"/>
      <c r="R645" s="4"/>
      <c r="S645" s="4"/>
      <c r="T645" s="4"/>
      <c r="U645" s="67"/>
      <c r="AH645" s="30"/>
    </row>
    <row r="646" spans="6:34" ht="20.25" customHeight="1">
      <c r="F646" s="66"/>
      <c r="G646" s="66"/>
      <c r="H646" s="66"/>
      <c r="I646" s="66"/>
      <c r="J646" s="66"/>
      <c r="K646" s="66"/>
      <c r="L646" s="66"/>
      <c r="M646" s="66"/>
      <c r="N646" s="66"/>
      <c r="O646" s="66"/>
      <c r="P646" s="4"/>
      <c r="Q646" s="4"/>
      <c r="R646" s="4"/>
      <c r="S646" s="4"/>
      <c r="T646" s="4"/>
      <c r="U646" s="67"/>
      <c r="AH646" s="30"/>
    </row>
    <row r="647" spans="6:34" ht="20.25" customHeight="1">
      <c r="F647" s="66"/>
      <c r="G647" s="66"/>
      <c r="H647" s="66"/>
      <c r="I647" s="66"/>
      <c r="J647" s="66"/>
      <c r="K647" s="66"/>
      <c r="L647" s="66"/>
      <c r="M647" s="66"/>
      <c r="N647" s="66"/>
      <c r="O647" s="66"/>
      <c r="P647" s="4"/>
      <c r="Q647" s="4"/>
      <c r="R647" s="4"/>
      <c r="S647" s="4"/>
      <c r="T647" s="4"/>
      <c r="U647" s="67"/>
      <c r="AH647" s="30"/>
    </row>
    <row r="648" spans="6:34" ht="20.25" customHeight="1">
      <c r="F648" s="66"/>
      <c r="G648" s="66"/>
      <c r="H648" s="66"/>
      <c r="I648" s="66"/>
      <c r="J648" s="66"/>
      <c r="K648" s="66"/>
      <c r="L648" s="66"/>
      <c r="M648" s="66"/>
      <c r="N648" s="66"/>
      <c r="O648" s="66"/>
      <c r="P648" s="4"/>
      <c r="Q648" s="4"/>
      <c r="R648" s="4"/>
      <c r="S648" s="4"/>
      <c r="T648" s="4"/>
      <c r="U648" s="67"/>
      <c r="AH648" s="30"/>
    </row>
    <row r="649" spans="6:34" ht="20.25" customHeight="1">
      <c r="F649" s="66"/>
      <c r="G649" s="66"/>
      <c r="H649" s="66"/>
      <c r="I649" s="66"/>
      <c r="J649" s="66"/>
      <c r="K649" s="66"/>
      <c r="L649" s="66"/>
      <c r="M649" s="66"/>
      <c r="N649" s="66"/>
      <c r="O649" s="66"/>
      <c r="P649" s="4"/>
      <c r="Q649" s="4"/>
      <c r="R649" s="4"/>
      <c r="S649" s="4"/>
      <c r="T649" s="4"/>
      <c r="U649" s="67"/>
      <c r="AH649" s="30"/>
    </row>
    <row r="650" spans="6:34" ht="20.25" customHeight="1">
      <c r="F650" s="66"/>
      <c r="G650" s="66"/>
      <c r="H650" s="66"/>
      <c r="I650" s="66"/>
      <c r="J650" s="66"/>
      <c r="K650" s="66"/>
      <c r="L650" s="66"/>
      <c r="M650" s="66"/>
      <c r="N650" s="66"/>
      <c r="O650" s="66"/>
      <c r="P650" s="4"/>
      <c r="Q650" s="4"/>
      <c r="R650" s="4"/>
      <c r="S650" s="4"/>
      <c r="T650" s="4"/>
      <c r="U650" s="67"/>
      <c r="AH650" s="30"/>
    </row>
    <row r="651" spans="6:34" ht="20.25" customHeight="1">
      <c r="F651" s="66"/>
      <c r="G651" s="66"/>
      <c r="H651" s="66"/>
      <c r="I651" s="66"/>
      <c r="J651" s="66"/>
      <c r="K651" s="66"/>
      <c r="L651" s="66"/>
      <c r="M651" s="66"/>
      <c r="N651" s="66"/>
      <c r="O651" s="66"/>
      <c r="P651" s="4"/>
      <c r="Q651" s="4"/>
      <c r="R651" s="4"/>
      <c r="S651" s="4"/>
      <c r="T651" s="4"/>
      <c r="U651" s="67"/>
      <c r="AH651" s="30"/>
    </row>
    <row r="652" spans="6:34" ht="20.25" customHeight="1">
      <c r="F652" s="66"/>
      <c r="G652" s="66"/>
      <c r="H652" s="66"/>
      <c r="I652" s="66"/>
      <c r="J652" s="66"/>
      <c r="K652" s="66"/>
      <c r="L652" s="66"/>
      <c r="M652" s="66"/>
      <c r="N652" s="66"/>
      <c r="O652" s="66"/>
      <c r="P652" s="4"/>
      <c r="Q652" s="4"/>
      <c r="R652" s="4"/>
      <c r="S652" s="4"/>
      <c r="T652" s="4"/>
      <c r="U652" s="67"/>
      <c r="AH652" s="30"/>
    </row>
    <row r="653" spans="6:34" ht="20.25" customHeight="1">
      <c r="F653" s="66"/>
      <c r="G653" s="66"/>
      <c r="H653" s="66"/>
      <c r="I653" s="66"/>
      <c r="J653" s="66"/>
      <c r="K653" s="66"/>
      <c r="L653" s="66"/>
      <c r="M653" s="66"/>
      <c r="N653" s="66"/>
      <c r="O653" s="66"/>
      <c r="P653" s="4"/>
      <c r="Q653" s="4"/>
      <c r="R653" s="4"/>
      <c r="S653" s="4"/>
      <c r="T653" s="4"/>
      <c r="U653" s="67"/>
      <c r="AH653" s="30"/>
    </row>
    <row r="654" spans="6:34" ht="20.25" customHeight="1">
      <c r="F654" s="66"/>
      <c r="G654" s="66"/>
      <c r="H654" s="66"/>
      <c r="I654" s="66"/>
      <c r="J654" s="66"/>
      <c r="K654" s="66"/>
      <c r="L654" s="66"/>
      <c r="M654" s="66"/>
      <c r="N654" s="66"/>
      <c r="O654" s="66"/>
      <c r="P654" s="4"/>
      <c r="Q654" s="4"/>
      <c r="R654" s="4"/>
      <c r="S654" s="4"/>
      <c r="T654" s="4"/>
      <c r="U654" s="67"/>
      <c r="AH654" s="30"/>
    </row>
    <row r="655" spans="6:34" ht="20.25" customHeight="1">
      <c r="F655" s="66"/>
      <c r="G655" s="66"/>
      <c r="H655" s="66"/>
      <c r="I655" s="66"/>
      <c r="J655" s="66"/>
      <c r="K655" s="66"/>
      <c r="L655" s="66"/>
      <c r="M655" s="66"/>
      <c r="N655" s="66"/>
      <c r="O655" s="66"/>
      <c r="P655" s="4"/>
      <c r="Q655" s="4"/>
      <c r="R655" s="4"/>
      <c r="S655" s="4"/>
      <c r="T655" s="4"/>
      <c r="U655" s="67"/>
      <c r="AH655" s="30"/>
    </row>
    <row r="656" spans="6:34" ht="20.25" customHeight="1">
      <c r="F656" s="66"/>
      <c r="G656" s="66"/>
      <c r="H656" s="66"/>
      <c r="I656" s="66"/>
      <c r="J656" s="66"/>
      <c r="K656" s="66"/>
      <c r="L656" s="66"/>
      <c r="M656" s="66"/>
      <c r="N656" s="66"/>
      <c r="O656" s="66"/>
      <c r="P656" s="4"/>
      <c r="Q656" s="4"/>
      <c r="R656" s="4"/>
      <c r="S656" s="4"/>
      <c r="T656" s="4"/>
      <c r="U656" s="67"/>
      <c r="AH656" s="30"/>
    </row>
    <row r="657" spans="6:34" ht="20.25" customHeight="1">
      <c r="F657" s="66"/>
      <c r="G657" s="66"/>
      <c r="H657" s="66"/>
      <c r="I657" s="66"/>
      <c r="J657" s="66"/>
      <c r="K657" s="66"/>
      <c r="L657" s="66"/>
      <c r="M657" s="66"/>
      <c r="N657" s="66"/>
      <c r="O657" s="66"/>
      <c r="P657" s="4"/>
      <c r="Q657" s="4"/>
      <c r="R657" s="4"/>
      <c r="S657" s="4"/>
      <c r="T657" s="4"/>
      <c r="U657" s="67"/>
      <c r="AH657" s="30"/>
    </row>
    <row r="658" spans="6:34" ht="20.25" customHeight="1">
      <c r="F658" s="66"/>
      <c r="G658" s="66"/>
      <c r="H658" s="66"/>
      <c r="I658" s="66"/>
      <c r="J658" s="66"/>
      <c r="K658" s="66"/>
      <c r="L658" s="66"/>
      <c r="M658" s="66"/>
      <c r="N658" s="66"/>
      <c r="O658" s="66"/>
      <c r="P658" s="4"/>
      <c r="Q658" s="4"/>
      <c r="R658" s="4"/>
      <c r="S658" s="4"/>
      <c r="T658" s="4"/>
      <c r="U658" s="67"/>
      <c r="AH658" s="30"/>
    </row>
    <row r="659" spans="6:34" ht="20.25" customHeight="1">
      <c r="F659" s="66"/>
      <c r="G659" s="66"/>
      <c r="H659" s="66"/>
      <c r="I659" s="66"/>
      <c r="J659" s="66"/>
      <c r="K659" s="66"/>
      <c r="L659" s="66"/>
      <c r="M659" s="66"/>
      <c r="N659" s="66"/>
      <c r="O659" s="66"/>
      <c r="P659" s="4"/>
      <c r="Q659" s="4"/>
      <c r="R659" s="4"/>
      <c r="S659" s="4"/>
      <c r="T659" s="4"/>
      <c r="U659" s="67"/>
      <c r="AH659" s="30"/>
    </row>
    <row r="660" spans="6:34" ht="20.25" customHeight="1">
      <c r="F660" s="66"/>
      <c r="G660" s="66"/>
      <c r="H660" s="66"/>
      <c r="I660" s="66"/>
      <c r="J660" s="66"/>
      <c r="K660" s="66"/>
      <c r="L660" s="66"/>
      <c r="M660" s="66"/>
      <c r="N660" s="66"/>
      <c r="O660" s="66"/>
      <c r="P660" s="4"/>
      <c r="Q660" s="4"/>
      <c r="R660" s="4"/>
      <c r="S660" s="4"/>
      <c r="T660" s="4"/>
      <c r="U660" s="67"/>
      <c r="AH660" s="30"/>
    </row>
    <row r="661" spans="6:34" ht="20.25" customHeight="1">
      <c r="F661" s="66"/>
      <c r="G661" s="66"/>
      <c r="H661" s="66"/>
      <c r="I661" s="66"/>
      <c r="J661" s="66"/>
      <c r="K661" s="66"/>
      <c r="L661" s="66"/>
      <c r="M661" s="66"/>
      <c r="N661" s="66"/>
      <c r="O661" s="66"/>
      <c r="P661" s="4"/>
      <c r="Q661" s="4"/>
      <c r="R661" s="4"/>
      <c r="S661" s="4"/>
      <c r="T661" s="4"/>
      <c r="U661" s="67"/>
      <c r="AH661" s="30"/>
    </row>
    <row r="662" spans="6:34" ht="20.25" customHeight="1">
      <c r="F662" s="66"/>
      <c r="G662" s="66"/>
      <c r="H662" s="66"/>
      <c r="I662" s="66"/>
      <c r="J662" s="66"/>
      <c r="K662" s="66"/>
      <c r="L662" s="66"/>
      <c r="M662" s="66"/>
      <c r="N662" s="66"/>
      <c r="O662" s="66"/>
      <c r="P662" s="4"/>
      <c r="Q662" s="4"/>
      <c r="R662" s="4"/>
      <c r="S662" s="4"/>
      <c r="T662" s="4"/>
      <c r="U662" s="67"/>
      <c r="AH662" s="30"/>
    </row>
    <row r="663" spans="6:34" ht="20.25" customHeight="1">
      <c r="F663" s="66"/>
      <c r="G663" s="66"/>
      <c r="H663" s="66"/>
      <c r="I663" s="66"/>
      <c r="J663" s="66"/>
      <c r="K663" s="66"/>
      <c r="L663" s="66"/>
      <c r="M663" s="66"/>
      <c r="N663" s="66"/>
      <c r="O663" s="66"/>
      <c r="P663" s="4"/>
      <c r="Q663" s="4"/>
      <c r="R663" s="4"/>
      <c r="S663" s="4"/>
      <c r="T663" s="4"/>
      <c r="U663" s="67"/>
      <c r="AH663" s="30"/>
    </row>
    <row r="664" spans="6:34" ht="20.25" customHeight="1">
      <c r="F664" s="66"/>
      <c r="G664" s="66"/>
      <c r="H664" s="66"/>
      <c r="I664" s="66"/>
      <c r="J664" s="66"/>
      <c r="K664" s="66"/>
      <c r="L664" s="66"/>
      <c r="M664" s="66"/>
      <c r="N664" s="66"/>
      <c r="O664" s="66"/>
      <c r="P664" s="4"/>
      <c r="Q664" s="4"/>
      <c r="R664" s="4"/>
      <c r="S664" s="4"/>
      <c r="T664" s="4"/>
      <c r="U664" s="67"/>
      <c r="AH664" s="30"/>
    </row>
    <row r="665" spans="6:34" ht="20.25" customHeight="1">
      <c r="F665" s="66"/>
      <c r="G665" s="66"/>
      <c r="H665" s="66"/>
      <c r="I665" s="66"/>
      <c r="J665" s="66"/>
      <c r="K665" s="66"/>
      <c r="L665" s="66"/>
      <c r="M665" s="66"/>
      <c r="N665" s="66"/>
      <c r="O665" s="66"/>
      <c r="P665" s="4"/>
      <c r="Q665" s="4"/>
      <c r="R665" s="4"/>
      <c r="S665" s="4"/>
      <c r="T665" s="4"/>
      <c r="U665" s="67"/>
      <c r="AH665" s="30"/>
    </row>
    <row r="666" spans="6:34" ht="20.25" customHeight="1">
      <c r="F666" s="66"/>
      <c r="G666" s="66"/>
      <c r="H666" s="66"/>
      <c r="I666" s="66"/>
      <c r="J666" s="66"/>
      <c r="K666" s="66"/>
      <c r="L666" s="66"/>
      <c r="M666" s="66"/>
      <c r="N666" s="66"/>
      <c r="O666" s="66"/>
      <c r="P666" s="4"/>
      <c r="Q666" s="4"/>
      <c r="R666" s="4"/>
      <c r="S666" s="4"/>
      <c r="T666" s="4"/>
      <c r="U666" s="67"/>
      <c r="AH666" s="30"/>
    </row>
    <row r="667" spans="6:34" ht="20.25" customHeight="1">
      <c r="F667" s="66"/>
      <c r="G667" s="66"/>
      <c r="H667" s="66"/>
      <c r="I667" s="66"/>
      <c r="J667" s="66"/>
      <c r="K667" s="66"/>
      <c r="L667" s="66"/>
      <c r="M667" s="66"/>
      <c r="N667" s="66"/>
      <c r="O667" s="66"/>
      <c r="P667" s="4"/>
      <c r="Q667" s="4"/>
      <c r="R667" s="4"/>
      <c r="S667" s="4"/>
      <c r="T667" s="4"/>
      <c r="U667" s="67"/>
      <c r="AH667" s="30"/>
    </row>
    <row r="668" spans="6:34" ht="20.25" customHeight="1">
      <c r="F668" s="66"/>
      <c r="G668" s="66"/>
      <c r="H668" s="66"/>
      <c r="I668" s="66"/>
      <c r="J668" s="66"/>
      <c r="K668" s="66"/>
      <c r="L668" s="66"/>
      <c r="M668" s="66"/>
      <c r="N668" s="66"/>
      <c r="O668" s="66"/>
      <c r="P668" s="4"/>
      <c r="Q668" s="4"/>
      <c r="R668" s="4"/>
      <c r="S668" s="4"/>
      <c r="T668" s="4"/>
      <c r="U668" s="67"/>
      <c r="AH668" s="30"/>
    </row>
    <row r="669" spans="6:34" ht="20.25" customHeight="1">
      <c r="F669" s="66"/>
      <c r="G669" s="66"/>
      <c r="H669" s="66"/>
      <c r="I669" s="66"/>
      <c r="J669" s="66"/>
      <c r="K669" s="66"/>
      <c r="L669" s="66"/>
      <c r="M669" s="66"/>
      <c r="N669" s="66"/>
      <c r="O669" s="66"/>
      <c r="P669" s="4"/>
      <c r="Q669" s="4"/>
      <c r="R669" s="4"/>
      <c r="S669" s="4"/>
      <c r="T669" s="4"/>
      <c r="U669" s="67"/>
      <c r="AH669" s="30"/>
    </row>
    <row r="670" spans="6:34" ht="20.25" customHeight="1">
      <c r="F670" s="66"/>
      <c r="G670" s="66"/>
      <c r="H670" s="66"/>
      <c r="I670" s="66"/>
      <c r="J670" s="66"/>
      <c r="K670" s="66"/>
      <c r="L670" s="66"/>
      <c r="M670" s="66"/>
      <c r="N670" s="66"/>
      <c r="O670" s="66"/>
      <c r="P670" s="4"/>
      <c r="Q670" s="4"/>
      <c r="R670" s="4"/>
      <c r="S670" s="4"/>
      <c r="T670" s="4"/>
      <c r="U670" s="67"/>
      <c r="AH670" s="30"/>
    </row>
    <row r="671" spans="6:34" ht="20.25" customHeight="1">
      <c r="F671" s="66"/>
      <c r="G671" s="66"/>
      <c r="H671" s="66"/>
      <c r="I671" s="66"/>
      <c r="J671" s="66"/>
      <c r="K671" s="66"/>
      <c r="L671" s="66"/>
      <c r="M671" s="66"/>
      <c r="N671" s="66"/>
      <c r="O671" s="66"/>
      <c r="P671" s="4"/>
      <c r="Q671" s="4"/>
      <c r="R671" s="4"/>
      <c r="S671" s="4"/>
      <c r="T671" s="4"/>
      <c r="U671" s="67"/>
      <c r="AH671" s="30"/>
    </row>
    <row r="672" spans="6:34" ht="20.25" customHeight="1">
      <c r="F672" s="66"/>
      <c r="G672" s="66"/>
      <c r="H672" s="66"/>
      <c r="I672" s="66"/>
      <c r="J672" s="66"/>
      <c r="K672" s="66"/>
      <c r="L672" s="66"/>
      <c r="M672" s="66"/>
      <c r="N672" s="66"/>
      <c r="O672" s="66"/>
      <c r="P672" s="4"/>
      <c r="Q672" s="4"/>
      <c r="R672" s="4"/>
      <c r="S672" s="4"/>
      <c r="T672" s="4"/>
      <c r="U672" s="67"/>
      <c r="AH672" s="30"/>
    </row>
    <row r="673" spans="6:34" ht="20.25" customHeight="1">
      <c r="F673" s="66"/>
      <c r="G673" s="66"/>
      <c r="H673" s="66"/>
      <c r="I673" s="66"/>
      <c r="J673" s="66"/>
      <c r="K673" s="66"/>
      <c r="L673" s="66"/>
      <c r="M673" s="66"/>
      <c r="N673" s="66"/>
      <c r="O673" s="66"/>
      <c r="P673" s="4"/>
      <c r="Q673" s="4"/>
      <c r="R673" s="4"/>
      <c r="S673" s="4"/>
      <c r="T673" s="4"/>
      <c r="U673" s="67"/>
      <c r="AH673" s="30"/>
    </row>
    <row r="674" spans="6:34" ht="20.25" customHeight="1">
      <c r="F674" s="66"/>
      <c r="G674" s="66"/>
      <c r="H674" s="66"/>
      <c r="I674" s="66"/>
      <c r="J674" s="66"/>
      <c r="K674" s="66"/>
      <c r="L674" s="66"/>
      <c r="M674" s="66"/>
      <c r="N674" s="66"/>
      <c r="O674" s="66"/>
      <c r="P674" s="4"/>
      <c r="Q674" s="4"/>
      <c r="R674" s="4"/>
      <c r="S674" s="4"/>
      <c r="T674" s="4"/>
      <c r="U674" s="67"/>
      <c r="AH674" s="30"/>
    </row>
    <row r="675" spans="6:34" ht="20.25" customHeight="1">
      <c r="F675" s="66"/>
      <c r="G675" s="66"/>
      <c r="H675" s="66"/>
      <c r="I675" s="66"/>
      <c r="J675" s="66"/>
      <c r="K675" s="66"/>
      <c r="L675" s="66"/>
      <c r="M675" s="66"/>
      <c r="N675" s="66"/>
      <c r="O675" s="66"/>
      <c r="P675" s="4"/>
      <c r="Q675" s="4"/>
      <c r="R675" s="4"/>
      <c r="S675" s="4"/>
      <c r="T675" s="4"/>
      <c r="U675" s="67"/>
      <c r="AH675" s="30"/>
    </row>
    <row r="676" spans="6:34" ht="20.25" customHeight="1">
      <c r="F676" s="66"/>
      <c r="G676" s="66"/>
      <c r="H676" s="66"/>
      <c r="I676" s="66"/>
      <c r="J676" s="66"/>
      <c r="K676" s="66"/>
      <c r="L676" s="66"/>
      <c r="M676" s="66"/>
      <c r="N676" s="66"/>
      <c r="O676" s="66"/>
      <c r="P676" s="4"/>
      <c r="Q676" s="4"/>
      <c r="R676" s="4"/>
      <c r="S676" s="4"/>
      <c r="T676" s="4"/>
      <c r="U676" s="67"/>
      <c r="AH676" s="30"/>
    </row>
    <row r="677" spans="6:34" ht="20.25" customHeight="1">
      <c r="F677" s="66"/>
      <c r="G677" s="66"/>
      <c r="H677" s="66"/>
      <c r="I677" s="66"/>
      <c r="J677" s="66"/>
      <c r="K677" s="66"/>
      <c r="L677" s="66"/>
      <c r="M677" s="66"/>
      <c r="N677" s="66"/>
      <c r="O677" s="66"/>
      <c r="P677" s="4"/>
      <c r="Q677" s="4"/>
      <c r="R677" s="4"/>
      <c r="S677" s="4"/>
      <c r="T677" s="4"/>
      <c r="U677" s="67"/>
      <c r="AH677" s="30"/>
    </row>
    <row r="678" spans="6:34" ht="20.25" customHeight="1">
      <c r="F678" s="66"/>
      <c r="G678" s="66"/>
      <c r="H678" s="66"/>
      <c r="I678" s="66"/>
      <c r="J678" s="66"/>
      <c r="K678" s="66"/>
      <c r="L678" s="66"/>
      <c r="M678" s="66"/>
      <c r="N678" s="66"/>
      <c r="O678" s="66"/>
      <c r="P678" s="4"/>
      <c r="Q678" s="4"/>
      <c r="R678" s="4"/>
      <c r="S678" s="4"/>
      <c r="T678" s="4"/>
      <c r="U678" s="67"/>
      <c r="AH678" s="30"/>
    </row>
    <row r="679" spans="6:34" ht="20.25" customHeight="1">
      <c r="F679" s="66"/>
      <c r="G679" s="66"/>
      <c r="H679" s="66"/>
      <c r="I679" s="66"/>
      <c r="J679" s="66"/>
      <c r="K679" s="66"/>
      <c r="L679" s="66"/>
      <c r="M679" s="66"/>
      <c r="N679" s="66"/>
      <c r="O679" s="66"/>
      <c r="P679" s="4"/>
      <c r="Q679" s="4"/>
      <c r="R679" s="4"/>
      <c r="S679" s="4"/>
      <c r="T679" s="4"/>
      <c r="U679" s="67"/>
      <c r="AH679" s="30"/>
    </row>
    <row r="680" spans="6:34" ht="20.25" customHeight="1">
      <c r="F680" s="66"/>
      <c r="G680" s="66"/>
      <c r="H680" s="66"/>
      <c r="I680" s="66"/>
      <c r="J680" s="66"/>
      <c r="K680" s="66"/>
      <c r="L680" s="66"/>
      <c r="M680" s="66"/>
      <c r="N680" s="66"/>
      <c r="O680" s="66"/>
      <c r="P680" s="4"/>
      <c r="Q680" s="4"/>
      <c r="R680" s="4"/>
      <c r="S680" s="4"/>
      <c r="T680" s="4"/>
      <c r="U680" s="67"/>
      <c r="AH680" s="30"/>
    </row>
    <row r="681" spans="6:34" ht="20.25" customHeight="1">
      <c r="F681" s="66"/>
      <c r="G681" s="66"/>
      <c r="H681" s="66"/>
      <c r="I681" s="66"/>
      <c r="J681" s="66"/>
      <c r="K681" s="66"/>
      <c r="L681" s="66"/>
      <c r="M681" s="66"/>
      <c r="N681" s="66"/>
      <c r="O681" s="66"/>
      <c r="P681" s="4"/>
      <c r="Q681" s="4"/>
      <c r="R681" s="4"/>
      <c r="S681" s="4"/>
      <c r="T681" s="4"/>
      <c r="U681" s="67"/>
      <c r="AH681" s="30"/>
    </row>
    <row r="682" spans="6:34" ht="20.25" customHeight="1">
      <c r="F682" s="66"/>
      <c r="G682" s="66"/>
      <c r="H682" s="66"/>
      <c r="I682" s="66"/>
      <c r="J682" s="66"/>
      <c r="K682" s="66"/>
      <c r="L682" s="66"/>
      <c r="M682" s="66"/>
      <c r="N682" s="66"/>
      <c r="O682" s="66"/>
      <c r="P682" s="4"/>
      <c r="Q682" s="4"/>
      <c r="R682" s="4"/>
      <c r="S682" s="4"/>
      <c r="T682" s="4"/>
      <c r="U682" s="67"/>
      <c r="AH682" s="30"/>
    </row>
    <row r="683" spans="6:34" ht="20.25" customHeight="1">
      <c r="F683" s="66"/>
      <c r="G683" s="66"/>
      <c r="H683" s="66"/>
      <c r="I683" s="66"/>
      <c r="J683" s="66"/>
      <c r="K683" s="66"/>
      <c r="L683" s="66"/>
      <c r="M683" s="66"/>
      <c r="N683" s="66"/>
      <c r="O683" s="66"/>
      <c r="P683" s="4"/>
      <c r="Q683" s="4"/>
      <c r="R683" s="4"/>
      <c r="S683" s="4"/>
      <c r="T683" s="4"/>
      <c r="U683" s="67"/>
      <c r="AH683" s="30"/>
    </row>
    <row r="684" spans="6:34" ht="20.25" customHeight="1">
      <c r="F684" s="66"/>
      <c r="G684" s="66"/>
      <c r="H684" s="66"/>
      <c r="I684" s="66"/>
      <c r="J684" s="66"/>
      <c r="K684" s="66"/>
      <c r="L684" s="66"/>
      <c r="M684" s="66"/>
      <c r="N684" s="66"/>
      <c r="O684" s="66"/>
      <c r="P684" s="4"/>
      <c r="Q684" s="4"/>
      <c r="R684" s="4"/>
      <c r="S684" s="4"/>
      <c r="T684" s="4"/>
      <c r="U684" s="67"/>
      <c r="AH684" s="30"/>
    </row>
    <row r="685" spans="6:34" ht="20.25" customHeight="1">
      <c r="F685" s="66"/>
      <c r="G685" s="66"/>
      <c r="H685" s="66"/>
      <c r="I685" s="66"/>
      <c r="J685" s="66"/>
      <c r="K685" s="66"/>
      <c r="L685" s="66"/>
      <c r="M685" s="66"/>
      <c r="N685" s="66"/>
      <c r="O685" s="66"/>
      <c r="P685" s="4"/>
      <c r="Q685" s="4"/>
      <c r="R685" s="4"/>
      <c r="S685" s="4"/>
      <c r="T685" s="4"/>
      <c r="U685" s="67"/>
      <c r="AH685" s="30"/>
    </row>
    <row r="686" spans="6:34" ht="20.25" customHeight="1">
      <c r="F686" s="66"/>
      <c r="G686" s="66"/>
      <c r="H686" s="66"/>
      <c r="I686" s="66"/>
      <c r="J686" s="66"/>
      <c r="K686" s="66"/>
      <c r="L686" s="66"/>
      <c r="M686" s="66"/>
      <c r="N686" s="66"/>
      <c r="O686" s="66"/>
      <c r="P686" s="4"/>
      <c r="Q686" s="4"/>
      <c r="R686" s="4"/>
      <c r="S686" s="4"/>
      <c r="T686" s="4"/>
      <c r="U686" s="67"/>
      <c r="AH686" s="30"/>
    </row>
    <row r="687" spans="6:34" ht="20.25" customHeight="1">
      <c r="F687" s="66"/>
      <c r="G687" s="66"/>
      <c r="H687" s="66"/>
      <c r="I687" s="66"/>
      <c r="J687" s="66"/>
      <c r="K687" s="66"/>
      <c r="L687" s="66"/>
      <c r="M687" s="66"/>
      <c r="N687" s="66"/>
      <c r="O687" s="66"/>
      <c r="P687" s="4"/>
      <c r="Q687" s="4"/>
      <c r="R687" s="4"/>
      <c r="S687" s="4"/>
      <c r="T687" s="4"/>
      <c r="U687" s="67"/>
      <c r="AH687" s="30"/>
    </row>
    <row r="688" spans="6:34" ht="20.25" customHeight="1">
      <c r="F688" s="66"/>
      <c r="G688" s="66"/>
      <c r="H688" s="66"/>
      <c r="I688" s="66"/>
      <c r="J688" s="66"/>
      <c r="K688" s="66"/>
      <c r="L688" s="66"/>
      <c r="M688" s="66"/>
      <c r="N688" s="66"/>
      <c r="O688" s="66"/>
      <c r="P688" s="4"/>
      <c r="Q688" s="4"/>
      <c r="R688" s="4"/>
      <c r="S688" s="4"/>
      <c r="T688" s="4"/>
      <c r="U688" s="67"/>
      <c r="AH688" s="30"/>
    </row>
    <row r="689" spans="6:34" ht="20.25" customHeight="1">
      <c r="F689" s="66"/>
      <c r="G689" s="66"/>
      <c r="H689" s="66"/>
      <c r="I689" s="66"/>
      <c r="J689" s="66"/>
      <c r="K689" s="66"/>
      <c r="L689" s="66"/>
      <c r="M689" s="66"/>
      <c r="N689" s="66"/>
      <c r="O689" s="66"/>
      <c r="P689" s="4"/>
      <c r="Q689" s="4"/>
      <c r="R689" s="4"/>
      <c r="S689" s="4"/>
      <c r="T689" s="4"/>
      <c r="U689" s="67"/>
      <c r="AH689" s="30"/>
    </row>
    <row r="690" spans="6:34" ht="20.25" customHeight="1">
      <c r="F690" s="66"/>
      <c r="G690" s="66"/>
      <c r="H690" s="66"/>
      <c r="I690" s="66"/>
      <c r="J690" s="66"/>
      <c r="K690" s="66"/>
      <c r="L690" s="66"/>
      <c r="M690" s="66"/>
      <c r="N690" s="66"/>
      <c r="O690" s="66"/>
      <c r="P690" s="4"/>
      <c r="Q690" s="4"/>
      <c r="R690" s="4"/>
      <c r="S690" s="4"/>
      <c r="T690" s="4"/>
      <c r="U690" s="67"/>
      <c r="AH690" s="30"/>
    </row>
    <row r="691" spans="6:34" ht="20.25" customHeight="1">
      <c r="F691" s="66"/>
      <c r="G691" s="66"/>
      <c r="H691" s="66"/>
      <c r="I691" s="66"/>
      <c r="J691" s="66"/>
      <c r="K691" s="66"/>
      <c r="L691" s="66"/>
      <c r="M691" s="66"/>
      <c r="N691" s="66"/>
      <c r="O691" s="66"/>
      <c r="P691" s="4"/>
      <c r="Q691" s="4"/>
      <c r="R691" s="4"/>
      <c r="S691" s="4"/>
      <c r="T691" s="4"/>
      <c r="U691" s="67"/>
      <c r="AH691" s="30"/>
    </row>
    <row r="692" spans="6:34" ht="20.25" customHeight="1">
      <c r="F692" s="66"/>
      <c r="G692" s="66"/>
      <c r="H692" s="66"/>
      <c r="I692" s="66"/>
      <c r="J692" s="66"/>
      <c r="K692" s="66"/>
      <c r="L692" s="66"/>
      <c r="M692" s="66"/>
      <c r="N692" s="66"/>
      <c r="O692" s="66"/>
      <c r="P692" s="4"/>
      <c r="Q692" s="4"/>
      <c r="R692" s="4"/>
      <c r="S692" s="4"/>
      <c r="T692" s="4"/>
      <c r="U692" s="67"/>
      <c r="AH692" s="30"/>
    </row>
    <row r="693" spans="6:34" ht="20.25" customHeight="1">
      <c r="F693" s="66"/>
      <c r="G693" s="66"/>
      <c r="H693" s="66"/>
      <c r="I693" s="66"/>
      <c r="J693" s="66"/>
      <c r="K693" s="66"/>
      <c r="L693" s="66"/>
      <c r="M693" s="66"/>
      <c r="N693" s="66"/>
      <c r="O693" s="66"/>
      <c r="P693" s="4"/>
      <c r="Q693" s="4"/>
      <c r="R693" s="4"/>
      <c r="S693" s="4"/>
      <c r="T693" s="4"/>
      <c r="U693" s="67"/>
      <c r="AH693" s="30"/>
    </row>
    <row r="694" spans="6:34" ht="20.25" customHeight="1">
      <c r="F694" s="66"/>
      <c r="G694" s="66"/>
      <c r="H694" s="66"/>
      <c r="I694" s="66"/>
      <c r="J694" s="66"/>
      <c r="K694" s="66"/>
      <c r="L694" s="66"/>
      <c r="M694" s="66"/>
      <c r="N694" s="66"/>
      <c r="O694" s="66"/>
      <c r="P694" s="4"/>
      <c r="Q694" s="4"/>
      <c r="R694" s="4"/>
      <c r="S694" s="4"/>
      <c r="T694" s="4"/>
      <c r="U694" s="67"/>
      <c r="AH694" s="30"/>
    </row>
    <row r="695" spans="6:34" ht="20.25" customHeight="1">
      <c r="F695" s="66"/>
      <c r="G695" s="66"/>
      <c r="H695" s="66"/>
      <c r="I695" s="66"/>
      <c r="J695" s="66"/>
      <c r="K695" s="66"/>
      <c r="L695" s="66"/>
      <c r="M695" s="66"/>
      <c r="N695" s="66"/>
      <c r="O695" s="66"/>
      <c r="P695" s="4"/>
      <c r="Q695" s="4"/>
      <c r="R695" s="4"/>
      <c r="S695" s="4"/>
      <c r="T695" s="4"/>
      <c r="U695" s="67"/>
      <c r="AH695" s="30"/>
    </row>
    <row r="696" spans="6:34" ht="20.25" customHeight="1">
      <c r="F696" s="66"/>
      <c r="G696" s="66"/>
      <c r="H696" s="66"/>
      <c r="I696" s="66"/>
      <c r="J696" s="66"/>
      <c r="K696" s="66"/>
      <c r="L696" s="66"/>
      <c r="M696" s="66"/>
      <c r="N696" s="66"/>
      <c r="O696" s="66"/>
      <c r="P696" s="4"/>
      <c r="Q696" s="4"/>
      <c r="R696" s="4"/>
      <c r="S696" s="4"/>
      <c r="T696" s="4"/>
      <c r="U696" s="67"/>
      <c r="AH696" s="30"/>
    </row>
    <row r="697" spans="6:34" ht="20.25" customHeight="1">
      <c r="F697" s="66"/>
      <c r="G697" s="66"/>
      <c r="H697" s="66"/>
      <c r="I697" s="66"/>
      <c r="J697" s="66"/>
      <c r="K697" s="66"/>
      <c r="L697" s="66"/>
      <c r="M697" s="66"/>
      <c r="N697" s="66"/>
      <c r="O697" s="66"/>
      <c r="P697" s="4"/>
      <c r="Q697" s="4"/>
      <c r="R697" s="4"/>
      <c r="S697" s="4"/>
      <c r="T697" s="4"/>
      <c r="U697" s="67"/>
      <c r="AH697" s="30"/>
    </row>
    <row r="698" spans="6:34" ht="20.25" customHeight="1">
      <c r="F698" s="66"/>
      <c r="G698" s="66"/>
      <c r="H698" s="66"/>
      <c r="I698" s="66"/>
      <c r="J698" s="66"/>
      <c r="K698" s="66"/>
      <c r="L698" s="66"/>
      <c r="M698" s="66"/>
      <c r="N698" s="66"/>
      <c r="O698" s="66"/>
      <c r="P698" s="4"/>
      <c r="Q698" s="4"/>
      <c r="R698" s="4"/>
      <c r="S698" s="4"/>
      <c r="T698" s="4"/>
      <c r="U698" s="67"/>
      <c r="AH698" s="30"/>
    </row>
    <row r="699" spans="6:34" ht="20.25" customHeight="1">
      <c r="F699" s="66"/>
      <c r="G699" s="66"/>
      <c r="H699" s="66"/>
      <c r="I699" s="66"/>
      <c r="J699" s="66"/>
      <c r="K699" s="66"/>
      <c r="L699" s="66"/>
      <c r="M699" s="66"/>
      <c r="N699" s="66"/>
      <c r="O699" s="66"/>
      <c r="P699" s="4"/>
      <c r="Q699" s="4"/>
      <c r="R699" s="4"/>
      <c r="S699" s="4"/>
      <c r="T699" s="4"/>
      <c r="U699" s="67"/>
      <c r="AH699" s="30"/>
    </row>
    <row r="700" spans="6:34" ht="20.25" customHeight="1">
      <c r="F700" s="66"/>
      <c r="G700" s="66"/>
      <c r="H700" s="66"/>
      <c r="I700" s="66"/>
      <c r="J700" s="66"/>
      <c r="K700" s="66"/>
      <c r="L700" s="66"/>
      <c r="M700" s="66"/>
      <c r="N700" s="66"/>
      <c r="O700" s="66"/>
      <c r="P700" s="4"/>
      <c r="Q700" s="4"/>
      <c r="R700" s="4"/>
      <c r="S700" s="4"/>
      <c r="T700" s="4"/>
      <c r="U700" s="67"/>
      <c r="AH700" s="30"/>
    </row>
    <row r="701" spans="6:34" ht="20.25" customHeight="1">
      <c r="F701" s="66"/>
      <c r="G701" s="66"/>
      <c r="H701" s="66"/>
      <c r="I701" s="66"/>
      <c r="J701" s="66"/>
      <c r="K701" s="66"/>
      <c r="L701" s="66"/>
      <c r="M701" s="66"/>
      <c r="N701" s="66"/>
      <c r="O701" s="66"/>
      <c r="P701" s="4"/>
      <c r="Q701" s="4"/>
      <c r="R701" s="4"/>
      <c r="S701" s="4"/>
      <c r="T701" s="4"/>
      <c r="U701" s="67"/>
      <c r="AH701" s="30"/>
    </row>
    <row r="702" spans="6:34" ht="20.25" customHeight="1">
      <c r="F702" s="66"/>
      <c r="G702" s="66"/>
      <c r="H702" s="66"/>
      <c r="I702" s="66"/>
      <c r="J702" s="66"/>
      <c r="K702" s="66"/>
      <c r="L702" s="66"/>
      <c r="M702" s="66"/>
      <c r="N702" s="66"/>
      <c r="O702" s="66"/>
      <c r="P702" s="4"/>
      <c r="Q702" s="4"/>
      <c r="R702" s="4"/>
      <c r="S702" s="4"/>
      <c r="T702" s="4"/>
      <c r="U702" s="67"/>
      <c r="AH702" s="30"/>
    </row>
    <row r="703" spans="6:34" ht="20.25" customHeight="1">
      <c r="F703" s="66"/>
      <c r="G703" s="66"/>
      <c r="H703" s="66"/>
      <c r="I703" s="66"/>
      <c r="J703" s="66"/>
      <c r="K703" s="66"/>
      <c r="L703" s="66"/>
      <c r="M703" s="66"/>
      <c r="N703" s="66"/>
      <c r="O703" s="66"/>
      <c r="P703" s="4"/>
      <c r="Q703" s="4"/>
      <c r="R703" s="4"/>
      <c r="S703" s="4"/>
      <c r="T703" s="4"/>
      <c r="U703" s="67"/>
      <c r="AH703" s="30"/>
    </row>
    <row r="704" spans="6:34" ht="20.25" customHeight="1">
      <c r="F704" s="66"/>
      <c r="G704" s="66"/>
      <c r="H704" s="66"/>
      <c r="I704" s="66"/>
      <c r="J704" s="66"/>
      <c r="K704" s="66"/>
      <c r="L704" s="66"/>
      <c r="M704" s="66"/>
      <c r="N704" s="66"/>
      <c r="O704" s="66"/>
      <c r="P704" s="4"/>
      <c r="Q704" s="4"/>
      <c r="R704" s="4"/>
      <c r="S704" s="4"/>
      <c r="T704" s="4"/>
      <c r="U704" s="67"/>
      <c r="AH704" s="30"/>
    </row>
    <row r="705" spans="6:34" ht="20.25" customHeight="1">
      <c r="F705" s="66"/>
      <c r="G705" s="66"/>
      <c r="H705" s="66"/>
      <c r="I705" s="66"/>
      <c r="J705" s="66"/>
      <c r="K705" s="66"/>
      <c r="L705" s="66"/>
      <c r="M705" s="66"/>
      <c r="N705" s="66"/>
      <c r="O705" s="66"/>
      <c r="P705" s="4"/>
      <c r="Q705" s="4"/>
      <c r="R705" s="4"/>
      <c r="S705" s="4"/>
      <c r="T705" s="4"/>
      <c r="U705" s="67"/>
      <c r="AH705" s="30"/>
    </row>
    <row r="706" spans="6:34" ht="20.25" customHeight="1">
      <c r="F706" s="66"/>
      <c r="G706" s="66"/>
      <c r="H706" s="66"/>
      <c r="I706" s="66"/>
      <c r="J706" s="66"/>
      <c r="K706" s="66"/>
      <c r="L706" s="66"/>
      <c r="M706" s="66"/>
      <c r="N706" s="66"/>
      <c r="O706" s="66"/>
      <c r="P706" s="4"/>
      <c r="Q706" s="4"/>
      <c r="R706" s="4"/>
      <c r="S706" s="4"/>
      <c r="T706" s="4"/>
      <c r="U706" s="67"/>
      <c r="AH706" s="30"/>
    </row>
    <row r="707" spans="6:34" ht="20.25" customHeight="1">
      <c r="F707" s="66"/>
      <c r="G707" s="66"/>
      <c r="H707" s="66"/>
      <c r="I707" s="66"/>
      <c r="J707" s="66"/>
      <c r="K707" s="66"/>
      <c r="L707" s="66"/>
      <c r="M707" s="66"/>
      <c r="N707" s="66"/>
      <c r="O707" s="66"/>
      <c r="P707" s="4"/>
      <c r="Q707" s="4"/>
      <c r="R707" s="4"/>
      <c r="S707" s="4"/>
      <c r="T707" s="4"/>
      <c r="U707" s="67"/>
      <c r="AH707" s="30"/>
    </row>
    <row r="708" spans="6:34" ht="20.25" customHeight="1">
      <c r="F708" s="66"/>
      <c r="G708" s="66"/>
      <c r="H708" s="66"/>
      <c r="I708" s="66"/>
      <c r="J708" s="66"/>
      <c r="K708" s="66"/>
      <c r="L708" s="66"/>
      <c r="M708" s="66"/>
      <c r="N708" s="66"/>
      <c r="O708" s="66"/>
      <c r="P708" s="4"/>
      <c r="Q708" s="4"/>
      <c r="R708" s="4"/>
      <c r="S708" s="4"/>
      <c r="T708" s="4"/>
      <c r="U708" s="67"/>
      <c r="AH708" s="30"/>
    </row>
    <row r="709" spans="6:34" ht="20.25" customHeight="1">
      <c r="F709" s="66"/>
      <c r="G709" s="66"/>
      <c r="H709" s="66"/>
      <c r="I709" s="66"/>
      <c r="J709" s="66"/>
      <c r="K709" s="66"/>
      <c r="L709" s="66"/>
      <c r="M709" s="66"/>
      <c r="N709" s="66"/>
      <c r="O709" s="66"/>
      <c r="P709" s="4"/>
      <c r="Q709" s="4"/>
      <c r="R709" s="4"/>
      <c r="S709" s="4"/>
      <c r="T709" s="4"/>
      <c r="U709" s="67"/>
      <c r="AH709" s="30"/>
    </row>
    <row r="710" spans="6:34" ht="20.25" customHeight="1">
      <c r="F710" s="66"/>
      <c r="G710" s="66"/>
      <c r="H710" s="66"/>
      <c r="I710" s="66"/>
      <c r="J710" s="66"/>
      <c r="K710" s="66"/>
      <c r="L710" s="66"/>
      <c r="M710" s="66"/>
      <c r="N710" s="66"/>
      <c r="O710" s="66"/>
      <c r="P710" s="4"/>
      <c r="Q710" s="4"/>
      <c r="R710" s="4"/>
      <c r="S710" s="4"/>
      <c r="T710" s="4"/>
      <c r="U710" s="67"/>
      <c r="AH710" s="30"/>
    </row>
    <row r="711" spans="6:34" ht="20.25" customHeight="1">
      <c r="F711" s="66"/>
      <c r="G711" s="66"/>
      <c r="H711" s="66"/>
      <c r="I711" s="66"/>
      <c r="J711" s="66"/>
      <c r="K711" s="66"/>
      <c r="L711" s="66"/>
      <c r="M711" s="66"/>
      <c r="N711" s="66"/>
      <c r="O711" s="66"/>
      <c r="P711" s="4"/>
      <c r="Q711" s="4"/>
      <c r="R711" s="4"/>
      <c r="S711" s="4"/>
      <c r="T711" s="4"/>
      <c r="U711" s="67"/>
      <c r="AH711" s="30"/>
    </row>
    <row r="712" spans="6:34" ht="20.25" customHeight="1">
      <c r="F712" s="66"/>
      <c r="G712" s="66"/>
      <c r="H712" s="66"/>
      <c r="I712" s="66"/>
      <c r="J712" s="66"/>
      <c r="K712" s="66"/>
      <c r="L712" s="66"/>
      <c r="M712" s="66"/>
      <c r="N712" s="66"/>
      <c r="O712" s="66"/>
      <c r="P712" s="4"/>
      <c r="Q712" s="4"/>
      <c r="R712" s="4"/>
      <c r="S712" s="4"/>
      <c r="T712" s="4"/>
      <c r="U712" s="67"/>
      <c r="AH712" s="30"/>
    </row>
    <row r="713" spans="6:34" ht="20.25" customHeight="1">
      <c r="F713" s="66"/>
      <c r="G713" s="66"/>
      <c r="H713" s="66"/>
      <c r="I713" s="66"/>
      <c r="J713" s="66"/>
      <c r="K713" s="66"/>
      <c r="L713" s="66"/>
      <c r="M713" s="66"/>
      <c r="N713" s="66"/>
      <c r="O713" s="66"/>
      <c r="P713" s="4"/>
      <c r="Q713" s="4"/>
      <c r="R713" s="4"/>
      <c r="S713" s="4"/>
      <c r="T713" s="4"/>
      <c r="U713" s="67"/>
      <c r="AH713" s="30"/>
    </row>
    <row r="714" spans="6:34" ht="20.25" customHeight="1">
      <c r="F714" s="66"/>
      <c r="G714" s="66"/>
      <c r="H714" s="66"/>
      <c r="I714" s="66"/>
      <c r="J714" s="66"/>
      <c r="K714" s="66"/>
      <c r="L714" s="66"/>
      <c r="M714" s="66"/>
      <c r="N714" s="66"/>
      <c r="O714" s="66"/>
      <c r="P714" s="4"/>
      <c r="Q714" s="4"/>
      <c r="R714" s="4"/>
      <c r="S714" s="4"/>
      <c r="T714" s="4"/>
      <c r="U714" s="67"/>
      <c r="AH714" s="30"/>
    </row>
    <row r="715" spans="6:34" ht="20.25" customHeight="1">
      <c r="F715" s="66"/>
      <c r="G715" s="66"/>
      <c r="H715" s="66"/>
      <c r="I715" s="66"/>
      <c r="J715" s="66"/>
      <c r="K715" s="66"/>
      <c r="L715" s="66"/>
      <c r="M715" s="66"/>
      <c r="N715" s="66"/>
      <c r="O715" s="66"/>
      <c r="P715" s="4"/>
      <c r="Q715" s="4"/>
      <c r="R715" s="4"/>
      <c r="S715" s="4"/>
      <c r="T715" s="4"/>
      <c r="U715" s="67"/>
      <c r="AH715" s="30"/>
    </row>
    <row r="716" spans="6:34" ht="20.25" customHeight="1">
      <c r="F716" s="66"/>
      <c r="G716" s="66"/>
      <c r="H716" s="66"/>
      <c r="I716" s="66"/>
      <c r="J716" s="66"/>
      <c r="K716" s="66"/>
      <c r="L716" s="66"/>
      <c r="M716" s="66"/>
      <c r="N716" s="66"/>
      <c r="O716" s="66"/>
      <c r="P716" s="4"/>
      <c r="Q716" s="4"/>
      <c r="R716" s="4"/>
      <c r="S716" s="4"/>
      <c r="T716" s="4"/>
      <c r="U716" s="67"/>
      <c r="AH716" s="30"/>
    </row>
    <row r="717" spans="6:34" ht="20.25" customHeight="1">
      <c r="F717" s="66"/>
      <c r="G717" s="66"/>
      <c r="H717" s="66"/>
      <c r="I717" s="66"/>
      <c r="J717" s="66"/>
      <c r="K717" s="66"/>
      <c r="L717" s="66"/>
      <c r="M717" s="66"/>
      <c r="N717" s="66"/>
      <c r="O717" s="66"/>
      <c r="P717" s="4"/>
      <c r="Q717" s="4"/>
      <c r="R717" s="4"/>
      <c r="S717" s="4"/>
      <c r="T717" s="4"/>
      <c r="U717" s="67"/>
      <c r="AH717" s="30"/>
    </row>
    <row r="718" spans="6:34" ht="20.25" customHeight="1">
      <c r="F718" s="66"/>
      <c r="G718" s="66"/>
      <c r="H718" s="66"/>
      <c r="I718" s="66"/>
      <c r="J718" s="66"/>
      <c r="K718" s="66"/>
      <c r="L718" s="66"/>
      <c r="M718" s="66"/>
      <c r="N718" s="66"/>
      <c r="O718" s="66"/>
      <c r="P718" s="4"/>
      <c r="Q718" s="4"/>
      <c r="R718" s="4"/>
      <c r="S718" s="4"/>
      <c r="T718" s="4"/>
      <c r="U718" s="67"/>
      <c r="AH718" s="30"/>
    </row>
    <row r="719" spans="6:34" ht="20.25" customHeight="1">
      <c r="F719" s="66"/>
      <c r="G719" s="66"/>
      <c r="H719" s="66"/>
      <c r="I719" s="66"/>
      <c r="J719" s="66"/>
      <c r="K719" s="66"/>
      <c r="L719" s="66"/>
      <c r="M719" s="66"/>
      <c r="N719" s="66"/>
      <c r="O719" s="66"/>
      <c r="P719" s="4"/>
      <c r="Q719" s="4"/>
      <c r="R719" s="4"/>
      <c r="S719" s="4"/>
      <c r="T719" s="4"/>
      <c r="U719" s="67"/>
      <c r="AH719" s="30"/>
    </row>
    <row r="720" spans="6:34" ht="20.25" customHeight="1">
      <c r="F720" s="66"/>
      <c r="G720" s="66"/>
      <c r="H720" s="66"/>
      <c r="I720" s="66"/>
      <c r="J720" s="66"/>
      <c r="K720" s="66"/>
      <c r="L720" s="66"/>
      <c r="M720" s="66"/>
      <c r="N720" s="66"/>
      <c r="O720" s="66"/>
      <c r="P720" s="4"/>
      <c r="Q720" s="4"/>
      <c r="R720" s="4"/>
      <c r="S720" s="4"/>
      <c r="T720" s="4"/>
      <c r="U720" s="67"/>
      <c r="AH720" s="30"/>
    </row>
    <row r="721" spans="6:34" ht="20.25" customHeight="1">
      <c r="F721" s="66"/>
      <c r="G721" s="66"/>
      <c r="H721" s="66"/>
      <c r="I721" s="66"/>
      <c r="J721" s="66"/>
      <c r="K721" s="66"/>
      <c r="L721" s="66"/>
      <c r="M721" s="66"/>
      <c r="N721" s="66"/>
      <c r="O721" s="66"/>
      <c r="P721" s="4"/>
      <c r="Q721" s="4"/>
      <c r="R721" s="4"/>
      <c r="S721" s="4"/>
      <c r="T721" s="4"/>
      <c r="U721" s="67"/>
      <c r="AH721" s="30"/>
    </row>
    <row r="722" spans="6:34" ht="20.25" customHeight="1">
      <c r="F722" s="66"/>
      <c r="G722" s="66"/>
      <c r="H722" s="66"/>
      <c r="I722" s="66"/>
      <c r="J722" s="66"/>
      <c r="K722" s="66"/>
      <c r="L722" s="66"/>
      <c r="M722" s="66"/>
      <c r="N722" s="66"/>
      <c r="O722" s="66"/>
      <c r="P722" s="4"/>
      <c r="Q722" s="4"/>
      <c r="R722" s="4"/>
      <c r="S722" s="4"/>
      <c r="T722" s="4"/>
      <c r="U722" s="67"/>
      <c r="AH722" s="30"/>
    </row>
    <row r="723" spans="6:34" ht="20.25" customHeight="1">
      <c r="F723" s="66"/>
      <c r="G723" s="66"/>
      <c r="H723" s="66"/>
      <c r="I723" s="66"/>
      <c r="J723" s="66"/>
      <c r="K723" s="66"/>
      <c r="L723" s="66"/>
      <c r="M723" s="66"/>
      <c r="N723" s="66"/>
      <c r="O723" s="66"/>
      <c r="P723" s="4"/>
      <c r="Q723" s="4"/>
      <c r="R723" s="4"/>
      <c r="S723" s="4"/>
      <c r="T723" s="4"/>
      <c r="U723" s="67"/>
      <c r="AH723" s="30"/>
    </row>
    <row r="724" spans="6:34" ht="20.25" customHeight="1">
      <c r="F724" s="66"/>
      <c r="G724" s="66"/>
      <c r="H724" s="66"/>
      <c r="I724" s="66"/>
      <c r="J724" s="66"/>
      <c r="K724" s="66"/>
      <c r="L724" s="66"/>
      <c r="M724" s="66"/>
      <c r="N724" s="66"/>
      <c r="O724" s="66"/>
      <c r="P724" s="4"/>
      <c r="Q724" s="4"/>
      <c r="R724" s="4"/>
      <c r="S724" s="4"/>
      <c r="T724" s="4"/>
      <c r="U724" s="67"/>
      <c r="AH724" s="30"/>
    </row>
    <row r="725" spans="6:34" ht="20.25" customHeight="1">
      <c r="F725" s="66"/>
      <c r="G725" s="66"/>
      <c r="H725" s="66"/>
      <c r="I725" s="66"/>
      <c r="J725" s="66"/>
      <c r="K725" s="66"/>
      <c r="L725" s="66"/>
      <c r="M725" s="66"/>
      <c r="N725" s="66"/>
      <c r="O725" s="66"/>
      <c r="P725" s="4"/>
      <c r="Q725" s="4"/>
      <c r="R725" s="4"/>
      <c r="S725" s="4"/>
      <c r="T725" s="4"/>
      <c r="U725" s="67"/>
      <c r="AH725" s="30"/>
    </row>
    <row r="726" spans="6:34" ht="20.25" customHeight="1">
      <c r="F726" s="66"/>
      <c r="G726" s="66"/>
      <c r="H726" s="66"/>
      <c r="I726" s="66"/>
      <c r="J726" s="66"/>
      <c r="K726" s="66"/>
      <c r="L726" s="66"/>
      <c r="M726" s="66"/>
      <c r="N726" s="66"/>
      <c r="O726" s="66"/>
      <c r="P726" s="4"/>
      <c r="Q726" s="4"/>
      <c r="R726" s="4"/>
      <c r="S726" s="4"/>
      <c r="T726" s="4"/>
      <c r="U726" s="67"/>
      <c r="AH726" s="30"/>
    </row>
    <row r="727" spans="6:34" ht="20.25" customHeight="1">
      <c r="F727" s="66"/>
      <c r="G727" s="66"/>
      <c r="H727" s="66"/>
      <c r="I727" s="66"/>
      <c r="J727" s="66"/>
      <c r="K727" s="66"/>
      <c r="L727" s="66"/>
      <c r="M727" s="66"/>
      <c r="N727" s="66"/>
      <c r="O727" s="66"/>
      <c r="P727" s="4"/>
      <c r="Q727" s="4"/>
      <c r="R727" s="4"/>
      <c r="S727" s="4"/>
      <c r="T727" s="4"/>
      <c r="U727" s="67"/>
      <c r="AH727" s="30"/>
    </row>
    <row r="728" spans="6:34" ht="20.25" customHeight="1">
      <c r="F728" s="66"/>
      <c r="G728" s="66"/>
      <c r="H728" s="66"/>
      <c r="I728" s="66"/>
      <c r="J728" s="66"/>
      <c r="K728" s="66"/>
      <c r="L728" s="66"/>
      <c r="M728" s="66"/>
      <c r="N728" s="66"/>
      <c r="O728" s="66"/>
      <c r="P728" s="4"/>
      <c r="Q728" s="4"/>
      <c r="R728" s="4"/>
      <c r="S728" s="4"/>
      <c r="T728" s="4"/>
      <c r="U728" s="67"/>
      <c r="AH728" s="30"/>
    </row>
    <row r="729" spans="6:34" ht="20.25" customHeight="1">
      <c r="F729" s="66"/>
      <c r="G729" s="66"/>
      <c r="H729" s="66"/>
      <c r="I729" s="66"/>
      <c r="J729" s="66"/>
      <c r="K729" s="66"/>
      <c r="L729" s="66"/>
      <c r="M729" s="66"/>
      <c r="N729" s="66"/>
      <c r="O729" s="66"/>
      <c r="P729" s="4"/>
      <c r="Q729" s="4"/>
      <c r="R729" s="4"/>
      <c r="S729" s="4"/>
      <c r="T729" s="4"/>
      <c r="U729" s="67"/>
      <c r="AH729" s="30"/>
    </row>
    <row r="730" spans="6:34" ht="20.25" customHeight="1">
      <c r="F730" s="66"/>
      <c r="G730" s="66"/>
      <c r="H730" s="66"/>
      <c r="I730" s="66"/>
      <c r="J730" s="66"/>
      <c r="K730" s="66"/>
      <c r="L730" s="66"/>
      <c r="M730" s="66"/>
      <c r="N730" s="66"/>
      <c r="O730" s="66"/>
      <c r="P730" s="4"/>
      <c r="Q730" s="4"/>
      <c r="R730" s="4"/>
      <c r="S730" s="4"/>
      <c r="T730" s="4"/>
      <c r="U730" s="67"/>
      <c r="AH730" s="30"/>
    </row>
    <row r="731" spans="6:34" ht="20.25" customHeight="1">
      <c r="F731" s="66"/>
      <c r="G731" s="66"/>
      <c r="H731" s="66"/>
      <c r="I731" s="66"/>
      <c r="J731" s="66"/>
      <c r="K731" s="66"/>
      <c r="L731" s="66"/>
      <c r="M731" s="66"/>
      <c r="N731" s="66"/>
      <c r="O731" s="66"/>
      <c r="P731" s="4"/>
      <c r="Q731" s="4"/>
      <c r="R731" s="4"/>
      <c r="S731" s="4"/>
      <c r="T731" s="4"/>
      <c r="U731" s="67"/>
      <c r="AH731" s="30"/>
    </row>
    <row r="732" spans="6:34" ht="20.25" customHeight="1">
      <c r="F732" s="66"/>
      <c r="G732" s="66"/>
      <c r="H732" s="66"/>
      <c r="I732" s="66"/>
      <c r="J732" s="66"/>
      <c r="K732" s="66"/>
      <c r="L732" s="66"/>
      <c r="M732" s="66"/>
      <c r="N732" s="66"/>
      <c r="O732" s="66"/>
      <c r="P732" s="4"/>
      <c r="Q732" s="4"/>
      <c r="R732" s="4"/>
      <c r="S732" s="4"/>
      <c r="T732" s="4"/>
      <c r="U732" s="67"/>
      <c r="AH732" s="30"/>
    </row>
    <row r="733" spans="6:34" ht="20.25" customHeight="1">
      <c r="F733" s="66"/>
      <c r="G733" s="66"/>
      <c r="H733" s="66"/>
      <c r="I733" s="66"/>
      <c r="J733" s="66"/>
      <c r="K733" s="66"/>
      <c r="L733" s="66"/>
      <c r="M733" s="66"/>
      <c r="N733" s="66"/>
      <c r="O733" s="66"/>
      <c r="P733" s="4"/>
      <c r="Q733" s="4"/>
      <c r="R733" s="4"/>
      <c r="S733" s="4"/>
      <c r="T733" s="4"/>
      <c r="U733" s="67"/>
      <c r="AH733" s="30"/>
    </row>
    <row r="734" spans="6:34" ht="20.25" customHeight="1">
      <c r="F734" s="66"/>
      <c r="G734" s="66"/>
      <c r="H734" s="66"/>
      <c r="I734" s="66"/>
      <c r="J734" s="66"/>
      <c r="K734" s="66"/>
      <c r="L734" s="66"/>
      <c r="M734" s="66"/>
      <c r="N734" s="66"/>
      <c r="O734" s="66"/>
      <c r="P734" s="4"/>
      <c r="Q734" s="4"/>
      <c r="R734" s="4"/>
      <c r="S734" s="4"/>
      <c r="T734" s="4"/>
      <c r="U734" s="67"/>
      <c r="AH734" s="30"/>
    </row>
    <row r="735" spans="6:34" ht="20.25" customHeight="1">
      <c r="F735" s="66"/>
      <c r="G735" s="66"/>
      <c r="H735" s="66"/>
      <c r="I735" s="66"/>
      <c r="J735" s="66"/>
      <c r="K735" s="66"/>
      <c r="L735" s="66"/>
      <c r="M735" s="66"/>
      <c r="N735" s="66"/>
      <c r="O735" s="66"/>
      <c r="P735" s="4"/>
      <c r="Q735" s="4"/>
      <c r="R735" s="4"/>
      <c r="S735" s="4"/>
      <c r="T735" s="4"/>
      <c r="U735" s="67"/>
      <c r="AH735" s="30"/>
    </row>
    <row r="736" spans="6:34" ht="20.25" customHeight="1">
      <c r="F736" s="66"/>
      <c r="G736" s="66"/>
      <c r="H736" s="66"/>
      <c r="I736" s="66"/>
      <c r="J736" s="66"/>
      <c r="K736" s="66"/>
      <c r="L736" s="66"/>
      <c r="M736" s="66"/>
      <c r="N736" s="66"/>
      <c r="O736" s="66"/>
      <c r="P736" s="4"/>
      <c r="Q736" s="4"/>
      <c r="R736" s="4"/>
      <c r="S736" s="4"/>
      <c r="T736" s="4"/>
      <c r="U736" s="67"/>
      <c r="AH736" s="30"/>
    </row>
    <row r="737" spans="6:34" ht="20.25" customHeight="1">
      <c r="F737" s="66"/>
      <c r="G737" s="66"/>
      <c r="H737" s="66"/>
      <c r="I737" s="66"/>
      <c r="J737" s="66"/>
      <c r="K737" s="66"/>
      <c r="L737" s="66"/>
      <c r="M737" s="66"/>
      <c r="N737" s="66"/>
      <c r="O737" s="66"/>
      <c r="P737" s="4"/>
      <c r="Q737" s="4"/>
      <c r="R737" s="4"/>
      <c r="S737" s="4"/>
      <c r="T737" s="4"/>
      <c r="U737" s="67"/>
      <c r="AH737" s="30"/>
    </row>
    <row r="738" spans="6:34" ht="20.25" customHeight="1">
      <c r="F738" s="66"/>
      <c r="G738" s="66"/>
      <c r="H738" s="66"/>
      <c r="I738" s="66"/>
      <c r="J738" s="66"/>
      <c r="K738" s="66"/>
      <c r="L738" s="66"/>
      <c r="M738" s="66"/>
      <c r="N738" s="66"/>
      <c r="O738" s="66"/>
      <c r="P738" s="4"/>
      <c r="Q738" s="4"/>
      <c r="R738" s="4"/>
      <c r="S738" s="4"/>
      <c r="T738" s="4"/>
      <c r="U738" s="67"/>
      <c r="AH738" s="30"/>
    </row>
    <row r="739" spans="6:34" ht="20.25" customHeight="1">
      <c r="F739" s="66"/>
      <c r="G739" s="66"/>
      <c r="H739" s="66"/>
      <c r="I739" s="66"/>
      <c r="J739" s="66"/>
      <c r="K739" s="66"/>
      <c r="L739" s="66"/>
      <c r="M739" s="66"/>
      <c r="N739" s="66"/>
      <c r="O739" s="66"/>
      <c r="P739" s="4"/>
      <c r="Q739" s="4"/>
      <c r="R739" s="4"/>
      <c r="S739" s="4"/>
      <c r="T739" s="4"/>
      <c r="U739" s="67"/>
      <c r="AH739" s="30"/>
    </row>
    <row r="740" spans="6:34" ht="20.25" customHeight="1">
      <c r="F740" s="66"/>
      <c r="G740" s="66"/>
      <c r="H740" s="66"/>
      <c r="I740" s="66"/>
      <c r="J740" s="66"/>
      <c r="K740" s="66"/>
      <c r="L740" s="66"/>
      <c r="M740" s="66"/>
      <c r="N740" s="66"/>
      <c r="O740" s="66"/>
      <c r="P740" s="4"/>
      <c r="Q740" s="4"/>
      <c r="R740" s="4"/>
      <c r="S740" s="4"/>
      <c r="T740" s="4"/>
      <c r="U740" s="67"/>
      <c r="AH740" s="30"/>
    </row>
    <row r="741" spans="6:34" ht="20.25" customHeight="1">
      <c r="F741" s="66"/>
      <c r="G741" s="66"/>
      <c r="H741" s="66"/>
      <c r="I741" s="66"/>
      <c r="J741" s="66"/>
      <c r="K741" s="66"/>
      <c r="L741" s="66"/>
      <c r="M741" s="66"/>
      <c r="N741" s="66"/>
      <c r="O741" s="66"/>
      <c r="P741" s="4"/>
      <c r="Q741" s="4"/>
      <c r="R741" s="4"/>
      <c r="S741" s="4"/>
      <c r="T741" s="4"/>
      <c r="U741" s="67"/>
      <c r="AH741" s="30"/>
    </row>
    <row r="742" spans="6:34" ht="20.25" customHeight="1">
      <c r="F742" s="66"/>
      <c r="G742" s="66"/>
      <c r="H742" s="66"/>
      <c r="I742" s="66"/>
      <c r="J742" s="66"/>
      <c r="K742" s="66"/>
      <c r="L742" s="66"/>
      <c r="M742" s="66"/>
      <c r="N742" s="66"/>
      <c r="O742" s="66"/>
      <c r="P742" s="4"/>
      <c r="Q742" s="4"/>
      <c r="R742" s="4"/>
      <c r="S742" s="4"/>
      <c r="T742" s="4"/>
      <c r="U742" s="67"/>
      <c r="AH742" s="30"/>
    </row>
    <row r="743" spans="6:34" ht="20.25" customHeight="1">
      <c r="F743" s="66"/>
      <c r="G743" s="66"/>
      <c r="H743" s="66"/>
      <c r="I743" s="66"/>
      <c r="J743" s="66"/>
      <c r="K743" s="66"/>
      <c r="L743" s="66"/>
      <c r="M743" s="66"/>
      <c r="N743" s="66"/>
      <c r="O743" s="66"/>
      <c r="P743" s="4"/>
      <c r="Q743" s="4"/>
      <c r="R743" s="4"/>
      <c r="S743" s="4"/>
      <c r="T743" s="4"/>
      <c r="U743" s="67"/>
      <c r="AH743" s="30"/>
    </row>
    <row r="744" spans="6:34" ht="20.25" customHeight="1">
      <c r="F744" s="66"/>
      <c r="G744" s="66"/>
      <c r="H744" s="66"/>
      <c r="I744" s="66"/>
      <c r="J744" s="66"/>
      <c r="K744" s="66"/>
      <c r="L744" s="66"/>
      <c r="M744" s="66"/>
      <c r="N744" s="66"/>
      <c r="O744" s="66"/>
      <c r="P744" s="4"/>
      <c r="Q744" s="4"/>
      <c r="R744" s="4"/>
      <c r="S744" s="4"/>
      <c r="T744" s="4"/>
      <c r="U744" s="67"/>
      <c r="AH744" s="30"/>
    </row>
    <row r="745" spans="6:34" ht="20.25" customHeight="1">
      <c r="F745" s="66"/>
      <c r="G745" s="66"/>
      <c r="H745" s="66"/>
      <c r="I745" s="66"/>
      <c r="J745" s="66"/>
      <c r="K745" s="66"/>
      <c r="L745" s="66"/>
      <c r="M745" s="66"/>
      <c r="N745" s="66"/>
      <c r="O745" s="66"/>
      <c r="P745" s="4"/>
      <c r="Q745" s="4"/>
      <c r="R745" s="4"/>
      <c r="S745" s="4"/>
      <c r="T745" s="4"/>
      <c r="U745" s="67"/>
      <c r="AH745" s="30"/>
    </row>
    <row r="746" spans="6:34" ht="20.25" customHeight="1">
      <c r="F746" s="66"/>
      <c r="G746" s="66"/>
      <c r="H746" s="66"/>
      <c r="I746" s="66"/>
      <c r="J746" s="66"/>
      <c r="K746" s="66"/>
      <c r="L746" s="66"/>
      <c r="M746" s="66"/>
      <c r="N746" s="66"/>
      <c r="O746" s="66"/>
      <c r="P746" s="4"/>
      <c r="Q746" s="4"/>
      <c r="R746" s="4"/>
      <c r="S746" s="4"/>
      <c r="T746" s="4"/>
      <c r="U746" s="67"/>
      <c r="AH746" s="30"/>
    </row>
    <row r="747" spans="6:34" ht="20.25" customHeight="1">
      <c r="F747" s="66"/>
      <c r="G747" s="66"/>
      <c r="H747" s="66"/>
      <c r="I747" s="66"/>
      <c r="J747" s="66"/>
      <c r="K747" s="66"/>
      <c r="L747" s="66"/>
      <c r="M747" s="66"/>
      <c r="N747" s="66"/>
      <c r="O747" s="66"/>
      <c r="P747" s="4"/>
      <c r="Q747" s="4"/>
      <c r="R747" s="4"/>
      <c r="S747" s="4"/>
      <c r="T747" s="4"/>
      <c r="U747" s="67"/>
      <c r="AH747" s="30"/>
    </row>
    <row r="748" spans="6:34" ht="20.25" customHeight="1">
      <c r="F748" s="66"/>
      <c r="G748" s="66"/>
      <c r="H748" s="66"/>
      <c r="I748" s="66"/>
      <c r="J748" s="66"/>
      <c r="K748" s="66"/>
      <c r="L748" s="66"/>
      <c r="M748" s="66"/>
      <c r="N748" s="66"/>
      <c r="O748" s="66"/>
      <c r="P748" s="4"/>
      <c r="Q748" s="4"/>
      <c r="R748" s="4"/>
      <c r="S748" s="4"/>
      <c r="T748" s="4"/>
      <c r="U748" s="67"/>
      <c r="AH748" s="30"/>
    </row>
    <row r="749" spans="6:34" ht="20.25" customHeight="1">
      <c r="F749" s="66"/>
      <c r="G749" s="66"/>
      <c r="H749" s="66"/>
      <c r="I749" s="66"/>
      <c r="J749" s="66"/>
      <c r="K749" s="66"/>
      <c r="L749" s="66"/>
      <c r="M749" s="66"/>
      <c r="N749" s="66"/>
      <c r="O749" s="66"/>
      <c r="P749" s="4"/>
      <c r="Q749" s="4"/>
      <c r="R749" s="4"/>
      <c r="S749" s="4"/>
      <c r="T749" s="4"/>
      <c r="U749" s="67"/>
      <c r="AH749" s="30"/>
    </row>
    <row r="750" spans="6:34" ht="20.25" customHeight="1">
      <c r="F750" s="66"/>
      <c r="G750" s="66"/>
      <c r="H750" s="66"/>
      <c r="I750" s="66"/>
      <c r="J750" s="66"/>
      <c r="K750" s="66"/>
      <c r="L750" s="66"/>
      <c r="M750" s="66"/>
      <c r="N750" s="66"/>
      <c r="O750" s="66"/>
      <c r="P750" s="4"/>
      <c r="Q750" s="4"/>
      <c r="R750" s="4"/>
      <c r="S750" s="4"/>
      <c r="T750" s="4"/>
      <c r="U750" s="67"/>
      <c r="AH750" s="30"/>
    </row>
    <row r="751" spans="6:34" ht="20.25" customHeight="1">
      <c r="F751" s="66"/>
      <c r="G751" s="66"/>
      <c r="H751" s="66"/>
      <c r="I751" s="66"/>
      <c r="J751" s="66"/>
      <c r="K751" s="66"/>
      <c r="L751" s="66"/>
      <c r="M751" s="66"/>
      <c r="N751" s="66"/>
      <c r="O751" s="66"/>
      <c r="P751" s="4"/>
      <c r="Q751" s="4"/>
      <c r="R751" s="4"/>
      <c r="S751" s="4"/>
      <c r="T751" s="4"/>
      <c r="U751" s="67"/>
      <c r="AH751" s="30"/>
    </row>
    <row r="752" spans="6:34" ht="20.25" customHeight="1">
      <c r="F752" s="66"/>
      <c r="G752" s="66"/>
      <c r="H752" s="66"/>
      <c r="I752" s="66"/>
      <c r="J752" s="66"/>
      <c r="K752" s="66"/>
      <c r="L752" s="66"/>
      <c r="M752" s="66"/>
      <c r="N752" s="66"/>
      <c r="O752" s="66"/>
      <c r="P752" s="4"/>
      <c r="Q752" s="4"/>
      <c r="R752" s="4"/>
      <c r="S752" s="4"/>
      <c r="T752" s="4"/>
      <c r="U752" s="67"/>
      <c r="AH752" s="30"/>
    </row>
    <row r="753" spans="6:34" ht="20.25" customHeight="1">
      <c r="F753" s="66"/>
      <c r="G753" s="66"/>
      <c r="H753" s="66"/>
      <c r="I753" s="66"/>
      <c r="J753" s="66"/>
      <c r="K753" s="66"/>
      <c r="L753" s="66"/>
      <c r="M753" s="66"/>
      <c r="N753" s="66"/>
      <c r="O753" s="66"/>
      <c r="P753" s="4"/>
      <c r="Q753" s="4"/>
      <c r="R753" s="4"/>
      <c r="S753" s="4"/>
      <c r="T753" s="4"/>
      <c r="U753" s="67"/>
      <c r="AH753" s="30"/>
    </row>
    <row r="754" spans="6:34" ht="20.25" customHeight="1">
      <c r="F754" s="66"/>
      <c r="G754" s="66"/>
      <c r="H754" s="66"/>
      <c r="I754" s="66"/>
      <c r="J754" s="66"/>
      <c r="K754" s="66"/>
      <c r="L754" s="66"/>
      <c r="M754" s="66"/>
      <c r="N754" s="66"/>
      <c r="O754" s="66"/>
      <c r="P754" s="4"/>
      <c r="Q754" s="4"/>
      <c r="R754" s="4"/>
      <c r="S754" s="4"/>
      <c r="T754" s="4"/>
      <c r="U754" s="67"/>
      <c r="AH754" s="30"/>
    </row>
    <row r="755" spans="6:34" ht="20.25" customHeight="1">
      <c r="F755" s="66"/>
      <c r="G755" s="66"/>
      <c r="H755" s="66"/>
      <c r="I755" s="66"/>
      <c r="J755" s="66"/>
      <c r="K755" s="66"/>
      <c r="L755" s="66"/>
      <c r="M755" s="66"/>
      <c r="N755" s="66"/>
      <c r="O755" s="66"/>
      <c r="P755" s="4"/>
      <c r="Q755" s="4"/>
      <c r="R755" s="4"/>
      <c r="S755" s="4"/>
      <c r="T755" s="4"/>
      <c r="U755" s="67"/>
      <c r="AH755" s="30"/>
    </row>
    <row r="756" spans="6:34" ht="20.25" customHeight="1">
      <c r="F756" s="66"/>
      <c r="G756" s="66"/>
      <c r="H756" s="66"/>
      <c r="I756" s="66"/>
      <c r="J756" s="66"/>
      <c r="K756" s="66"/>
      <c r="L756" s="66"/>
      <c r="M756" s="66"/>
      <c r="N756" s="66"/>
      <c r="O756" s="66"/>
      <c r="P756" s="4"/>
      <c r="Q756" s="4"/>
      <c r="R756" s="4"/>
      <c r="S756" s="4"/>
      <c r="T756" s="4"/>
      <c r="U756" s="67"/>
      <c r="AH756" s="30"/>
    </row>
    <row r="757" spans="6:34" ht="20.25" customHeight="1">
      <c r="F757" s="66"/>
      <c r="G757" s="66"/>
      <c r="H757" s="66"/>
      <c r="I757" s="66"/>
      <c r="J757" s="66"/>
      <c r="K757" s="66"/>
      <c r="L757" s="66"/>
      <c r="M757" s="66"/>
      <c r="N757" s="66"/>
      <c r="O757" s="66"/>
      <c r="P757" s="4"/>
      <c r="Q757" s="4"/>
      <c r="R757" s="4"/>
      <c r="S757" s="4"/>
      <c r="T757" s="4"/>
      <c r="U757" s="67"/>
      <c r="AH757" s="30"/>
    </row>
    <row r="758" spans="6:34" ht="20.25" customHeight="1">
      <c r="F758" s="66"/>
      <c r="G758" s="66"/>
      <c r="H758" s="66"/>
      <c r="I758" s="66"/>
      <c r="J758" s="66"/>
      <c r="K758" s="66"/>
      <c r="L758" s="66"/>
      <c r="M758" s="66"/>
      <c r="N758" s="66"/>
      <c r="O758" s="66"/>
      <c r="P758" s="4"/>
      <c r="Q758" s="4"/>
      <c r="R758" s="4"/>
      <c r="S758" s="4"/>
      <c r="T758" s="4"/>
      <c r="U758" s="67"/>
      <c r="AH758" s="30"/>
    </row>
    <row r="759" spans="6:34" ht="20.25" customHeight="1">
      <c r="F759" s="66"/>
      <c r="G759" s="66"/>
      <c r="H759" s="66"/>
      <c r="I759" s="66"/>
      <c r="J759" s="66"/>
      <c r="K759" s="66"/>
      <c r="L759" s="66"/>
      <c r="M759" s="66"/>
      <c r="N759" s="66"/>
      <c r="O759" s="66"/>
      <c r="P759" s="4"/>
      <c r="Q759" s="4"/>
      <c r="R759" s="4"/>
      <c r="S759" s="4"/>
      <c r="T759" s="4"/>
      <c r="U759" s="67"/>
      <c r="AH759" s="30"/>
    </row>
    <row r="760" spans="6:34" ht="20.25" customHeight="1">
      <c r="F760" s="66"/>
      <c r="G760" s="66"/>
      <c r="H760" s="66"/>
      <c r="I760" s="66"/>
      <c r="J760" s="66"/>
      <c r="K760" s="66"/>
      <c r="L760" s="66"/>
      <c r="M760" s="66"/>
      <c r="N760" s="66"/>
      <c r="O760" s="66"/>
      <c r="P760" s="4"/>
      <c r="Q760" s="4"/>
      <c r="R760" s="4"/>
      <c r="S760" s="4"/>
      <c r="T760" s="4"/>
      <c r="U760" s="67"/>
      <c r="AH760" s="30"/>
    </row>
    <row r="761" spans="6:34" ht="20.25" customHeight="1">
      <c r="F761" s="66"/>
      <c r="G761" s="66"/>
      <c r="H761" s="66"/>
      <c r="I761" s="66"/>
      <c r="J761" s="66"/>
      <c r="K761" s="66"/>
      <c r="L761" s="66"/>
      <c r="M761" s="66"/>
      <c r="N761" s="66"/>
      <c r="O761" s="66"/>
      <c r="P761" s="4"/>
      <c r="Q761" s="4"/>
      <c r="R761" s="4"/>
      <c r="S761" s="4"/>
      <c r="T761" s="4"/>
      <c r="U761" s="67"/>
      <c r="AH761" s="30"/>
    </row>
    <row r="762" spans="6:34" ht="20.25" customHeight="1">
      <c r="F762" s="66"/>
      <c r="G762" s="66"/>
      <c r="H762" s="66"/>
      <c r="I762" s="66"/>
      <c r="J762" s="66"/>
      <c r="K762" s="66"/>
      <c r="L762" s="66"/>
      <c r="M762" s="66"/>
      <c r="N762" s="66"/>
      <c r="O762" s="66"/>
      <c r="P762" s="4"/>
      <c r="Q762" s="4"/>
      <c r="R762" s="4"/>
      <c r="S762" s="4"/>
      <c r="T762" s="4"/>
      <c r="U762" s="67"/>
      <c r="AH762" s="30"/>
    </row>
    <row r="763" spans="6:34" ht="20.25" customHeight="1">
      <c r="F763" s="66"/>
      <c r="G763" s="66"/>
      <c r="H763" s="66"/>
      <c r="I763" s="66"/>
      <c r="J763" s="66"/>
      <c r="K763" s="66"/>
      <c r="L763" s="66"/>
      <c r="M763" s="66"/>
      <c r="N763" s="66"/>
      <c r="O763" s="66"/>
      <c r="P763" s="4"/>
      <c r="Q763" s="4"/>
      <c r="R763" s="4"/>
      <c r="S763" s="4"/>
      <c r="T763" s="4"/>
      <c r="U763" s="67"/>
      <c r="AH763" s="30"/>
    </row>
    <row r="764" spans="6:34" ht="20.25" customHeight="1">
      <c r="F764" s="66"/>
      <c r="G764" s="66"/>
      <c r="H764" s="66"/>
      <c r="I764" s="66"/>
      <c r="J764" s="66"/>
      <c r="K764" s="66"/>
      <c r="L764" s="66"/>
      <c r="M764" s="66"/>
      <c r="N764" s="66"/>
      <c r="O764" s="66"/>
      <c r="P764" s="4"/>
      <c r="Q764" s="4"/>
      <c r="R764" s="4"/>
      <c r="S764" s="4"/>
      <c r="T764" s="4"/>
      <c r="U764" s="67"/>
      <c r="AH764" s="30"/>
    </row>
    <row r="765" spans="6:34" ht="20.25" customHeight="1">
      <c r="F765" s="66"/>
      <c r="G765" s="66"/>
      <c r="H765" s="66"/>
      <c r="I765" s="66"/>
      <c r="J765" s="66"/>
      <c r="K765" s="66"/>
      <c r="L765" s="66"/>
      <c r="M765" s="66"/>
      <c r="N765" s="66"/>
      <c r="O765" s="66"/>
      <c r="P765" s="4"/>
      <c r="Q765" s="4"/>
      <c r="R765" s="4"/>
      <c r="S765" s="4"/>
      <c r="T765" s="4"/>
      <c r="U765" s="67"/>
      <c r="AH765" s="30"/>
    </row>
    <row r="766" spans="6:34" ht="20.25" customHeight="1">
      <c r="F766" s="66"/>
      <c r="G766" s="66"/>
      <c r="H766" s="66"/>
      <c r="I766" s="66"/>
      <c r="J766" s="66"/>
      <c r="K766" s="66"/>
      <c r="L766" s="66"/>
      <c r="M766" s="66"/>
      <c r="N766" s="66"/>
      <c r="O766" s="66"/>
      <c r="P766" s="4"/>
      <c r="Q766" s="4"/>
      <c r="R766" s="4"/>
      <c r="S766" s="4"/>
      <c r="T766" s="4"/>
      <c r="U766" s="67"/>
      <c r="AH766" s="30"/>
    </row>
    <row r="767" spans="6:34" ht="20.25" customHeight="1">
      <c r="F767" s="66"/>
      <c r="G767" s="66"/>
      <c r="H767" s="66"/>
      <c r="I767" s="66"/>
      <c r="J767" s="66"/>
      <c r="K767" s="66"/>
      <c r="L767" s="66"/>
      <c r="M767" s="66"/>
      <c r="N767" s="66"/>
      <c r="O767" s="66"/>
      <c r="P767" s="4"/>
      <c r="Q767" s="4"/>
      <c r="R767" s="4"/>
      <c r="S767" s="4"/>
      <c r="T767" s="4"/>
      <c r="U767" s="67"/>
      <c r="AH767" s="30"/>
    </row>
    <row r="768" spans="6:34" ht="20.25" customHeight="1">
      <c r="F768" s="66"/>
      <c r="G768" s="66"/>
      <c r="H768" s="66"/>
      <c r="I768" s="66"/>
      <c r="J768" s="66"/>
      <c r="K768" s="66"/>
      <c r="L768" s="66"/>
      <c r="M768" s="66"/>
      <c r="N768" s="66"/>
      <c r="O768" s="66"/>
      <c r="P768" s="4"/>
      <c r="Q768" s="4"/>
      <c r="R768" s="4"/>
      <c r="S768" s="4"/>
      <c r="T768" s="4"/>
      <c r="U768" s="67"/>
      <c r="AH768" s="30"/>
    </row>
    <row r="769" spans="6:34" ht="20.25" customHeight="1">
      <c r="F769" s="66"/>
      <c r="G769" s="66"/>
      <c r="H769" s="66"/>
      <c r="I769" s="66"/>
      <c r="J769" s="66"/>
      <c r="K769" s="66"/>
      <c r="L769" s="66"/>
      <c r="M769" s="66"/>
      <c r="N769" s="66"/>
      <c r="O769" s="66"/>
      <c r="P769" s="4"/>
      <c r="Q769" s="4"/>
      <c r="R769" s="4"/>
      <c r="S769" s="4"/>
      <c r="T769" s="4"/>
      <c r="U769" s="67"/>
      <c r="AH769" s="30"/>
    </row>
    <row r="770" spans="6:34" ht="20.25" customHeight="1">
      <c r="F770" s="66"/>
      <c r="G770" s="66"/>
      <c r="H770" s="66"/>
      <c r="I770" s="66"/>
      <c r="J770" s="66"/>
      <c r="K770" s="66"/>
      <c r="L770" s="66"/>
      <c r="M770" s="66"/>
      <c r="N770" s="66"/>
      <c r="O770" s="66"/>
      <c r="P770" s="4"/>
      <c r="Q770" s="4"/>
      <c r="R770" s="4"/>
      <c r="S770" s="4"/>
      <c r="T770" s="4"/>
      <c r="U770" s="67"/>
      <c r="AH770" s="30"/>
    </row>
    <row r="771" spans="6:34" ht="20.25" customHeight="1">
      <c r="F771" s="66"/>
      <c r="G771" s="66"/>
      <c r="H771" s="66"/>
      <c r="I771" s="66"/>
      <c r="J771" s="66"/>
      <c r="K771" s="66"/>
      <c r="L771" s="66"/>
      <c r="M771" s="66"/>
      <c r="N771" s="66"/>
      <c r="O771" s="66"/>
      <c r="P771" s="4"/>
      <c r="Q771" s="4"/>
      <c r="R771" s="4"/>
      <c r="S771" s="4"/>
      <c r="T771" s="4"/>
      <c r="U771" s="67"/>
      <c r="AH771" s="30"/>
    </row>
    <row r="772" spans="6:34" ht="20.25" customHeight="1">
      <c r="F772" s="66"/>
      <c r="G772" s="66"/>
      <c r="H772" s="66"/>
      <c r="I772" s="66"/>
      <c r="J772" s="66"/>
      <c r="K772" s="66"/>
      <c r="L772" s="66"/>
      <c r="M772" s="66"/>
      <c r="N772" s="66"/>
      <c r="O772" s="66"/>
      <c r="P772" s="4"/>
      <c r="Q772" s="4"/>
      <c r="R772" s="4"/>
      <c r="S772" s="4"/>
      <c r="T772" s="4"/>
      <c r="U772" s="67"/>
      <c r="AH772" s="30"/>
    </row>
    <row r="773" spans="6:34" ht="20.25" customHeight="1">
      <c r="F773" s="66"/>
      <c r="G773" s="66"/>
      <c r="H773" s="66"/>
      <c r="I773" s="66"/>
      <c r="J773" s="66"/>
      <c r="K773" s="66"/>
      <c r="L773" s="66"/>
      <c r="M773" s="66"/>
      <c r="N773" s="66"/>
      <c r="O773" s="66"/>
      <c r="P773" s="4"/>
      <c r="Q773" s="4"/>
      <c r="R773" s="4"/>
      <c r="S773" s="4"/>
      <c r="T773" s="4"/>
      <c r="U773" s="67"/>
      <c r="AH773" s="30"/>
    </row>
    <row r="774" spans="6:34" ht="20.25" customHeight="1">
      <c r="F774" s="66"/>
      <c r="G774" s="66"/>
      <c r="H774" s="66"/>
      <c r="I774" s="66"/>
      <c r="J774" s="66"/>
      <c r="K774" s="66"/>
      <c r="L774" s="66"/>
      <c r="M774" s="66"/>
      <c r="N774" s="66"/>
      <c r="O774" s="66"/>
      <c r="P774" s="4"/>
      <c r="Q774" s="4"/>
      <c r="R774" s="4"/>
      <c r="S774" s="4"/>
      <c r="T774" s="4"/>
      <c r="U774" s="67"/>
      <c r="AH774" s="30"/>
    </row>
    <row r="775" spans="6:34" ht="20.25" customHeight="1">
      <c r="F775" s="66"/>
      <c r="G775" s="66"/>
      <c r="H775" s="66"/>
      <c r="I775" s="66"/>
      <c r="J775" s="66"/>
      <c r="K775" s="66"/>
      <c r="L775" s="66"/>
      <c r="M775" s="66"/>
      <c r="N775" s="66"/>
      <c r="O775" s="66"/>
      <c r="P775" s="4"/>
      <c r="Q775" s="4"/>
      <c r="R775" s="4"/>
      <c r="S775" s="4"/>
      <c r="T775" s="4"/>
      <c r="U775" s="67"/>
      <c r="AH775" s="30"/>
    </row>
    <row r="776" spans="6:34" ht="20.25" customHeight="1">
      <c r="F776" s="66"/>
      <c r="G776" s="66"/>
      <c r="H776" s="66"/>
      <c r="I776" s="66"/>
      <c r="J776" s="66"/>
      <c r="K776" s="66"/>
      <c r="L776" s="66"/>
      <c r="M776" s="66"/>
      <c r="N776" s="66"/>
      <c r="O776" s="66"/>
      <c r="P776" s="4"/>
      <c r="Q776" s="4"/>
      <c r="R776" s="4"/>
      <c r="S776" s="4"/>
      <c r="T776" s="4"/>
      <c r="U776" s="67"/>
      <c r="AH776" s="30"/>
    </row>
    <row r="777" spans="6:34" ht="20.25" customHeight="1">
      <c r="F777" s="66"/>
      <c r="G777" s="66"/>
      <c r="H777" s="66"/>
      <c r="I777" s="66"/>
      <c r="J777" s="66"/>
      <c r="K777" s="66"/>
      <c r="L777" s="66"/>
      <c r="M777" s="66"/>
      <c r="N777" s="66"/>
      <c r="O777" s="66"/>
      <c r="P777" s="4"/>
      <c r="Q777" s="4"/>
      <c r="R777" s="4"/>
      <c r="S777" s="4"/>
      <c r="T777" s="4"/>
      <c r="U777" s="67"/>
      <c r="AH777" s="30"/>
    </row>
    <row r="778" spans="6:34" ht="20.25" customHeight="1">
      <c r="F778" s="66"/>
      <c r="G778" s="66"/>
      <c r="H778" s="66"/>
      <c r="I778" s="66"/>
      <c r="J778" s="66"/>
      <c r="K778" s="66"/>
      <c r="L778" s="66"/>
      <c r="M778" s="66"/>
      <c r="N778" s="66"/>
      <c r="O778" s="66"/>
      <c r="P778" s="4"/>
      <c r="Q778" s="4"/>
      <c r="R778" s="4"/>
      <c r="S778" s="4"/>
      <c r="T778" s="4"/>
      <c r="U778" s="67"/>
      <c r="AH778" s="30"/>
    </row>
    <row r="779" spans="6:34" ht="20.25" customHeight="1">
      <c r="F779" s="66"/>
      <c r="G779" s="66"/>
      <c r="H779" s="66"/>
      <c r="I779" s="66"/>
      <c r="J779" s="66"/>
      <c r="K779" s="66"/>
      <c r="L779" s="66"/>
      <c r="M779" s="66"/>
      <c r="N779" s="66"/>
      <c r="O779" s="66"/>
      <c r="P779" s="4"/>
      <c r="Q779" s="4"/>
      <c r="R779" s="4"/>
      <c r="S779" s="4"/>
      <c r="T779" s="4"/>
      <c r="U779" s="67"/>
      <c r="AH779" s="30"/>
    </row>
    <row r="780" spans="6:34" ht="20.25" customHeight="1">
      <c r="F780" s="66"/>
      <c r="G780" s="66"/>
      <c r="H780" s="66"/>
      <c r="I780" s="66"/>
      <c r="J780" s="66"/>
      <c r="K780" s="66"/>
      <c r="L780" s="66"/>
      <c r="M780" s="66"/>
      <c r="N780" s="66"/>
      <c r="O780" s="66"/>
      <c r="P780" s="4"/>
      <c r="Q780" s="4"/>
      <c r="R780" s="4"/>
      <c r="S780" s="4"/>
      <c r="T780" s="4"/>
      <c r="U780" s="67"/>
      <c r="AH780" s="30"/>
    </row>
    <row r="781" spans="6:34" ht="20.25" customHeight="1">
      <c r="F781" s="66"/>
      <c r="G781" s="66"/>
      <c r="H781" s="66"/>
      <c r="I781" s="66"/>
      <c r="J781" s="66"/>
      <c r="K781" s="66"/>
      <c r="L781" s="66"/>
      <c r="M781" s="66"/>
      <c r="N781" s="66"/>
      <c r="O781" s="66"/>
      <c r="P781" s="4"/>
      <c r="Q781" s="4"/>
      <c r="R781" s="4"/>
      <c r="S781" s="4"/>
      <c r="T781" s="4"/>
      <c r="U781" s="67"/>
      <c r="AH781" s="30"/>
    </row>
    <row r="782" spans="6:34" ht="20.25" customHeight="1">
      <c r="F782" s="66"/>
      <c r="G782" s="66"/>
      <c r="H782" s="66"/>
      <c r="I782" s="66"/>
      <c r="J782" s="66"/>
      <c r="K782" s="66"/>
      <c r="L782" s="66"/>
      <c r="M782" s="66"/>
      <c r="N782" s="66"/>
      <c r="O782" s="66"/>
      <c r="P782" s="4"/>
      <c r="Q782" s="4"/>
      <c r="R782" s="4"/>
      <c r="S782" s="4"/>
      <c r="T782" s="4"/>
      <c r="U782" s="67"/>
      <c r="AH782" s="30"/>
    </row>
    <row r="783" spans="6:34" ht="20.25" customHeight="1">
      <c r="F783" s="66"/>
      <c r="G783" s="66"/>
      <c r="H783" s="66"/>
      <c r="I783" s="66"/>
      <c r="J783" s="66"/>
      <c r="K783" s="66"/>
      <c r="L783" s="66"/>
      <c r="M783" s="66"/>
      <c r="N783" s="66"/>
      <c r="O783" s="66"/>
      <c r="P783" s="4"/>
      <c r="Q783" s="4"/>
      <c r="R783" s="4"/>
      <c r="S783" s="4"/>
      <c r="T783" s="4"/>
      <c r="U783" s="67"/>
      <c r="AH783" s="30"/>
    </row>
    <row r="784" spans="6:34" ht="20.25" customHeight="1">
      <c r="F784" s="66"/>
      <c r="G784" s="66"/>
      <c r="H784" s="66"/>
      <c r="I784" s="66"/>
      <c r="J784" s="66"/>
      <c r="K784" s="66"/>
      <c r="L784" s="66"/>
      <c r="M784" s="66"/>
      <c r="N784" s="66"/>
      <c r="O784" s="66"/>
      <c r="P784" s="4"/>
      <c r="Q784" s="4"/>
      <c r="R784" s="4"/>
      <c r="S784" s="4"/>
      <c r="T784" s="4"/>
      <c r="U784" s="67"/>
      <c r="AH784" s="30"/>
    </row>
    <row r="785" spans="6:34" ht="20.25" customHeight="1">
      <c r="F785" s="66"/>
      <c r="G785" s="66"/>
      <c r="H785" s="66"/>
      <c r="I785" s="66"/>
      <c r="J785" s="66"/>
      <c r="K785" s="66"/>
      <c r="L785" s="66"/>
      <c r="M785" s="66"/>
      <c r="N785" s="66"/>
      <c r="O785" s="66"/>
      <c r="P785" s="4"/>
      <c r="Q785" s="4"/>
      <c r="R785" s="4"/>
      <c r="S785" s="4"/>
      <c r="T785" s="4"/>
      <c r="U785" s="67"/>
      <c r="AH785" s="30"/>
    </row>
    <row r="786" spans="6:34" ht="20.25" customHeight="1">
      <c r="F786" s="66"/>
      <c r="G786" s="66"/>
      <c r="H786" s="66"/>
      <c r="I786" s="66"/>
      <c r="J786" s="66"/>
      <c r="K786" s="66"/>
      <c r="L786" s="66"/>
      <c r="M786" s="66"/>
      <c r="N786" s="66"/>
      <c r="O786" s="66"/>
      <c r="P786" s="4"/>
      <c r="Q786" s="4"/>
      <c r="R786" s="4"/>
      <c r="S786" s="4"/>
      <c r="T786" s="4"/>
      <c r="U786" s="67"/>
      <c r="AH786" s="30"/>
    </row>
    <row r="787" spans="6:34" ht="20.25" customHeight="1">
      <c r="F787" s="66"/>
      <c r="G787" s="66"/>
      <c r="H787" s="66"/>
      <c r="I787" s="66"/>
      <c r="J787" s="66"/>
      <c r="K787" s="66"/>
      <c r="L787" s="66"/>
      <c r="M787" s="66"/>
      <c r="N787" s="66"/>
      <c r="O787" s="66"/>
      <c r="P787" s="4"/>
      <c r="Q787" s="4"/>
      <c r="R787" s="4"/>
      <c r="S787" s="4"/>
      <c r="T787" s="4"/>
      <c r="U787" s="67"/>
      <c r="AH787" s="30"/>
    </row>
    <row r="788" spans="6:34" ht="20.25" customHeight="1">
      <c r="F788" s="66"/>
      <c r="G788" s="66"/>
      <c r="H788" s="66"/>
      <c r="I788" s="66"/>
      <c r="J788" s="66"/>
      <c r="K788" s="66"/>
      <c r="L788" s="66"/>
      <c r="M788" s="66"/>
      <c r="N788" s="66"/>
      <c r="O788" s="66"/>
      <c r="P788" s="4"/>
      <c r="Q788" s="4"/>
      <c r="R788" s="4"/>
      <c r="S788" s="4"/>
      <c r="T788" s="4"/>
      <c r="U788" s="67"/>
      <c r="AH788" s="30"/>
    </row>
    <row r="789" spans="6:34" ht="20.25" customHeight="1">
      <c r="F789" s="66"/>
      <c r="G789" s="66"/>
      <c r="H789" s="66"/>
      <c r="I789" s="66"/>
      <c r="J789" s="66"/>
      <c r="K789" s="66"/>
      <c r="L789" s="66"/>
      <c r="M789" s="66"/>
      <c r="N789" s="66"/>
      <c r="O789" s="66"/>
      <c r="P789" s="4"/>
      <c r="Q789" s="4"/>
      <c r="R789" s="4"/>
      <c r="S789" s="4"/>
      <c r="T789" s="4"/>
      <c r="U789" s="67"/>
      <c r="AH789" s="30"/>
    </row>
    <row r="790" spans="6:34" ht="20.25" customHeight="1">
      <c r="F790" s="66"/>
      <c r="G790" s="66"/>
      <c r="H790" s="66"/>
      <c r="I790" s="66"/>
      <c r="J790" s="66"/>
      <c r="K790" s="66"/>
      <c r="L790" s="66"/>
      <c r="M790" s="66"/>
      <c r="N790" s="66"/>
      <c r="O790" s="66"/>
      <c r="P790" s="4"/>
      <c r="Q790" s="4"/>
      <c r="R790" s="4"/>
      <c r="S790" s="4"/>
      <c r="T790" s="4"/>
      <c r="U790" s="67"/>
      <c r="AH790" s="30"/>
    </row>
    <row r="791" spans="6:34" ht="20.25" customHeight="1">
      <c r="F791" s="66"/>
      <c r="G791" s="66"/>
      <c r="H791" s="66"/>
      <c r="I791" s="66"/>
      <c r="J791" s="66"/>
      <c r="K791" s="66"/>
      <c r="L791" s="66"/>
      <c r="M791" s="66"/>
      <c r="N791" s="66"/>
      <c r="O791" s="66"/>
      <c r="P791" s="4"/>
      <c r="Q791" s="4"/>
      <c r="R791" s="4"/>
      <c r="S791" s="4"/>
      <c r="T791" s="4"/>
      <c r="U791" s="67"/>
      <c r="AH791" s="30"/>
    </row>
    <row r="792" spans="6:34" ht="20.25" customHeight="1">
      <c r="F792" s="66"/>
      <c r="G792" s="66"/>
      <c r="H792" s="66"/>
      <c r="I792" s="66"/>
      <c r="J792" s="66"/>
      <c r="K792" s="66"/>
      <c r="L792" s="66"/>
      <c r="M792" s="66"/>
      <c r="N792" s="66"/>
      <c r="O792" s="66"/>
      <c r="P792" s="4"/>
      <c r="Q792" s="4"/>
      <c r="R792" s="4"/>
      <c r="S792" s="4"/>
      <c r="T792" s="4"/>
      <c r="U792" s="67"/>
      <c r="AH792" s="30"/>
    </row>
    <row r="793" spans="6:34" ht="20.25" customHeight="1">
      <c r="F793" s="66"/>
      <c r="G793" s="66"/>
      <c r="H793" s="66"/>
      <c r="I793" s="66"/>
      <c r="J793" s="66"/>
      <c r="K793" s="66"/>
      <c r="L793" s="66"/>
      <c r="M793" s="66"/>
      <c r="N793" s="66"/>
      <c r="O793" s="66"/>
      <c r="P793" s="4"/>
      <c r="Q793" s="4"/>
      <c r="R793" s="4"/>
      <c r="S793" s="4"/>
      <c r="T793" s="4"/>
      <c r="U793" s="67"/>
      <c r="AH793" s="30"/>
    </row>
    <row r="794" spans="6:34" ht="20.25" customHeight="1">
      <c r="F794" s="66"/>
      <c r="G794" s="66"/>
      <c r="H794" s="66"/>
      <c r="I794" s="66"/>
      <c r="J794" s="66"/>
      <c r="K794" s="66"/>
      <c r="L794" s="66"/>
      <c r="M794" s="66"/>
      <c r="N794" s="66"/>
      <c r="O794" s="66"/>
      <c r="P794" s="4"/>
      <c r="Q794" s="4"/>
      <c r="R794" s="4"/>
      <c r="S794" s="4"/>
      <c r="T794" s="4"/>
      <c r="U794" s="67"/>
      <c r="AH794" s="30"/>
    </row>
    <row r="795" spans="6:34" ht="20.25" customHeight="1">
      <c r="F795" s="66"/>
      <c r="G795" s="66"/>
      <c r="H795" s="66"/>
      <c r="I795" s="66"/>
      <c r="J795" s="66"/>
      <c r="K795" s="66"/>
      <c r="L795" s="66"/>
      <c r="M795" s="66"/>
      <c r="N795" s="66"/>
      <c r="O795" s="66"/>
      <c r="P795" s="4"/>
      <c r="Q795" s="4"/>
      <c r="R795" s="4"/>
      <c r="S795" s="4"/>
      <c r="T795" s="4"/>
      <c r="U795" s="67"/>
      <c r="AH795" s="30"/>
    </row>
    <row r="796" spans="6:34" ht="20.25" customHeight="1">
      <c r="F796" s="66"/>
      <c r="G796" s="66"/>
      <c r="H796" s="66"/>
      <c r="I796" s="66"/>
      <c r="J796" s="66"/>
      <c r="K796" s="66"/>
      <c r="L796" s="66"/>
      <c r="M796" s="66"/>
      <c r="N796" s="66"/>
      <c r="O796" s="66"/>
      <c r="P796" s="4"/>
      <c r="Q796" s="4"/>
      <c r="R796" s="4"/>
      <c r="S796" s="4"/>
      <c r="T796" s="4"/>
      <c r="U796" s="67"/>
      <c r="AH796" s="30"/>
    </row>
    <row r="797" spans="6:34" ht="20.25" customHeight="1">
      <c r="F797" s="66"/>
      <c r="G797" s="66"/>
      <c r="H797" s="66"/>
      <c r="I797" s="66"/>
      <c r="J797" s="66"/>
      <c r="K797" s="66"/>
      <c r="L797" s="66"/>
      <c r="M797" s="66"/>
      <c r="N797" s="66"/>
      <c r="O797" s="66"/>
      <c r="P797" s="4"/>
      <c r="Q797" s="4"/>
      <c r="R797" s="4"/>
      <c r="S797" s="4"/>
      <c r="T797" s="4"/>
      <c r="U797" s="67"/>
      <c r="AH797" s="30"/>
    </row>
    <row r="798" spans="6:34" ht="20.25" customHeight="1">
      <c r="F798" s="66"/>
      <c r="G798" s="66"/>
      <c r="H798" s="66"/>
      <c r="I798" s="66"/>
      <c r="J798" s="66"/>
      <c r="K798" s="66"/>
      <c r="L798" s="66"/>
      <c r="M798" s="66"/>
      <c r="N798" s="66"/>
      <c r="O798" s="66"/>
      <c r="P798" s="4"/>
      <c r="Q798" s="4"/>
      <c r="R798" s="4"/>
      <c r="S798" s="4"/>
      <c r="T798" s="4"/>
      <c r="U798" s="67"/>
      <c r="AH798" s="30"/>
    </row>
    <row r="799" spans="6:34" ht="20.25" customHeight="1">
      <c r="F799" s="66"/>
      <c r="G799" s="66"/>
      <c r="H799" s="66"/>
      <c r="I799" s="66"/>
      <c r="J799" s="66"/>
      <c r="K799" s="66"/>
      <c r="L799" s="66"/>
      <c r="M799" s="66"/>
      <c r="N799" s="66"/>
      <c r="O799" s="66"/>
      <c r="P799" s="4"/>
      <c r="Q799" s="4"/>
      <c r="R799" s="4"/>
      <c r="S799" s="4"/>
      <c r="T799" s="4"/>
      <c r="U799" s="67"/>
      <c r="AH799" s="30"/>
    </row>
    <row r="800" spans="6:34" ht="20.25" customHeight="1">
      <c r="F800" s="66"/>
      <c r="G800" s="66"/>
      <c r="H800" s="66"/>
      <c r="I800" s="66"/>
      <c r="J800" s="66"/>
      <c r="K800" s="66"/>
      <c r="L800" s="66"/>
      <c r="M800" s="66"/>
      <c r="N800" s="66"/>
      <c r="O800" s="66"/>
      <c r="P800" s="4"/>
      <c r="Q800" s="4"/>
      <c r="R800" s="4"/>
      <c r="S800" s="4"/>
      <c r="T800" s="4"/>
      <c r="U800" s="67"/>
      <c r="AH800" s="30"/>
    </row>
    <row r="801" spans="6:34" ht="20.25" customHeight="1">
      <c r="F801" s="66"/>
      <c r="G801" s="66"/>
      <c r="H801" s="66"/>
      <c r="I801" s="66"/>
      <c r="J801" s="66"/>
      <c r="K801" s="66"/>
      <c r="L801" s="66"/>
      <c r="M801" s="66"/>
      <c r="N801" s="66"/>
      <c r="O801" s="66"/>
      <c r="P801" s="4"/>
      <c r="Q801" s="4"/>
      <c r="R801" s="4"/>
      <c r="S801" s="4"/>
      <c r="T801" s="4"/>
      <c r="U801" s="67"/>
      <c r="AH801" s="30"/>
    </row>
    <row r="802" spans="6:34" ht="20.25" customHeight="1">
      <c r="F802" s="66"/>
      <c r="G802" s="66"/>
      <c r="H802" s="66"/>
      <c r="I802" s="66"/>
      <c r="J802" s="66"/>
      <c r="K802" s="66"/>
      <c r="L802" s="66"/>
      <c r="M802" s="66"/>
      <c r="N802" s="66"/>
      <c r="O802" s="66"/>
      <c r="P802" s="4"/>
      <c r="Q802" s="4"/>
      <c r="R802" s="4"/>
      <c r="S802" s="4"/>
      <c r="T802" s="4"/>
      <c r="U802" s="67"/>
      <c r="AH802" s="30"/>
    </row>
    <row r="803" spans="6:34" ht="20.25" customHeight="1">
      <c r="F803" s="66"/>
      <c r="G803" s="66"/>
      <c r="H803" s="66"/>
      <c r="I803" s="66"/>
      <c r="J803" s="66"/>
      <c r="K803" s="66"/>
      <c r="L803" s="66"/>
      <c r="M803" s="66"/>
      <c r="N803" s="66"/>
      <c r="O803" s="66"/>
      <c r="P803" s="4"/>
      <c r="Q803" s="4"/>
      <c r="R803" s="4"/>
      <c r="S803" s="4"/>
      <c r="T803" s="4"/>
      <c r="U803" s="67"/>
      <c r="AH803" s="30"/>
    </row>
    <row r="804" spans="6:34" ht="20.25" customHeight="1">
      <c r="F804" s="66"/>
      <c r="G804" s="66"/>
      <c r="H804" s="66"/>
      <c r="I804" s="66"/>
      <c r="J804" s="66"/>
      <c r="K804" s="66"/>
      <c r="L804" s="66"/>
      <c r="M804" s="66"/>
      <c r="N804" s="66"/>
      <c r="O804" s="66"/>
      <c r="P804" s="4"/>
      <c r="Q804" s="4"/>
      <c r="R804" s="4"/>
      <c r="S804" s="4"/>
      <c r="T804" s="4"/>
      <c r="U804" s="67"/>
      <c r="AH804" s="30"/>
    </row>
    <row r="805" spans="6:34" ht="20.25" customHeight="1">
      <c r="F805" s="66"/>
      <c r="G805" s="66"/>
      <c r="H805" s="66"/>
      <c r="I805" s="66"/>
      <c r="J805" s="66"/>
      <c r="K805" s="66"/>
      <c r="L805" s="66"/>
      <c r="M805" s="66"/>
      <c r="N805" s="66"/>
      <c r="O805" s="66"/>
      <c r="P805" s="4"/>
      <c r="Q805" s="4"/>
      <c r="R805" s="4"/>
      <c r="S805" s="4"/>
      <c r="T805" s="4"/>
      <c r="U805" s="67"/>
      <c r="AH805" s="30"/>
    </row>
    <row r="806" spans="6:34" ht="20.25" customHeight="1">
      <c r="F806" s="66"/>
      <c r="G806" s="66"/>
      <c r="H806" s="66"/>
      <c r="I806" s="66"/>
      <c r="J806" s="66"/>
      <c r="K806" s="66"/>
      <c r="L806" s="66"/>
      <c r="M806" s="66"/>
      <c r="N806" s="66"/>
      <c r="O806" s="66"/>
      <c r="P806" s="4"/>
      <c r="Q806" s="4"/>
      <c r="R806" s="4"/>
      <c r="S806" s="4"/>
      <c r="T806" s="4"/>
      <c r="U806" s="67"/>
      <c r="AH806" s="30"/>
    </row>
    <row r="807" spans="6:34" ht="20.25" customHeight="1">
      <c r="F807" s="66"/>
      <c r="G807" s="66"/>
      <c r="H807" s="66"/>
      <c r="I807" s="66"/>
      <c r="J807" s="66"/>
      <c r="K807" s="66"/>
      <c r="L807" s="66"/>
      <c r="M807" s="66"/>
      <c r="N807" s="66"/>
      <c r="O807" s="66"/>
      <c r="P807" s="4"/>
      <c r="Q807" s="4"/>
      <c r="R807" s="4"/>
      <c r="S807" s="4"/>
      <c r="T807" s="4"/>
      <c r="U807" s="67"/>
      <c r="AH807" s="30"/>
    </row>
    <row r="808" spans="6:34" ht="20.25" customHeight="1">
      <c r="F808" s="66"/>
      <c r="G808" s="66"/>
      <c r="H808" s="66"/>
      <c r="I808" s="66"/>
      <c r="J808" s="66"/>
      <c r="K808" s="66"/>
      <c r="L808" s="66"/>
      <c r="M808" s="66"/>
      <c r="N808" s="66"/>
      <c r="O808" s="66"/>
      <c r="P808" s="4"/>
      <c r="Q808" s="4"/>
      <c r="R808" s="4"/>
      <c r="S808" s="4"/>
      <c r="T808" s="4"/>
      <c r="U808" s="67"/>
      <c r="AH808" s="30"/>
    </row>
    <row r="809" spans="6:34" ht="20.25" customHeight="1">
      <c r="F809" s="66"/>
      <c r="G809" s="66"/>
      <c r="H809" s="66"/>
      <c r="I809" s="66"/>
      <c r="J809" s="66"/>
      <c r="K809" s="66"/>
      <c r="L809" s="66"/>
      <c r="M809" s="66"/>
      <c r="N809" s="66"/>
      <c r="O809" s="66"/>
      <c r="P809" s="4"/>
      <c r="Q809" s="4"/>
      <c r="R809" s="4"/>
      <c r="S809" s="4"/>
      <c r="T809" s="4"/>
      <c r="U809" s="67"/>
      <c r="AH809" s="30"/>
    </row>
    <row r="810" spans="6:34" ht="20.25" customHeight="1">
      <c r="F810" s="66"/>
      <c r="G810" s="66"/>
      <c r="H810" s="66"/>
      <c r="I810" s="66"/>
      <c r="J810" s="66"/>
      <c r="K810" s="66"/>
      <c r="L810" s="66"/>
      <c r="M810" s="66"/>
      <c r="N810" s="66"/>
      <c r="O810" s="66"/>
      <c r="P810" s="4"/>
      <c r="Q810" s="4"/>
      <c r="R810" s="4"/>
      <c r="S810" s="4"/>
      <c r="T810" s="4"/>
      <c r="U810" s="67"/>
      <c r="AH810" s="30"/>
    </row>
    <row r="811" spans="6:34" ht="20.25" customHeight="1">
      <c r="F811" s="66"/>
      <c r="G811" s="66"/>
      <c r="H811" s="66"/>
      <c r="I811" s="66"/>
      <c r="J811" s="66"/>
      <c r="K811" s="66"/>
      <c r="L811" s="66"/>
      <c r="M811" s="66"/>
      <c r="N811" s="66"/>
      <c r="O811" s="66"/>
      <c r="P811" s="4"/>
      <c r="Q811" s="4"/>
      <c r="R811" s="4"/>
      <c r="S811" s="4"/>
      <c r="T811" s="4"/>
      <c r="U811" s="67"/>
      <c r="AH811" s="30"/>
    </row>
    <row r="812" spans="6:34" ht="20.25" customHeight="1">
      <c r="F812" s="66"/>
      <c r="G812" s="66"/>
      <c r="H812" s="66"/>
      <c r="I812" s="66"/>
      <c r="J812" s="66"/>
      <c r="K812" s="66"/>
      <c r="L812" s="66"/>
      <c r="M812" s="66"/>
      <c r="N812" s="66"/>
      <c r="O812" s="66"/>
      <c r="P812" s="4"/>
      <c r="Q812" s="4"/>
      <c r="R812" s="4"/>
      <c r="S812" s="4"/>
      <c r="T812" s="4"/>
      <c r="U812" s="67"/>
      <c r="AH812" s="30"/>
    </row>
    <row r="813" spans="6:34" ht="20.25" customHeight="1">
      <c r="F813" s="66"/>
      <c r="G813" s="66"/>
      <c r="H813" s="66"/>
      <c r="I813" s="66"/>
      <c r="J813" s="66"/>
      <c r="K813" s="66"/>
      <c r="L813" s="66"/>
      <c r="M813" s="66"/>
      <c r="N813" s="66"/>
      <c r="O813" s="66"/>
      <c r="P813" s="4"/>
      <c r="Q813" s="4"/>
      <c r="R813" s="4"/>
      <c r="S813" s="4"/>
      <c r="T813" s="4"/>
      <c r="U813" s="67"/>
      <c r="AH813" s="30"/>
    </row>
    <row r="814" spans="6:34" ht="20.25" customHeight="1">
      <c r="F814" s="66"/>
      <c r="G814" s="66"/>
      <c r="H814" s="66"/>
      <c r="I814" s="66"/>
      <c r="J814" s="66"/>
      <c r="K814" s="66"/>
      <c r="L814" s="66"/>
      <c r="M814" s="66"/>
      <c r="N814" s="66"/>
      <c r="O814" s="66"/>
      <c r="P814" s="4"/>
      <c r="Q814" s="4"/>
      <c r="R814" s="4"/>
      <c r="S814" s="4"/>
      <c r="T814" s="4"/>
      <c r="U814" s="67"/>
      <c r="AH814" s="30"/>
    </row>
    <row r="815" spans="6:34" ht="20.25" customHeight="1">
      <c r="F815" s="66"/>
      <c r="G815" s="66"/>
      <c r="H815" s="66"/>
      <c r="I815" s="66"/>
      <c r="J815" s="66"/>
      <c r="K815" s="66"/>
      <c r="L815" s="66"/>
      <c r="M815" s="66"/>
      <c r="N815" s="66"/>
      <c r="O815" s="66"/>
      <c r="P815" s="4"/>
      <c r="Q815" s="4"/>
      <c r="R815" s="4"/>
      <c r="S815" s="4"/>
      <c r="T815" s="4"/>
      <c r="U815" s="67"/>
      <c r="AH815" s="30"/>
    </row>
    <row r="816" spans="6:34" ht="20.25" customHeight="1">
      <c r="F816" s="66"/>
      <c r="G816" s="66"/>
      <c r="H816" s="66"/>
      <c r="I816" s="66"/>
      <c r="J816" s="66"/>
      <c r="K816" s="66"/>
      <c r="L816" s="66"/>
      <c r="M816" s="66"/>
      <c r="N816" s="66"/>
      <c r="O816" s="66"/>
      <c r="P816" s="4"/>
      <c r="Q816" s="4"/>
      <c r="R816" s="4"/>
      <c r="S816" s="4"/>
      <c r="T816" s="4"/>
      <c r="U816" s="67"/>
      <c r="AH816" s="30"/>
    </row>
    <row r="817" spans="6:34" ht="20.25" customHeight="1">
      <c r="F817" s="66"/>
      <c r="G817" s="66"/>
      <c r="H817" s="66"/>
      <c r="I817" s="66"/>
      <c r="J817" s="66"/>
      <c r="K817" s="66"/>
      <c r="L817" s="66"/>
      <c r="M817" s="66"/>
      <c r="N817" s="66"/>
      <c r="O817" s="66"/>
      <c r="P817" s="4"/>
      <c r="Q817" s="4"/>
      <c r="R817" s="4"/>
      <c r="S817" s="4"/>
      <c r="T817" s="4"/>
      <c r="U817" s="67"/>
      <c r="AH817" s="30"/>
    </row>
    <row r="818" spans="6:34" ht="20.25" customHeight="1">
      <c r="F818" s="66"/>
      <c r="G818" s="66"/>
      <c r="H818" s="66"/>
      <c r="I818" s="66"/>
      <c r="J818" s="66"/>
      <c r="K818" s="66"/>
      <c r="L818" s="66"/>
      <c r="M818" s="66"/>
      <c r="N818" s="66"/>
      <c r="O818" s="66"/>
      <c r="P818" s="4"/>
      <c r="Q818" s="4"/>
      <c r="R818" s="4"/>
      <c r="S818" s="4"/>
      <c r="T818" s="4"/>
      <c r="U818" s="67"/>
      <c r="AH818" s="30"/>
    </row>
    <row r="819" spans="6:34" ht="20.25" customHeight="1">
      <c r="F819" s="66"/>
      <c r="G819" s="66"/>
      <c r="H819" s="66"/>
      <c r="I819" s="66"/>
      <c r="J819" s="66"/>
      <c r="K819" s="66"/>
      <c r="L819" s="66"/>
      <c r="M819" s="66"/>
      <c r="N819" s="66"/>
      <c r="O819" s="66"/>
      <c r="P819" s="4"/>
      <c r="Q819" s="4"/>
      <c r="R819" s="4"/>
      <c r="S819" s="4"/>
      <c r="T819" s="4"/>
      <c r="U819" s="67"/>
      <c r="AH819" s="30"/>
    </row>
    <row r="820" spans="6:34" ht="20.25" customHeight="1">
      <c r="F820" s="66"/>
      <c r="G820" s="66"/>
      <c r="H820" s="66"/>
      <c r="I820" s="66"/>
      <c r="J820" s="66"/>
      <c r="K820" s="66"/>
      <c r="L820" s="66"/>
      <c r="M820" s="66"/>
      <c r="N820" s="66"/>
      <c r="O820" s="66"/>
      <c r="P820" s="4"/>
      <c r="Q820" s="4"/>
      <c r="R820" s="4"/>
      <c r="S820" s="4"/>
      <c r="T820" s="4"/>
      <c r="U820" s="67"/>
      <c r="AH820" s="30"/>
    </row>
    <row r="821" spans="6:34" ht="20.25" customHeight="1">
      <c r="F821" s="66"/>
      <c r="G821" s="66"/>
      <c r="H821" s="66"/>
      <c r="I821" s="66"/>
      <c r="J821" s="66"/>
      <c r="K821" s="66"/>
      <c r="L821" s="66"/>
      <c r="M821" s="66"/>
      <c r="N821" s="66"/>
      <c r="O821" s="66"/>
      <c r="P821" s="4"/>
      <c r="Q821" s="4"/>
      <c r="R821" s="4"/>
      <c r="S821" s="4"/>
      <c r="T821" s="4"/>
      <c r="U821" s="67"/>
      <c r="AH821" s="30"/>
    </row>
    <row r="822" spans="6:34" ht="20.25" customHeight="1">
      <c r="F822" s="66"/>
      <c r="G822" s="66"/>
      <c r="H822" s="66"/>
      <c r="I822" s="66"/>
      <c r="J822" s="66"/>
      <c r="K822" s="66"/>
      <c r="L822" s="66"/>
      <c r="M822" s="66"/>
      <c r="N822" s="66"/>
      <c r="O822" s="66"/>
      <c r="P822" s="4"/>
      <c r="Q822" s="4"/>
      <c r="R822" s="4"/>
      <c r="S822" s="4"/>
      <c r="T822" s="4"/>
      <c r="U822" s="67"/>
      <c r="AH822" s="30"/>
    </row>
    <row r="823" spans="6:34" ht="20.25" customHeight="1">
      <c r="F823" s="66"/>
      <c r="G823" s="66"/>
      <c r="H823" s="66"/>
      <c r="I823" s="66"/>
      <c r="J823" s="66"/>
      <c r="K823" s="66"/>
      <c r="L823" s="66"/>
      <c r="M823" s="66"/>
      <c r="N823" s="66"/>
      <c r="O823" s="66"/>
      <c r="P823" s="4"/>
      <c r="Q823" s="4"/>
      <c r="R823" s="4"/>
      <c r="S823" s="4"/>
      <c r="T823" s="4"/>
      <c r="U823" s="67"/>
      <c r="AH823" s="30"/>
    </row>
    <row r="824" spans="6:34" ht="20.25" customHeight="1">
      <c r="F824" s="66"/>
      <c r="G824" s="66"/>
      <c r="H824" s="66"/>
      <c r="I824" s="66"/>
      <c r="J824" s="66"/>
      <c r="K824" s="66"/>
      <c r="L824" s="66"/>
      <c r="M824" s="66"/>
      <c r="N824" s="66"/>
      <c r="O824" s="66"/>
      <c r="P824" s="4"/>
      <c r="Q824" s="4"/>
      <c r="R824" s="4"/>
      <c r="S824" s="4"/>
      <c r="T824" s="4"/>
      <c r="U824" s="67"/>
      <c r="AH824" s="30"/>
    </row>
    <row r="825" spans="6:34" ht="20.25" customHeight="1">
      <c r="F825" s="66"/>
      <c r="G825" s="66"/>
      <c r="H825" s="66"/>
      <c r="I825" s="66"/>
      <c r="J825" s="66"/>
      <c r="K825" s="66"/>
      <c r="L825" s="66"/>
      <c r="M825" s="66"/>
      <c r="N825" s="66"/>
      <c r="O825" s="66"/>
      <c r="P825" s="4"/>
      <c r="Q825" s="4"/>
      <c r="R825" s="4"/>
      <c r="S825" s="4"/>
      <c r="T825" s="4"/>
      <c r="U825" s="67"/>
      <c r="AH825" s="30"/>
    </row>
    <row r="826" spans="6:34" ht="20.25" customHeight="1">
      <c r="F826" s="66"/>
      <c r="G826" s="66"/>
      <c r="H826" s="66"/>
      <c r="I826" s="66"/>
      <c r="J826" s="66"/>
      <c r="K826" s="66"/>
      <c r="L826" s="66"/>
      <c r="M826" s="66"/>
      <c r="N826" s="66"/>
      <c r="O826" s="66"/>
      <c r="P826" s="4"/>
      <c r="Q826" s="4"/>
      <c r="R826" s="4"/>
      <c r="S826" s="4"/>
      <c r="T826" s="4"/>
      <c r="U826" s="67"/>
      <c r="AH826" s="30"/>
    </row>
    <row r="827" spans="6:34" ht="20.25" customHeight="1">
      <c r="F827" s="66"/>
      <c r="G827" s="66"/>
      <c r="H827" s="66"/>
      <c r="I827" s="66"/>
      <c r="J827" s="66"/>
      <c r="K827" s="66"/>
      <c r="L827" s="66"/>
      <c r="M827" s="66"/>
      <c r="N827" s="66"/>
      <c r="O827" s="66"/>
      <c r="P827" s="4"/>
      <c r="Q827" s="4"/>
      <c r="R827" s="4"/>
      <c r="S827" s="4"/>
      <c r="T827" s="4"/>
      <c r="U827" s="67"/>
      <c r="AH827" s="30"/>
    </row>
    <row r="828" spans="6:34" ht="20.25" customHeight="1">
      <c r="F828" s="66"/>
      <c r="G828" s="66"/>
      <c r="H828" s="66"/>
      <c r="I828" s="66"/>
      <c r="J828" s="66"/>
      <c r="K828" s="66"/>
      <c r="L828" s="66"/>
      <c r="M828" s="66"/>
      <c r="N828" s="66"/>
      <c r="O828" s="66"/>
      <c r="P828" s="4"/>
      <c r="Q828" s="4"/>
      <c r="R828" s="4"/>
      <c r="S828" s="4"/>
      <c r="T828" s="4"/>
      <c r="U828" s="67"/>
      <c r="AH828" s="30"/>
    </row>
    <row r="829" spans="6:34" ht="20.25" customHeight="1">
      <c r="F829" s="66"/>
      <c r="G829" s="66"/>
      <c r="H829" s="66"/>
      <c r="I829" s="66"/>
      <c r="J829" s="66"/>
      <c r="K829" s="66"/>
      <c r="L829" s="66"/>
      <c r="M829" s="66"/>
      <c r="N829" s="66"/>
      <c r="O829" s="66"/>
      <c r="P829" s="4"/>
      <c r="Q829" s="4"/>
      <c r="R829" s="4"/>
      <c r="S829" s="4"/>
      <c r="T829" s="4"/>
      <c r="U829" s="67"/>
      <c r="AH829" s="30"/>
    </row>
    <row r="830" spans="6:34" ht="20.25" customHeight="1">
      <c r="F830" s="66"/>
      <c r="G830" s="66"/>
      <c r="H830" s="66"/>
      <c r="I830" s="66"/>
      <c r="J830" s="66"/>
      <c r="K830" s="66"/>
      <c r="L830" s="66"/>
      <c r="M830" s="66"/>
      <c r="N830" s="66"/>
      <c r="O830" s="66"/>
      <c r="P830" s="4"/>
      <c r="Q830" s="4"/>
      <c r="R830" s="4"/>
      <c r="S830" s="4"/>
      <c r="T830" s="4"/>
      <c r="U830" s="67"/>
      <c r="AH830" s="30"/>
    </row>
    <row r="831" spans="6:34" ht="20.25" customHeight="1">
      <c r="F831" s="66"/>
      <c r="G831" s="66"/>
      <c r="H831" s="66"/>
      <c r="I831" s="66"/>
      <c r="J831" s="66"/>
      <c r="K831" s="66"/>
      <c r="L831" s="66"/>
      <c r="M831" s="66"/>
      <c r="N831" s="66"/>
      <c r="O831" s="66"/>
      <c r="P831" s="4"/>
      <c r="Q831" s="4"/>
      <c r="R831" s="4"/>
      <c r="S831" s="4"/>
      <c r="T831" s="4"/>
      <c r="U831" s="67"/>
      <c r="AH831" s="30"/>
    </row>
    <row r="832" spans="6:34" ht="20.25" customHeight="1">
      <c r="F832" s="66"/>
      <c r="G832" s="66"/>
      <c r="H832" s="66"/>
      <c r="I832" s="66"/>
      <c r="J832" s="66"/>
      <c r="K832" s="66"/>
      <c r="L832" s="66"/>
      <c r="M832" s="66"/>
      <c r="N832" s="66"/>
      <c r="O832" s="66"/>
      <c r="P832" s="4"/>
      <c r="Q832" s="4"/>
      <c r="R832" s="4"/>
      <c r="S832" s="4"/>
      <c r="T832" s="4"/>
      <c r="U832" s="67"/>
      <c r="AH832" s="30"/>
    </row>
    <row r="833" spans="6:34" ht="20.25" customHeight="1">
      <c r="F833" s="66"/>
      <c r="G833" s="66"/>
      <c r="H833" s="66"/>
      <c r="I833" s="66"/>
      <c r="J833" s="66"/>
      <c r="K833" s="66"/>
      <c r="L833" s="66"/>
      <c r="M833" s="66"/>
      <c r="N833" s="66"/>
      <c r="O833" s="66"/>
      <c r="P833" s="4"/>
      <c r="Q833" s="4"/>
      <c r="R833" s="4"/>
      <c r="S833" s="4"/>
      <c r="T833" s="4"/>
      <c r="U833" s="67"/>
      <c r="AH833" s="30"/>
    </row>
    <row r="834" spans="6:34" ht="20.25" customHeight="1">
      <c r="F834" s="66"/>
      <c r="G834" s="66"/>
      <c r="H834" s="66"/>
      <c r="I834" s="66"/>
      <c r="J834" s="66"/>
      <c r="K834" s="66"/>
      <c r="L834" s="66"/>
      <c r="M834" s="66"/>
      <c r="N834" s="66"/>
      <c r="O834" s="66"/>
      <c r="P834" s="4"/>
      <c r="Q834" s="4"/>
      <c r="R834" s="4"/>
      <c r="S834" s="4"/>
      <c r="T834" s="4"/>
      <c r="U834" s="67"/>
      <c r="AH834" s="30"/>
    </row>
    <row r="835" spans="6:34" ht="20.25" customHeight="1">
      <c r="F835" s="66"/>
      <c r="G835" s="66"/>
      <c r="H835" s="66"/>
      <c r="I835" s="66"/>
      <c r="J835" s="66"/>
      <c r="K835" s="66"/>
      <c r="L835" s="66"/>
      <c r="M835" s="66"/>
      <c r="N835" s="66"/>
      <c r="O835" s="66"/>
      <c r="P835" s="4"/>
      <c r="Q835" s="4"/>
      <c r="R835" s="4"/>
      <c r="S835" s="4"/>
      <c r="T835" s="4"/>
      <c r="U835" s="67"/>
      <c r="AH835" s="30"/>
    </row>
    <row r="836" spans="6:34" ht="20.25" customHeight="1">
      <c r="F836" s="66"/>
      <c r="G836" s="66"/>
      <c r="H836" s="66"/>
      <c r="I836" s="66"/>
      <c r="J836" s="66"/>
      <c r="K836" s="66"/>
      <c r="L836" s="66"/>
      <c r="M836" s="66"/>
      <c r="N836" s="66"/>
      <c r="O836" s="66"/>
      <c r="P836" s="4"/>
      <c r="Q836" s="4"/>
      <c r="R836" s="4"/>
      <c r="S836" s="4"/>
      <c r="T836" s="4"/>
      <c r="U836" s="67"/>
      <c r="AH836" s="30"/>
    </row>
    <row r="837" spans="6:34" ht="20.25" customHeight="1">
      <c r="F837" s="66"/>
      <c r="G837" s="66"/>
      <c r="H837" s="66"/>
      <c r="I837" s="66"/>
      <c r="J837" s="66"/>
      <c r="K837" s="66"/>
      <c r="L837" s="66"/>
      <c r="M837" s="66"/>
      <c r="N837" s="66"/>
      <c r="O837" s="66"/>
      <c r="P837" s="4"/>
      <c r="Q837" s="4"/>
      <c r="R837" s="4"/>
      <c r="S837" s="4"/>
      <c r="T837" s="4"/>
      <c r="U837" s="67"/>
      <c r="AH837" s="30"/>
    </row>
    <row r="838" spans="6:34" ht="20.25" customHeight="1">
      <c r="F838" s="66"/>
      <c r="G838" s="66"/>
      <c r="H838" s="66"/>
      <c r="I838" s="66"/>
      <c r="J838" s="66"/>
      <c r="K838" s="66"/>
      <c r="L838" s="66"/>
      <c r="M838" s="66"/>
      <c r="N838" s="66"/>
      <c r="O838" s="66"/>
      <c r="P838" s="4"/>
      <c r="Q838" s="4"/>
      <c r="R838" s="4"/>
      <c r="S838" s="4"/>
      <c r="T838" s="4"/>
      <c r="U838" s="67"/>
      <c r="AH838" s="30"/>
    </row>
    <row r="839" spans="6:34" ht="20.25" customHeight="1">
      <c r="F839" s="66"/>
      <c r="G839" s="66"/>
      <c r="H839" s="66"/>
      <c r="I839" s="66"/>
      <c r="J839" s="66"/>
      <c r="K839" s="66"/>
      <c r="L839" s="66"/>
      <c r="M839" s="66"/>
      <c r="N839" s="66"/>
      <c r="O839" s="66"/>
      <c r="P839" s="4"/>
      <c r="Q839" s="4"/>
      <c r="R839" s="4"/>
      <c r="S839" s="4"/>
      <c r="T839" s="4"/>
      <c r="U839" s="67"/>
      <c r="AH839" s="30"/>
    </row>
    <row r="840" spans="6:34" ht="20.25" customHeight="1">
      <c r="F840" s="66"/>
      <c r="G840" s="66"/>
      <c r="H840" s="66"/>
      <c r="I840" s="66"/>
      <c r="J840" s="66"/>
      <c r="K840" s="66"/>
      <c r="L840" s="66"/>
      <c r="M840" s="66"/>
      <c r="N840" s="66"/>
      <c r="O840" s="66"/>
      <c r="P840" s="4"/>
      <c r="Q840" s="4"/>
      <c r="R840" s="4"/>
      <c r="S840" s="4"/>
      <c r="T840" s="4"/>
      <c r="U840" s="67"/>
      <c r="AH840" s="30"/>
    </row>
    <row r="841" spans="6:34" ht="20.25" customHeight="1">
      <c r="F841" s="66"/>
      <c r="G841" s="66"/>
      <c r="H841" s="66"/>
      <c r="I841" s="66"/>
      <c r="J841" s="66"/>
      <c r="K841" s="66"/>
      <c r="L841" s="66"/>
      <c r="M841" s="66"/>
      <c r="N841" s="66"/>
      <c r="O841" s="66"/>
      <c r="P841" s="4"/>
      <c r="Q841" s="4"/>
      <c r="R841" s="4"/>
      <c r="S841" s="4"/>
      <c r="T841" s="4"/>
      <c r="U841" s="67"/>
      <c r="AH841" s="30"/>
    </row>
    <row r="842" spans="6:34" ht="20.25" customHeight="1">
      <c r="F842" s="66"/>
      <c r="G842" s="66"/>
      <c r="H842" s="66"/>
      <c r="I842" s="66"/>
      <c r="J842" s="66"/>
      <c r="K842" s="66"/>
      <c r="L842" s="66"/>
      <c r="M842" s="66"/>
      <c r="N842" s="66"/>
      <c r="O842" s="66"/>
      <c r="P842" s="4"/>
      <c r="Q842" s="4"/>
      <c r="R842" s="4"/>
      <c r="S842" s="4"/>
      <c r="T842" s="4"/>
      <c r="U842" s="67"/>
      <c r="AH842" s="30"/>
    </row>
    <row r="843" spans="6:34" ht="20.25" customHeight="1">
      <c r="F843" s="66"/>
      <c r="G843" s="66"/>
      <c r="H843" s="66"/>
      <c r="I843" s="66"/>
      <c r="J843" s="66"/>
      <c r="K843" s="66"/>
      <c r="L843" s="66"/>
      <c r="M843" s="66"/>
      <c r="N843" s="66"/>
      <c r="O843" s="66"/>
      <c r="P843" s="4"/>
      <c r="Q843" s="4"/>
      <c r="R843" s="4"/>
      <c r="S843" s="4"/>
      <c r="T843" s="4"/>
      <c r="U843" s="67"/>
      <c r="AH843" s="30"/>
    </row>
    <row r="844" spans="6:34" ht="20.25" customHeight="1">
      <c r="F844" s="66"/>
      <c r="G844" s="66"/>
      <c r="H844" s="66"/>
      <c r="I844" s="66"/>
      <c r="J844" s="66"/>
      <c r="K844" s="66"/>
      <c r="L844" s="66"/>
      <c r="M844" s="66"/>
      <c r="N844" s="66"/>
      <c r="O844" s="66"/>
      <c r="P844" s="4"/>
      <c r="Q844" s="4"/>
      <c r="R844" s="4"/>
      <c r="S844" s="4"/>
      <c r="T844" s="4"/>
      <c r="U844" s="67"/>
      <c r="AH844" s="30"/>
    </row>
    <row r="845" spans="6:34" ht="20.25" customHeight="1">
      <c r="F845" s="66"/>
      <c r="G845" s="66"/>
      <c r="H845" s="66"/>
      <c r="I845" s="66"/>
      <c r="J845" s="66"/>
      <c r="K845" s="66"/>
      <c r="L845" s="66"/>
      <c r="M845" s="66"/>
      <c r="N845" s="66"/>
      <c r="O845" s="66"/>
      <c r="P845" s="4"/>
      <c r="Q845" s="4"/>
      <c r="R845" s="4"/>
      <c r="S845" s="4"/>
      <c r="T845" s="4"/>
      <c r="U845" s="67"/>
      <c r="AH845" s="30"/>
    </row>
    <row r="846" spans="6:34" ht="20.25" customHeight="1">
      <c r="F846" s="66"/>
      <c r="G846" s="66"/>
      <c r="H846" s="66"/>
      <c r="I846" s="66"/>
      <c r="J846" s="66"/>
      <c r="K846" s="66"/>
      <c r="L846" s="66"/>
      <c r="M846" s="66"/>
      <c r="N846" s="66"/>
      <c r="O846" s="66"/>
      <c r="P846" s="4"/>
      <c r="Q846" s="4"/>
      <c r="R846" s="4"/>
      <c r="S846" s="4"/>
      <c r="T846" s="4"/>
      <c r="U846" s="67"/>
      <c r="AH846" s="30"/>
    </row>
    <row r="847" spans="6:34" ht="20.25" customHeight="1">
      <c r="F847" s="66"/>
      <c r="G847" s="66"/>
      <c r="H847" s="66"/>
      <c r="I847" s="66"/>
      <c r="J847" s="66"/>
      <c r="K847" s="66"/>
      <c r="L847" s="66"/>
      <c r="M847" s="66"/>
      <c r="N847" s="66"/>
      <c r="O847" s="66"/>
      <c r="P847" s="4"/>
      <c r="Q847" s="4"/>
      <c r="R847" s="4"/>
      <c r="S847" s="4"/>
      <c r="T847" s="4"/>
      <c r="U847" s="67"/>
      <c r="AH847" s="30"/>
    </row>
    <row r="848" spans="6:34" ht="20.25" customHeight="1">
      <c r="F848" s="66"/>
      <c r="G848" s="66"/>
      <c r="H848" s="66"/>
      <c r="I848" s="66"/>
      <c r="J848" s="66"/>
      <c r="K848" s="66"/>
      <c r="L848" s="66"/>
      <c r="M848" s="66"/>
      <c r="N848" s="66"/>
      <c r="O848" s="66"/>
      <c r="P848" s="4"/>
      <c r="Q848" s="4"/>
      <c r="R848" s="4"/>
      <c r="S848" s="4"/>
      <c r="T848" s="4"/>
      <c r="U848" s="67"/>
      <c r="AH848" s="30"/>
    </row>
    <row r="849" spans="6:34" ht="20.25" customHeight="1">
      <c r="F849" s="66"/>
      <c r="G849" s="66"/>
      <c r="H849" s="66"/>
      <c r="I849" s="66"/>
      <c r="J849" s="66"/>
      <c r="K849" s="66"/>
      <c r="L849" s="66"/>
      <c r="M849" s="66"/>
      <c r="N849" s="66"/>
      <c r="O849" s="66"/>
      <c r="P849" s="4"/>
      <c r="Q849" s="4"/>
      <c r="R849" s="4"/>
      <c r="S849" s="4"/>
      <c r="T849" s="4"/>
      <c r="U849" s="67"/>
      <c r="AH849" s="30"/>
    </row>
    <row r="850" spans="6:34" ht="20.25" customHeight="1">
      <c r="F850" s="66"/>
      <c r="G850" s="66"/>
      <c r="H850" s="66"/>
      <c r="I850" s="66"/>
      <c r="J850" s="66"/>
      <c r="K850" s="66"/>
      <c r="L850" s="66"/>
      <c r="M850" s="66"/>
      <c r="N850" s="66"/>
      <c r="O850" s="66"/>
      <c r="P850" s="4"/>
      <c r="Q850" s="4"/>
      <c r="R850" s="4"/>
      <c r="S850" s="4"/>
      <c r="T850" s="4"/>
      <c r="U850" s="67"/>
      <c r="AH850" s="30"/>
    </row>
    <row r="851" spans="6:34" ht="20.25" customHeight="1">
      <c r="F851" s="66"/>
      <c r="G851" s="66"/>
      <c r="H851" s="66"/>
      <c r="I851" s="66"/>
      <c r="J851" s="66"/>
      <c r="K851" s="66"/>
      <c r="L851" s="66"/>
      <c r="M851" s="66"/>
      <c r="N851" s="66"/>
      <c r="O851" s="66"/>
      <c r="P851" s="4"/>
      <c r="Q851" s="4"/>
      <c r="R851" s="4"/>
      <c r="S851" s="4"/>
      <c r="T851" s="4"/>
      <c r="U851" s="67"/>
      <c r="AH851" s="30"/>
    </row>
    <row r="852" spans="6:34" ht="20.25" customHeight="1">
      <c r="F852" s="66"/>
      <c r="G852" s="66"/>
      <c r="H852" s="66"/>
      <c r="I852" s="66"/>
      <c r="J852" s="66"/>
      <c r="K852" s="66"/>
      <c r="L852" s="66"/>
      <c r="M852" s="66"/>
      <c r="N852" s="66"/>
      <c r="O852" s="66"/>
      <c r="P852" s="4"/>
      <c r="Q852" s="4"/>
      <c r="R852" s="4"/>
      <c r="S852" s="4"/>
      <c r="T852" s="4"/>
      <c r="U852" s="67"/>
      <c r="AH852" s="30"/>
    </row>
    <row r="853" spans="6:34" ht="20.25" customHeight="1">
      <c r="F853" s="66"/>
      <c r="G853" s="66"/>
      <c r="H853" s="66"/>
      <c r="I853" s="66"/>
      <c r="J853" s="66"/>
      <c r="K853" s="66"/>
      <c r="L853" s="66"/>
      <c r="M853" s="66"/>
      <c r="N853" s="66"/>
      <c r="O853" s="66"/>
      <c r="P853" s="4"/>
      <c r="Q853" s="4"/>
      <c r="R853" s="4"/>
      <c r="S853" s="4"/>
      <c r="T853" s="4"/>
      <c r="U853" s="67"/>
      <c r="AH853" s="30"/>
    </row>
    <row r="854" spans="6:34" ht="20.25" customHeight="1">
      <c r="F854" s="66"/>
      <c r="G854" s="66"/>
      <c r="H854" s="66"/>
      <c r="I854" s="66"/>
      <c r="J854" s="66"/>
      <c r="K854" s="66"/>
      <c r="L854" s="66"/>
      <c r="M854" s="66"/>
      <c r="N854" s="66"/>
      <c r="O854" s="66"/>
      <c r="P854" s="4"/>
      <c r="Q854" s="4"/>
      <c r="R854" s="4"/>
      <c r="S854" s="4"/>
      <c r="T854" s="4"/>
      <c r="U854" s="67"/>
      <c r="AH854" s="30"/>
    </row>
    <row r="855" spans="6:34" ht="20.25" customHeight="1">
      <c r="F855" s="66"/>
      <c r="G855" s="66"/>
      <c r="H855" s="66"/>
      <c r="I855" s="66"/>
      <c r="J855" s="66"/>
      <c r="K855" s="66"/>
      <c r="L855" s="66"/>
      <c r="M855" s="66"/>
      <c r="N855" s="66"/>
      <c r="O855" s="66"/>
      <c r="P855" s="4"/>
      <c r="Q855" s="4"/>
      <c r="R855" s="4"/>
      <c r="S855" s="4"/>
      <c r="T855" s="4"/>
      <c r="U855" s="67"/>
      <c r="AH855" s="30"/>
    </row>
    <row r="856" spans="6:34" ht="20.25" customHeight="1">
      <c r="F856" s="66"/>
      <c r="G856" s="66"/>
      <c r="H856" s="66"/>
      <c r="I856" s="66"/>
      <c r="J856" s="66"/>
      <c r="K856" s="66"/>
      <c r="L856" s="66"/>
      <c r="M856" s="66"/>
      <c r="N856" s="66"/>
      <c r="O856" s="66"/>
      <c r="P856" s="4"/>
      <c r="Q856" s="4"/>
      <c r="R856" s="4"/>
      <c r="S856" s="4"/>
      <c r="T856" s="4"/>
      <c r="U856" s="67"/>
      <c r="AH856" s="30"/>
    </row>
    <row r="857" spans="6:34" ht="20.25" customHeight="1">
      <c r="F857" s="66"/>
      <c r="G857" s="66"/>
      <c r="H857" s="66"/>
      <c r="I857" s="66"/>
      <c r="J857" s="66"/>
      <c r="K857" s="66"/>
      <c r="L857" s="66"/>
      <c r="M857" s="66"/>
      <c r="N857" s="66"/>
      <c r="O857" s="66"/>
      <c r="P857" s="4"/>
      <c r="Q857" s="4"/>
      <c r="R857" s="4"/>
      <c r="S857" s="4"/>
      <c r="T857" s="4"/>
      <c r="U857" s="67"/>
      <c r="AH857" s="30"/>
    </row>
    <row r="858" spans="6:34" ht="20.25" customHeight="1">
      <c r="F858" s="66"/>
      <c r="G858" s="66"/>
      <c r="H858" s="66"/>
      <c r="I858" s="66"/>
      <c r="J858" s="66"/>
      <c r="K858" s="66"/>
      <c r="L858" s="66"/>
      <c r="M858" s="66"/>
      <c r="N858" s="66"/>
      <c r="O858" s="66"/>
      <c r="P858" s="4"/>
      <c r="Q858" s="4"/>
      <c r="R858" s="4"/>
      <c r="S858" s="4"/>
      <c r="T858" s="4"/>
      <c r="U858" s="67"/>
      <c r="AH858" s="30"/>
    </row>
    <row r="859" spans="6:34" ht="20.25" customHeight="1">
      <c r="F859" s="66"/>
      <c r="G859" s="66"/>
      <c r="H859" s="66"/>
      <c r="I859" s="66"/>
      <c r="J859" s="66"/>
      <c r="K859" s="66"/>
      <c r="L859" s="66"/>
      <c r="M859" s="66"/>
      <c r="N859" s="66"/>
      <c r="O859" s="66"/>
      <c r="P859" s="4"/>
      <c r="Q859" s="4"/>
      <c r="R859" s="4"/>
      <c r="S859" s="4"/>
      <c r="T859" s="4"/>
      <c r="U859" s="67"/>
      <c r="AH859" s="30"/>
    </row>
    <row r="860" spans="6:34" ht="20.25" customHeight="1">
      <c r="F860" s="66"/>
      <c r="G860" s="66"/>
      <c r="H860" s="66"/>
      <c r="I860" s="66"/>
      <c r="J860" s="66"/>
      <c r="K860" s="66"/>
      <c r="L860" s="66"/>
      <c r="M860" s="66"/>
      <c r="N860" s="66"/>
      <c r="O860" s="66"/>
      <c r="P860" s="4"/>
      <c r="Q860" s="4"/>
      <c r="R860" s="4"/>
      <c r="S860" s="4"/>
      <c r="T860" s="4"/>
      <c r="U860" s="67"/>
      <c r="AH860" s="30"/>
    </row>
    <row r="861" spans="6:34" ht="20.25" customHeight="1">
      <c r="F861" s="66"/>
      <c r="G861" s="66"/>
      <c r="H861" s="66"/>
      <c r="I861" s="66"/>
      <c r="J861" s="66"/>
      <c r="K861" s="66"/>
      <c r="L861" s="66"/>
      <c r="M861" s="66"/>
      <c r="N861" s="66"/>
      <c r="O861" s="66"/>
      <c r="P861" s="4"/>
      <c r="Q861" s="4"/>
      <c r="R861" s="4"/>
      <c r="S861" s="4"/>
      <c r="T861" s="4"/>
      <c r="U861" s="67"/>
      <c r="AH861" s="30"/>
    </row>
    <row r="862" spans="6:34" ht="20.25" customHeight="1">
      <c r="F862" s="66"/>
      <c r="G862" s="66"/>
      <c r="H862" s="66"/>
      <c r="I862" s="66"/>
      <c r="J862" s="66"/>
      <c r="K862" s="66"/>
      <c r="L862" s="66"/>
      <c r="M862" s="66"/>
      <c r="N862" s="66"/>
      <c r="O862" s="66"/>
      <c r="P862" s="4"/>
      <c r="Q862" s="4"/>
      <c r="R862" s="4"/>
      <c r="S862" s="4"/>
      <c r="T862" s="4"/>
      <c r="U862" s="67"/>
      <c r="AH862" s="30"/>
    </row>
    <row r="863" spans="6:34" ht="20.25" customHeight="1">
      <c r="F863" s="66"/>
      <c r="G863" s="66"/>
      <c r="H863" s="66"/>
      <c r="I863" s="66"/>
      <c r="J863" s="66"/>
      <c r="K863" s="66"/>
      <c r="L863" s="66"/>
      <c r="M863" s="66"/>
      <c r="N863" s="66"/>
      <c r="O863" s="66"/>
      <c r="P863" s="4"/>
      <c r="Q863" s="4"/>
      <c r="R863" s="4"/>
      <c r="S863" s="4"/>
      <c r="T863" s="4"/>
      <c r="U863" s="67"/>
      <c r="AH863" s="30"/>
    </row>
    <row r="864" spans="6:34" ht="20.25" customHeight="1">
      <c r="F864" s="66"/>
      <c r="G864" s="66"/>
      <c r="H864" s="66"/>
      <c r="I864" s="66"/>
      <c r="J864" s="66"/>
      <c r="K864" s="66"/>
      <c r="L864" s="66"/>
      <c r="M864" s="66"/>
      <c r="N864" s="66"/>
      <c r="O864" s="66"/>
      <c r="P864" s="4"/>
      <c r="Q864" s="4"/>
      <c r="R864" s="4"/>
      <c r="S864" s="4"/>
      <c r="T864" s="4"/>
      <c r="U864" s="67"/>
      <c r="AH864" s="30"/>
    </row>
    <row r="865" spans="6:34" ht="20.25" customHeight="1">
      <c r="F865" s="66"/>
      <c r="G865" s="66"/>
      <c r="H865" s="66"/>
      <c r="I865" s="66"/>
      <c r="J865" s="66"/>
      <c r="K865" s="66"/>
      <c r="L865" s="66"/>
      <c r="M865" s="66"/>
      <c r="N865" s="66"/>
      <c r="O865" s="66"/>
      <c r="P865" s="4"/>
      <c r="Q865" s="4"/>
      <c r="R865" s="4"/>
      <c r="S865" s="4"/>
      <c r="T865" s="4"/>
      <c r="U865" s="67"/>
      <c r="AH865" s="30"/>
    </row>
    <row r="866" spans="6:34" ht="20.25" customHeight="1">
      <c r="F866" s="66"/>
      <c r="G866" s="66"/>
      <c r="H866" s="66"/>
      <c r="I866" s="66"/>
      <c r="J866" s="66"/>
      <c r="K866" s="66"/>
      <c r="L866" s="66"/>
      <c r="M866" s="66"/>
      <c r="N866" s="66"/>
      <c r="O866" s="66"/>
      <c r="P866" s="4"/>
      <c r="Q866" s="4"/>
      <c r="R866" s="4"/>
      <c r="S866" s="4"/>
      <c r="T866" s="4"/>
      <c r="U866" s="67"/>
      <c r="AH866" s="30"/>
    </row>
    <row r="867" spans="6:34" ht="20.25" customHeight="1">
      <c r="F867" s="66"/>
      <c r="G867" s="66"/>
      <c r="H867" s="66"/>
      <c r="I867" s="66"/>
      <c r="J867" s="66"/>
      <c r="K867" s="66"/>
      <c r="L867" s="66"/>
      <c r="M867" s="66"/>
      <c r="N867" s="66"/>
      <c r="O867" s="66"/>
      <c r="P867" s="4"/>
      <c r="Q867" s="4"/>
      <c r="R867" s="4"/>
      <c r="S867" s="4"/>
      <c r="T867" s="4"/>
      <c r="U867" s="67"/>
      <c r="AH867" s="30"/>
    </row>
    <row r="868" spans="6:34" ht="20.25" customHeight="1">
      <c r="F868" s="66"/>
      <c r="G868" s="66"/>
      <c r="H868" s="66"/>
      <c r="I868" s="66"/>
      <c r="J868" s="66"/>
      <c r="K868" s="66"/>
      <c r="L868" s="66"/>
      <c r="M868" s="66"/>
      <c r="N868" s="66"/>
      <c r="O868" s="66"/>
      <c r="P868" s="4"/>
      <c r="Q868" s="4"/>
      <c r="R868" s="4"/>
      <c r="S868" s="4"/>
      <c r="T868" s="4"/>
      <c r="U868" s="67"/>
      <c r="AH868" s="30"/>
    </row>
    <row r="869" spans="6:34" ht="20.25" customHeight="1">
      <c r="F869" s="66"/>
      <c r="G869" s="66"/>
      <c r="H869" s="66"/>
      <c r="I869" s="66"/>
      <c r="J869" s="66"/>
      <c r="K869" s="66"/>
      <c r="L869" s="66"/>
      <c r="M869" s="66"/>
      <c r="N869" s="66"/>
      <c r="O869" s="66"/>
      <c r="P869" s="4"/>
      <c r="Q869" s="4"/>
      <c r="R869" s="4"/>
      <c r="S869" s="4"/>
      <c r="T869" s="4"/>
      <c r="U869" s="67"/>
      <c r="AH869" s="30"/>
    </row>
    <row r="870" spans="6:34" ht="20.25" customHeight="1">
      <c r="F870" s="66"/>
      <c r="G870" s="66"/>
      <c r="H870" s="66"/>
      <c r="I870" s="66"/>
      <c r="J870" s="66"/>
      <c r="K870" s="66"/>
      <c r="L870" s="66"/>
      <c r="M870" s="66"/>
      <c r="N870" s="66"/>
      <c r="O870" s="66"/>
      <c r="P870" s="4"/>
      <c r="Q870" s="4"/>
      <c r="R870" s="4"/>
      <c r="S870" s="4"/>
      <c r="T870" s="4"/>
      <c r="U870" s="67"/>
      <c r="AH870" s="30"/>
    </row>
    <row r="871" spans="6:34" ht="20.25" customHeight="1">
      <c r="F871" s="66"/>
      <c r="G871" s="66"/>
      <c r="H871" s="66"/>
      <c r="I871" s="66"/>
      <c r="J871" s="66"/>
      <c r="K871" s="66"/>
      <c r="L871" s="66"/>
      <c r="M871" s="66"/>
      <c r="N871" s="66"/>
      <c r="O871" s="66"/>
      <c r="P871" s="4"/>
      <c r="Q871" s="4"/>
      <c r="R871" s="4"/>
      <c r="S871" s="4"/>
      <c r="T871" s="4"/>
      <c r="U871" s="67"/>
      <c r="AH871" s="30"/>
    </row>
    <row r="872" spans="6:34" ht="20.25" customHeight="1">
      <c r="F872" s="66"/>
      <c r="G872" s="66"/>
      <c r="H872" s="66"/>
      <c r="I872" s="66"/>
      <c r="J872" s="66"/>
      <c r="K872" s="66"/>
      <c r="L872" s="66"/>
      <c r="M872" s="66"/>
      <c r="N872" s="66"/>
      <c r="O872" s="66"/>
      <c r="P872" s="4"/>
      <c r="Q872" s="4"/>
      <c r="R872" s="4"/>
      <c r="S872" s="4"/>
      <c r="T872" s="4"/>
      <c r="U872" s="67"/>
      <c r="AH872" s="30"/>
    </row>
    <row r="873" spans="6:34" ht="20.25" customHeight="1">
      <c r="F873" s="66"/>
      <c r="G873" s="66"/>
      <c r="H873" s="66"/>
      <c r="I873" s="66"/>
      <c r="J873" s="66"/>
      <c r="K873" s="66"/>
      <c r="L873" s="66"/>
      <c r="M873" s="66"/>
      <c r="N873" s="66"/>
      <c r="O873" s="66"/>
      <c r="P873" s="4"/>
      <c r="Q873" s="4"/>
      <c r="R873" s="4"/>
      <c r="S873" s="4"/>
      <c r="T873" s="4"/>
      <c r="U873" s="67"/>
      <c r="AH873" s="30"/>
    </row>
    <row r="874" spans="6:34" ht="20.25" customHeight="1">
      <c r="F874" s="66"/>
      <c r="G874" s="66"/>
      <c r="H874" s="66"/>
      <c r="I874" s="66"/>
      <c r="J874" s="66"/>
      <c r="K874" s="66"/>
      <c r="L874" s="66"/>
      <c r="M874" s="66"/>
      <c r="N874" s="66"/>
      <c r="O874" s="66"/>
      <c r="P874" s="4"/>
      <c r="Q874" s="4"/>
      <c r="R874" s="4"/>
      <c r="S874" s="4"/>
      <c r="T874" s="4"/>
      <c r="U874" s="67"/>
      <c r="AH874" s="30"/>
    </row>
    <row r="875" spans="6:34" ht="20.25" customHeight="1">
      <c r="F875" s="66"/>
      <c r="G875" s="66"/>
      <c r="H875" s="66"/>
      <c r="I875" s="66"/>
      <c r="J875" s="66"/>
      <c r="K875" s="66"/>
      <c r="L875" s="66"/>
      <c r="M875" s="66"/>
      <c r="N875" s="66"/>
      <c r="O875" s="66"/>
      <c r="P875" s="4"/>
      <c r="Q875" s="4"/>
      <c r="R875" s="4"/>
      <c r="S875" s="4"/>
      <c r="T875" s="4"/>
      <c r="U875" s="67"/>
      <c r="AH875" s="30"/>
    </row>
    <row r="876" spans="6:34" ht="20.25" customHeight="1">
      <c r="F876" s="66"/>
      <c r="G876" s="66"/>
      <c r="H876" s="66"/>
      <c r="I876" s="66"/>
      <c r="J876" s="66"/>
      <c r="K876" s="66"/>
      <c r="L876" s="66"/>
      <c r="M876" s="66"/>
      <c r="N876" s="66"/>
      <c r="O876" s="66"/>
      <c r="P876" s="4"/>
      <c r="Q876" s="4"/>
      <c r="R876" s="4"/>
      <c r="S876" s="4"/>
      <c r="T876" s="4"/>
      <c r="U876" s="67"/>
      <c r="AH876" s="30"/>
    </row>
    <row r="877" spans="6:34" ht="20.25" customHeight="1">
      <c r="F877" s="66"/>
      <c r="G877" s="66"/>
      <c r="H877" s="66"/>
      <c r="I877" s="66"/>
      <c r="J877" s="66"/>
      <c r="K877" s="66"/>
      <c r="L877" s="66"/>
      <c r="M877" s="66"/>
      <c r="N877" s="66"/>
      <c r="O877" s="66"/>
      <c r="P877" s="4"/>
      <c r="Q877" s="4"/>
      <c r="R877" s="4"/>
      <c r="S877" s="4"/>
      <c r="T877" s="4"/>
      <c r="U877" s="67"/>
      <c r="AH877" s="30"/>
    </row>
    <row r="878" spans="6:34" ht="20.25" customHeight="1">
      <c r="F878" s="66"/>
      <c r="G878" s="66"/>
      <c r="H878" s="66"/>
      <c r="I878" s="66"/>
      <c r="J878" s="66"/>
      <c r="K878" s="66"/>
      <c r="L878" s="66"/>
      <c r="M878" s="66"/>
      <c r="N878" s="66"/>
      <c r="O878" s="66"/>
      <c r="P878" s="4"/>
      <c r="Q878" s="4"/>
      <c r="R878" s="4"/>
      <c r="S878" s="4"/>
      <c r="T878" s="4"/>
      <c r="U878" s="67"/>
      <c r="AH878" s="30"/>
    </row>
    <row r="879" spans="6:34" ht="20.25" customHeight="1">
      <c r="F879" s="66"/>
      <c r="G879" s="66"/>
      <c r="H879" s="66"/>
      <c r="I879" s="66"/>
      <c r="J879" s="66"/>
      <c r="K879" s="66"/>
      <c r="L879" s="66"/>
      <c r="M879" s="66"/>
      <c r="N879" s="66"/>
      <c r="O879" s="66"/>
      <c r="P879" s="4"/>
      <c r="Q879" s="4"/>
      <c r="R879" s="4"/>
      <c r="S879" s="4"/>
      <c r="T879" s="4"/>
      <c r="U879" s="67"/>
      <c r="AH879" s="30"/>
    </row>
    <row r="880" spans="6:34" ht="20.25" customHeight="1">
      <c r="F880" s="66"/>
      <c r="G880" s="66"/>
      <c r="H880" s="66"/>
      <c r="I880" s="66"/>
      <c r="J880" s="66"/>
      <c r="K880" s="66"/>
      <c r="L880" s="66"/>
      <c r="M880" s="66"/>
      <c r="N880" s="66"/>
      <c r="O880" s="66"/>
      <c r="P880" s="4"/>
      <c r="Q880" s="4"/>
      <c r="R880" s="4"/>
      <c r="S880" s="4"/>
      <c r="T880" s="4"/>
      <c r="U880" s="67"/>
      <c r="AH880" s="30"/>
    </row>
    <row r="881" spans="6:34" ht="20.25" customHeight="1">
      <c r="F881" s="66"/>
      <c r="G881" s="66"/>
      <c r="H881" s="66"/>
      <c r="I881" s="66"/>
      <c r="J881" s="66"/>
      <c r="K881" s="66"/>
      <c r="L881" s="66"/>
      <c r="M881" s="66"/>
      <c r="N881" s="66"/>
      <c r="O881" s="66"/>
      <c r="P881" s="4"/>
      <c r="Q881" s="4"/>
      <c r="R881" s="4"/>
      <c r="S881" s="4"/>
      <c r="T881" s="4"/>
      <c r="U881" s="67"/>
      <c r="AH881" s="30"/>
    </row>
    <row r="882" spans="6:34" ht="20.25" customHeight="1">
      <c r="F882" s="66"/>
      <c r="G882" s="66"/>
      <c r="H882" s="66"/>
      <c r="I882" s="66"/>
      <c r="J882" s="66"/>
      <c r="K882" s="66"/>
      <c r="L882" s="66"/>
      <c r="M882" s="66"/>
      <c r="N882" s="66"/>
      <c r="O882" s="66"/>
      <c r="P882" s="4"/>
      <c r="Q882" s="4"/>
      <c r="R882" s="4"/>
      <c r="S882" s="4"/>
      <c r="T882" s="4"/>
      <c r="U882" s="67"/>
      <c r="AH882" s="30"/>
    </row>
    <row r="883" spans="6:34" ht="20.25" customHeight="1">
      <c r="F883" s="66"/>
      <c r="G883" s="66"/>
      <c r="H883" s="66"/>
      <c r="I883" s="66"/>
      <c r="J883" s="66"/>
      <c r="K883" s="66"/>
      <c r="L883" s="66"/>
      <c r="M883" s="66"/>
      <c r="N883" s="66"/>
      <c r="O883" s="66"/>
      <c r="P883" s="4"/>
      <c r="Q883" s="4"/>
      <c r="R883" s="4"/>
      <c r="S883" s="4"/>
      <c r="T883" s="4"/>
      <c r="U883" s="67"/>
      <c r="AH883" s="30"/>
    </row>
    <row r="884" spans="6:34" ht="20.25" customHeight="1">
      <c r="F884" s="66"/>
      <c r="G884" s="66"/>
      <c r="H884" s="66"/>
      <c r="I884" s="66"/>
      <c r="J884" s="66"/>
      <c r="K884" s="66"/>
      <c r="L884" s="66"/>
      <c r="M884" s="66"/>
      <c r="N884" s="66"/>
      <c r="O884" s="66"/>
      <c r="P884" s="4"/>
      <c r="Q884" s="4"/>
      <c r="R884" s="4"/>
      <c r="S884" s="4"/>
      <c r="T884" s="4"/>
      <c r="U884" s="67"/>
      <c r="AH884" s="30"/>
    </row>
    <row r="885" spans="6:34" ht="20.25" customHeight="1">
      <c r="F885" s="66"/>
      <c r="G885" s="66"/>
      <c r="H885" s="66"/>
      <c r="I885" s="66"/>
      <c r="J885" s="66"/>
      <c r="K885" s="66"/>
      <c r="L885" s="66"/>
      <c r="M885" s="66"/>
      <c r="N885" s="66"/>
      <c r="O885" s="66"/>
      <c r="P885" s="4"/>
      <c r="Q885" s="4"/>
      <c r="R885" s="4"/>
      <c r="S885" s="4"/>
      <c r="T885" s="4"/>
      <c r="U885" s="67"/>
      <c r="AH885" s="30"/>
    </row>
    <row r="886" spans="6:34" ht="20.25" customHeight="1">
      <c r="F886" s="66"/>
      <c r="G886" s="66"/>
      <c r="H886" s="66"/>
      <c r="I886" s="66"/>
      <c r="J886" s="66"/>
      <c r="K886" s="66"/>
      <c r="L886" s="66"/>
      <c r="M886" s="66"/>
      <c r="N886" s="66"/>
      <c r="O886" s="66"/>
      <c r="P886" s="4"/>
      <c r="Q886" s="4"/>
      <c r="R886" s="4"/>
      <c r="S886" s="4"/>
      <c r="T886" s="4"/>
      <c r="U886" s="67"/>
      <c r="AH886" s="30"/>
    </row>
    <row r="887" spans="6:34" ht="20.25" customHeight="1">
      <c r="F887" s="66"/>
      <c r="G887" s="66"/>
      <c r="H887" s="66"/>
      <c r="I887" s="66"/>
      <c r="J887" s="66"/>
      <c r="K887" s="66"/>
      <c r="L887" s="66"/>
      <c r="M887" s="66"/>
      <c r="N887" s="66"/>
      <c r="O887" s="66"/>
      <c r="P887" s="4"/>
      <c r="Q887" s="4"/>
      <c r="R887" s="4"/>
      <c r="S887" s="4"/>
      <c r="T887" s="4"/>
      <c r="U887" s="67"/>
      <c r="AH887" s="30"/>
    </row>
    <row r="888" spans="6:34" ht="20.25" customHeight="1">
      <c r="F888" s="66"/>
      <c r="G888" s="66"/>
      <c r="H888" s="66"/>
      <c r="I888" s="66"/>
      <c r="J888" s="66"/>
      <c r="K888" s="66"/>
      <c r="L888" s="66"/>
      <c r="M888" s="66"/>
      <c r="N888" s="66"/>
      <c r="O888" s="66"/>
      <c r="P888" s="4"/>
      <c r="Q888" s="4"/>
      <c r="R888" s="4"/>
      <c r="S888" s="4"/>
      <c r="T888" s="4"/>
      <c r="U888" s="67"/>
      <c r="AH888" s="30"/>
    </row>
    <row r="889" spans="6:34" ht="20.25" customHeight="1">
      <c r="F889" s="66"/>
      <c r="G889" s="66"/>
      <c r="H889" s="66"/>
      <c r="I889" s="66"/>
      <c r="J889" s="66"/>
      <c r="K889" s="66"/>
      <c r="L889" s="66"/>
      <c r="M889" s="66"/>
      <c r="N889" s="66"/>
      <c r="O889" s="66"/>
      <c r="P889" s="4"/>
      <c r="Q889" s="4"/>
      <c r="R889" s="4"/>
      <c r="S889" s="4"/>
      <c r="T889" s="4"/>
      <c r="U889" s="67"/>
      <c r="AH889" s="30"/>
    </row>
    <row r="890" spans="6:34" ht="20.25" customHeight="1">
      <c r="F890" s="66"/>
      <c r="G890" s="66"/>
      <c r="H890" s="66"/>
      <c r="I890" s="66"/>
      <c r="J890" s="66"/>
      <c r="K890" s="66"/>
      <c r="L890" s="66"/>
      <c r="M890" s="66"/>
      <c r="N890" s="66"/>
      <c r="O890" s="66"/>
      <c r="P890" s="4"/>
      <c r="Q890" s="4"/>
      <c r="R890" s="4"/>
      <c r="S890" s="4"/>
      <c r="T890" s="4"/>
      <c r="U890" s="67"/>
      <c r="AH890" s="30"/>
    </row>
    <row r="891" spans="6:34" ht="20.25" customHeight="1">
      <c r="F891" s="66"/>
      <c r="G891" s="66"/>
      <c r="H891" s="66"/>
      <c r="I891" s="66"/>
      <c r="J891" s="66"/>
      <c r="K891" s="66"/>
      <c r="L891" s="66"/>
      <c r="M891" s="66"/>
      <c r="N891" s="66"/>
      <c r="O891" s="66"/>
      <c r="P891" s="4"/>
      <c r="Q891" s="4"/>
      <c r="R891" s="4"/>
      <c r="S891" s="4"/>
      <c r="T891" s="4"/>
      <c r="U891" s="67"/>
      <c r="AH891" s="30"/>
    </row>
    <row r="892" spans="6:34" ht="20.25" customHeight="1">
      <c r="F892" s="66"/>
      <c r="G892" s="66"/>
      <c r="H892" s="66"/>
      <c r="I892" s="66"/>
      <c r="J892" s="66"/>
      <c r="K892" s="66"/>
      <c r="L892" s="66"/>
      <c r="M892" s="66"/>
      <c r="N892" s="66"/>
      <c r="O892" s="66"/>
      <c r="P892" s="4"/>
      <c r="Q892" s="4"/>
      <c r="R892" s="4"/>
      <c r="S892" s="4"/>
      <c r="T892" s="4"/>
      <c r="U892" s="67"/>
      <c r="AH892" s="30"/>
    </row>
    <row r="893" spans="6:34" ht="20.25" customHeight="1">
      <c r="F893" s="66"/>
      <c r="G893" s="66"/>
      <c r="H893" s="66"/>
      <c r="I893" s="66"/>
      <c r="J893" s="66"/>
      <c r="K893" s="66"/>
      <c r="L893" s="66"/>
      <c r="M893" s="66"/>
      <c r="N893" s="66"/>
      <c r="O893" s="66"/>
      <c r="P893" s="4"/>
      <c r="Q893" s="4"/>
      <c r="R893" s="4"/>
      <c r="S893" s="4"/>
      <c r="T893" s="4"/>
      <c r="U893" s="67"/>
      <c r="AH893" s="30"/>
    </row>
    <row r="894" spans="6:34" ht="20.25" customHeight="1">
      <c r="F894" s="66"/>
      <c r="G894" s="66"/>
      <c r="H894" s="66"/>
      <c r="I894" s="66"/>
      <c r="J894" s="66"/>
      <c r="K894" s="66"/>
      <c r="L894" s="66"/>
      <c r="M894" s="66"/>
      <c r="N894" s="66"/>
      <c r="O894" s="66"/>
      <c r="P894" s="4"/>
      <c r="Q894" s="4"/>
      <c r="R894" s="4"/>
      <c r="S894" s="4"/>
      <c r="T894" s="4"/>
      <c r="U894" s="67"/>
      <c r="AH894" s="30"/>
    </row>
    <row r="895" spans="6:34" ht="20.25" customHeight="1">
      <c r="F895" s="66"/>
      <c r="G895" s="66"/>
      <c r="H895" s="66"/>
      <c r="I895" s="66"/>
      <c r="J895" s="66"/>
      <c r="K895" s="66"/>
      <c r="L895" s="66"/>
      <c r="M895" s="66"/>
      <c r="N895" s="66"/>
      <c r="O895" s="66"/>
      <c r="P895" s="4"/>
      <c r="Q895" s="4"/>
      <c r="R895" s="4"/>
      <c r="S895" s="4"/>
      <c r="T895" s="4"/>
      <c r="U895" s="67"/>
      <c r="AH895" s="30"/>
    </row>
    <row r="896" spans="6:34" ht="20.25" customHeight="1">
      <c r="F896" s="66"/>
      <c r="G896" s="66"/>
      <c r="H896" s="66"/>
      <c r="I896" s="66"/>
      <c r="J896" s="66"/>
      <c r="K896" s="66"/>
      <c r="L896" s="66"/>
      <c r="M896" s="66"/>
      <c r="N896" s="66"/>
      <c r="O896" s="66"/>
      <c r="P896" s="4"/>
      <c r="Q896" s="4"/>
      <c r="R896" s="4"/>
      <c r="S896" s="4"/>
      <c r="T896" s="4"/>
      <c r="U896" s="67"/>
      <c r="AH896" s="30"/>
    </row>
    <row r="897" spans="6:34" ht="20.25" customHeight="1">
      <c r="F897" s="66"/>
      <c r="G897" s="66"/>
      <c r="H897" s="66"/>
      <c r="I897" s="66"/>
      <c r="J897" s="66"/>
      <c r="K897" s="66"/>
      <c r="L897" s="66"/>
      <c r="M897" s="66"/>
      <c r="N897" s="66"/>
      <c r="O897" s="66"/>
      <c r="P897" s="4"/>
      <c r="Q897" s="4"/>
      <c r="R897" s="4"/>
      <c r="S897" s="4"/>
      <c r="T897" s="4"/>
      <c r="U897" s="67"/>
      <c r="AH897" s="30"/>
    </row>
    <row r="898" spans="6:34" ht="20.25" customHeight="1">
      <c r="F898" s="66"/>
      <c r="G898" s="66"/>
      <c r="H898" s="66"/>
      <c r="I898" s="66"/>
      <c r="J898" s="66"/>
      <c r="K898" s="66"/>
      <c r="L898" s="66"/>
      <c r="M898" s="66"/>
      <c r="N898" s="66"/>
      <c r="O898" s="66"/>
      <c r="P898" s="4"/>
      <c r="Q898" s="4"/>
      <c r="R898" s="4"/>
      <c r="S898" s="4"/>
      <c r="T898" s="4"/>
      <c r="U898" s="67"/>
      <c r="AH898" s="30"/>
    </row>
    <row r="899" spans="6:34" ht="20.25" customHeight="1">
      <c r="F899" s="66"/>
      <c r="G899" s="66"/>
      <c r="H899" s="66"/>
      <c r="I899" s="66"/>
      <c r="J899" s="66"/>
      <c r="K899" s="66"/>
      <c r="L899" s="66"/>
      <c r="M899" s="66"/>
      <c r="N899" s="66"/>
      <c r="O899" s="66"/>
      <c r="P899" s="4"/>
      <c r="Q899" s="4"/>
      <c r="R899" s="4"/>
      <c r="S899" s="4"/>
      <c r="T899" s="4"/>
      <c r="U899" s="67"/>
      <c r="AH899" s="30"/>
    </row>
    <row r="900" spans="6:34" ht="20.25" customHeight="1">
      <c r="F900" s="66"/>
      <c r="G900" s="66"/>
      <c r="H900" s="66"/>
      <c r="I900" s="66"/>
      <c r="J900" s="66"/>
      <c r="K900" s="66"/>
      <c r="L900" s="66"/>
      <c r="M900" s="66"/>
      <c r="N900" s="66"/>
      <c r="O900" s="66"/>
      <c r="P900" s="4"/>
      <c r="Q900" s="4"/>
      <c r="R900" s="4"/>
      <c r="S900" s="4"/>
      <c r="T900" s="4"/>
      <c r="U900" s="67"/>
      <c r="AH900" s="30"/>
    </row>
    <row r="901" spans="6:34" ht="20.25" customHeight="1">
      <c r="F901" s="66"/>
      <c r="G901" s="66"/>
      <c r="H901" s="66"/>
      <c r="I901" s="66"/>
      <c r="J901" s="66"/>
      <c r="K901" s="66"/>
      <c r="L901" s="66"/>
      <c r="M901" s="66"/>
      <c r="N901" s="66"/>
      <c r="O901" s="66"/>
      <c r="P901" s="4"/>
      <c r="Q901" s="4"/>
      <c r="R901" s="4"/>
      <c r="S901" s="4"/>
      <c r="T901" s="4"/>
      <c r="U901" s="67"/>
      <c r="AH901" s="30"/>
    </row>
    <row r="902" spans="6:34" ht="20.25" customHeight="1">
      <c r="F902" s="66"/>
      <c r="G902" s="66"/>
      <c r="H902" s="66"/>
      <c r="I902" s="66"/>
      <c r="J902" s="66"/>
      <c r="K902" s="66"/>
      <c r="L902" s="66"/>
      <c r="M902" s="66"/>
      <c r="N902" s="66"/>
      <c r="O902" s="66"/>
      <c r="P902" s="4"/>
      <c r="Q902" s="4"/>
      <c r="R902" s="4"/>
      <c r="S902" s="4"/>
      <c r="T902" s="4"/>
      <c r="U902" s="67"/>
      <c r="AH902" s="30"/>
    </row>
    <row r="903" spans="6:34" ht="20.25" customHeight="1">
      <c r="F903" s="66"/>
      <c r="G903" s="66"/>
      <c r="H903" s="66"/>
      <c r="I903" s="66"/>
      <c r="J903" s="66"/>
      <c r="K903" s="66"/>
      <c r="L903" s="66"/>
      <c r="M903" s="66"/>
      <c r="N903" s="66"/>
      <c r="O903" s="66"/>
      <c r="P903" s="4"/>
      <c r="Q903" s="4"/>
      <c r="R903" s="4"/>
      <c r="S903" s="4"/>
      <c r="T903" s="4"/>
      <c r="U903" s="67"/>
      <c r="AH903" s="30"/>
    </row>
    <row r="904" spans="6:34" ht="20.25" customHeight="1">
      <c r="F904" s="66"/>
      <c r="G904" s="66"/>
      <c r="H904" s="66"/>
      <c r="I904" s="66"/>
      <c r="J904" s="66"/>
      <c r="K904" s="66"/>
      <c r="L904" s="66"/>
      <c r="M904" s="66"/>
      <c r="N904" s="66"/>
      <c r="O904" s="66"/>
      <c r="P904" s="4"/>
      <c r="Q904" s="4"/>
      <c r="R904" s="4"/>
      <c r="S904" s="4"/>
      <c r="T904" s="4"/>
      <c r="U904" s="67"/>
      <c r="AH904" s="30"/>
    </row>
    <row r="905" spans="6:34" ht="20.25" customHeight="1">
      <c r="F905" s="66"/>
      <c r="G905" s="66"/>
      <c r="H905" s="66"/>
      <c r="I905" s="66"/>
      <c r="J905" s="66"/>
      <c r="K905" s="66"/>
      <c r="L905" s="66"/>
      <c r="M905" s="66"/>
      <c r="N905" s="66"/>
      <c r="O905" s="66"/>
      <c r="P905" s="4"/>
      <c r="Q905" s="4"/>
      <c r="R905" s="4"/>
      <c r="S905" s="4"/>
      <c r="T905" s="4"/>
      <c r="U905" s="67"/>
      <c r="AH905" s="30"/>
    </row>
    <row r="906" spans="6:34" ht="20.25" customHeight="1">
      <c r="F906" s="66"/>
      <c r="G906" s="66"/>
      <c r="H906" s="66"/>
      <c r="I906" s="66"/>
      <c r="J906" s="66"/>
      <c r="K906" s="66"/>
      <c r="L906" s="66"/>
      <c r="M906" s="66"/>
      <c r="N906" s="66"/>
      <c r="O906" s="66"/>
      <c r="P906" s="4"/>
      <c r="Q906" s="4"/>
      <c r="R906" s="4"/>
      <c r="S906" s="4"/>
      <c r="T906" s="4"/>
      <c r="U906" s="67"/>
      <c r="AH906" s="30"/>
    </row>
    <row r="907" spans="6:34" ht="20.25" customHeight="1">
      <c r="F907" s="66"/>
      <c r="G907" s="66"/>
      <c r="H907" s="66"/>
      <c r="I907" s="66"/>
      <c r="J907" s="66"/>
      <c r="K907" s="66"/>
      <c r="L907" s="66"/>
      <c r="M907" s="66"/>
      <c r="N907" s="66"/>
      <c r="O907" s="66"/>
      <c r="P907" s="4"/>
      <c r="Q907" s="4"/>
      <c r="R907" s="4"/>
      <c r="S907" s="4"/>
      <c r="T907" s="4"/>
      <c r="U907" s="67"/>
      <c r="AH907" s="30"/>
    </row>
    <row r="908" spans="6:34" ht="20.25" customHeight="1">
      <c r="F908" s="66"/>
      <c r="G908" s="66"/>
      <c r="H908" s="66"/>
      <c r="I908" s="66"/>
      <c r="J908" s="66"/>
      <c r="K908" s="66"/>
      <c r="L908" s="66"/>
      <c r="M908" s="66"/>
      <c r="N908" s="66"/>
      <c r="O908" s="66"/>
      <c r="P908" s="4"/>
      <c r="Q908" s="4"/>
      <c r="R908" s="4"/>
      <c r="S908" s="4"/>
      <c r="T908" s="4"/>
      <c r="U908" s="67"/>
      <c r="AH908" s="30"/>
    </row>
    <row r="909" spans="6:34" ht="20.25" customHeight="1">
      <c r="F909" s="66"/>
      <c r="G909" s="66"/>
      <c r="H909" s="66"/>
      <c r="I909" s="66"/>
      <c r="J909" s="66"/>
      <c r="K909" s="66"/>
      <c r="L909" s="66"/>
      <c r="M909" s="66"/>
      <c r="N909" s="66"/>
      <c r="O909" s="66"/>
      <c r="P909" s="4"/>
      <c r="Q909" s="4"/>
      <c r="R909" s="4"/>
      <c r="S909" s="4"/>
      <c r="T909" s="4"/>
      <c r="U909" s="67"/>
      <c r="AH909" s="30"/>
    </row>
    <row r="910" spans="6:34" ht="20.25" customHeight="1">
      <c r="F910" s="66"/>
      <c r="G910" s="66"/>
      <c r="H910" s="66"/>
      <c r="I910" s="66"/>
      <c r="J910" s="66"/>
      <c r="K910" s="66"/>
      <c r="L910" s="66"/>
      <c r="M910" s="66"/>
      <c r="N910" s="66"/>
      <c r="O910" s="66"/>
      <c r="P910" s="4"/>
      <c r="Q910" s="4"/>
      <c r="R910" s="4"/>
      <c r="S910" s="4"/>
      <c r="T910" s="4"/>
      <c r="U910" s="67"/>
      <c r="AH910" s="30"/>
    </row>
    <row r="911" spans="6:34" ht="20.25" customHeight="1">
      <c r="F911" s="66"/>
      <c r="G911" s="66"/>
      <c r="H911" s="66"/>
      <c r="I911" s="66"/>
      <c r="J911" s="66"/>
      <c r="K911" s="66"/>
      <c r="L911" s="66"/>
      <c r="M911" s="66"/>
      <c r="N911" s="66"/>
      <c r="O911" s="66"/>
      <c r="P911" s="4"/>
      <c r="Q911" s="4"/>
      <c r="R911" s="4"/>
      <c r="S911" s="4"/>
      <c r="T911" s="4"/>
      <c r="U911" s="67"/>
      <c r="AH911" s="30"/>
    </row>
    <row r="912" spans="6:34" ht="20.25" customHeight="1">
      <c r="F912" s="66"/>
      <c r="G912" s="66"/>
      <c r="H912" s="66"/>
      <c r="I912" s="66"/>
      <c r="J912" s="66"/>
      <c r="K912" s="66"/>
      <c r="L912" s="66"/>
      <c r="M912" s="66"/>
      <c r="N912" s="66"/>
      <c r="O912" s="66"/>
      <c r="P912" s="4"/>
      <c r="Q912" s="4"/>
      <c r="R912" s="4"/>
      <c r="S912" s="4"/>
      <c r="T912" s="4"/>
      <c r="U912" s="67"/>
      <c r="AH912" s="30"/>
    </row>
    <row r="913" spans="6:34" ht="20.25" customHeight="1">
      <c r="F913" s="66"/>
      <c r="G913" s="66"/>
      <c r="H913" s="66"/>
      <c r="I913" s="66"/>
      <c r="J913" s="66"/>
      <c r="K913" s="66"/>
      <c r="L913" s="66"/>
      <c r="M913" s="66"/>
      <c r="N913" s="66"/>
      <c r="O913" s="66"/>
      <c r="P913" s="4"/>
      <c r="Q913" s="4"/>
      <c r="R913" s="4"/>
      <c r="S913" s="4"/>
      <c r="T913" s="4"/>
      <c r="U913" s="67"/>
      <c r="AH913" s="30"/>
    </row>
    <row r="914" spans="6:34" ht="20.25" customHeight="1">
      <c r="F914" s="66"/>
      <c r="G914" s="66"/>
      <c r="H914" s="66"/>
      <c r="I914" s="66"/>
      <c r="J914" s="66"/>
      <c r="K914" s="66"/>
      <c r="L914" s="66"/>
      <c r="M914" s="66"/>
      <c r="N914" s="66"/>
      <c r="O914" s="66"/>
      <c r="P914" s="4"/>
      <c r="Q914" s="4"/>
      <c r="R914" s="4"/>
      <c r="S914" s="4"/>
      <c r="T914" s="4"/>
      <c r="U914" s="67"/>
      <c r="AH914" s="30"/>
    </row>
    <row r="915" spans="6:34" ht="20.25" customHeight="1">
      <c r="F915" s="66"/>
      <c r="G915" s="66"/>
      <c r="H915" s="66"/>
      <c r="I915" s="66"/>
      <c r="J915" s="66"/>
      <c r="K915" s="66"/>
      <c r="L915" s="66"/>
      <c r="M915" s="66"/>
      <c r="N915" s="66"/>
      <c r="O915" s="66"/>
      <c r="P915" s="4"/>
      <c r="Q915" s="4"/>
      <c r="R915" s="4"/>
      <c r="S915" s="4"/>
      <c r="T915" s="4"/>
      <c r="U915" s="67"/>
      <c r="AH915" s="30"/>
    </row>
    <row r="916" spans="6:34" ht="20.25" customHeight="1">
      <c r="F916" s="66"/>
      <c r="G916" s="66"/>
      <c r="H916" s="66"/>
      <c r="I916" s="66"/>
      <c r="J916" s="66"/>
      <c r="K916" s="66"/>
      <c r="L916" s="66"/>
      <c r="M916" s="66"/>
      <c r="N916" s="66"/>
      <c r="O916" s="66"/>
      <c r="P916" s="4"/>
      <c r="Q916" s="4"/>
      <c r="R916" s="4"/>
      <c r="S916" s="4"/>
      <c r="T916" s="4"/>
      <c r="U916" s="67"/>
      <c r="AH916" s="30"/>
    </row>
    <row r="917" spans="6:34" ht="20.25" customHeight="1">
      <c r="F917" s="66"/>
      <c r="G917" s="66"/>
      <c r="H917" s="66"/>
      <c r="I917" s="66"/>
      <c r="J917" s="66"/>
      <c r="K917" s="66"/>
      <c r="L917" s="66"/>
      <c r="M917" s="66"/>
      <c r="N917" s="66"/>
      <c r="O917" s="66"/>
      <c r="P917" s="4"/>
      <c r="Q917" s="4"/>
      <c r="R917" s="4"/>
      <c r="S917" s="4"/>
      <c r="T917" s="4"/>
      <c r="U917" s="67"/>
      <c r="AH917" s="30"/>
    </row>
    <row r="918" spans="6:34" ht="20.25" customHeight="1">
      <c r="F918" s="66"/>
      <c r="G918" s="66"/>
      <c r="H918" s="66"/>
      <c r="I918" s="66"/>
      <c r="J918" s="66"/>
      <c r="K918" s="66"/>
      <c r="L918" s="66"/>
      <c r="M918" s="66"/>
      <c r="N918" s="66"/>
      <c r="O918" s="66"/>
      <c r="P918" s="4"/>
      <c r="Q918" s="4"/>
      <c r="R918" s="4"/>
      <c r="S918" s="4"/>
      <c r="T918" s="4"/>
      <c r="U918" s="67"/>
      <c r="AH918" s="30"/>
    </row>
    <row r="919" spans="6:34" ht="20.25" customHeight="1">
      <c r="F919" s="66"/>
      <c r="G919" s="66"/>
      <c r="H919" s="66"/>
      <c r="I919" s="66"/>
      <c r="J919" s="66"/>
      <c r="K919" s="66"/>
      <c r="L919" s="66"/>
      <c r="M919" s="66"/>
      <c r="N919" s="66"/>
      <c r="O919" s="66"/>
      <c r="P919" s="4"/>
      <c r="Q919" s="4"/>
      <c r="R919" s="4"/>
      <c r="S919" s="4"/>
      <c r="T919" s="4"/>
      <c r="U919" s="67"/>
      <c r="AH919" s="30"/>
    </row>
    <row r="920" spans="6:34" ht="20.25" customHeight="1">
      <c r="F920" s="66"/>
      <c r="G920" s="66"/>
      <c r="H920" s="66"/>
      <c r="I920" s="66"/>
      <c r="J920" s="66"/>
      <c r="K920" s="66"/>
      <c r="L920" s="66"/>
      <c r="M920" s="66"/>
      <c r="N920" s="66"/>
      <c r="O920" s="66"/>
      <c r="P920" s="4"/>
      <c r="Q920" s="4"/>
      <c r="R920" s="4"/>
      <c r="S920" s="4"/>
      <c r="T920" s="4"/>
      <c r="U920" s="67"/>
      <c r="AH920" s="30"/>
    </row>
    <row r="921" spans="6:34" ht="20.25" customHeight="1">
      <c r="F921" s="66"/>
      <c r="G921" s="66"/>
      <c r="H921" s="66"/>
      <c r="I921" s="66"/>
      <c r="J921" s="66"/>
      <c r="K921" s="66"/>
      <c r="L921" s="66"/>
      <c r="M921" s="66"/>
      <c r="N921" s="66"/>
      <c r="O921" s="66"/>
      <c r="P921" s="4"/>
      <c r="Q921" s="4"/>
      <c r="R921" s="4"/>
      <c r="S921" s="4"/>
      <c r="T921" s="4"/>
      <c r="U921" s="67"/>
      <c r="AH921" s="30"/>
    </row>
    <row r="922" spans="6:34" ht="20.25" customHeight="1">
      <c r="F922" s="66"/>
      <c r="G922" s="66"/>
      <c r="H922" s="66"/>
      <c r="I922" s="66"/>
      <c r="J922" s="66"/>
      <c r="K922" s="66"/>
      <c r="L922" s="66"/>
      <c r="M922" s="66"/>
      <c r="N922" s="66"/>
      <c r="O922" s="66"/>
      <c r="P922" s="4"/>
      <c r="Q922" s="4"/>
      <c r="R922" s="4"/>
      <c r="S922" s="4"/>
      <c r="T922" s="4"/>
      <c r="U922" s="67"/>
      <c r="AH922" s="30"/>
    </row>
    <row r="923" spans="6:34" ht="20.25" customHeight="1">
      <c r="F923" s="66"/>
      <c r="G923" s="66"/>
      <c r="H923" s="66"/>
      <c r="I923" s="66"/>
      <c r="J923" s="66"/>
      <c r="K923" s="66"/>
      <c r="L923" s="66"/>
      <c r="M923" s="66"/>
      <c r="N923" s="66"/>
      <c r="O923" s="66"/>
      <c r="P923" s="4"/>
      <c r="Q923" s="4"/>
      <c r="R923" s="4"/>
      <c r="S923" s="4"/>
      <c r="T923" s="4"/>
      <c r="U923" s="67"/>
      <c r="AH923" s="30"/>
    </row>
    <row r="924" spans="6:34" ht="20.25" customHeight="1">
      <c r="F924" s="66"/>
      <c r="G924" s="66"/>
      <c r="H924" s="66"/>
      <c r="I924" s="66"/>
      <c r="J924" s="66"/>
      <c r="K924" s="66"/>
      <c r="L924" s="66"/>
      <c r="M924" s="66"/>
      <c r="N924" s="66"/>
      <c r="O924" s="66"/>
      <c r="P924" s="4"/>
      <c r="Q924" s="4"/>
      <c r="R924" s="4"/>
      <c r="S924" s="4"/>
      <c r="T924" s="4"/>
      <c r="U924" s="67"/>
      <c r="AH924" s="30"/>
    </row>
    <row r="925" spans="6:34" ht="20.25" customHeight="1">
      <c r="F925" s="66"/>
      <c r="G925" s="66"/>
      <c r="H925" s="66"/>
      <c r="I925" s="66"/>
      <c r="J925" s="66"/>
      <c r="K925" s="66"/>
      <c r="L925" s="66"/>
      <c r="M925" s="66"/>
      <c r="N925" s="66"/>
      <c r="O925" s="66"/>
      <c r="P925" s="4"/>
      <c r="Q925" s="4"/>
      <c r="R925" s="4"/>
      <c r="S925" s="4"/>
      <c r="T925" s="4"/>
      <c r="U925" s="67"/>
      <c r="AH925" s="30"/>
    </row>
    <row r="926" spans="6:34" ht="20.25" customHeight="1">
      <c r="F926" s="66"/>
      <c r="G926" s="66"/>
      <c r="H926" s="66"/>
      <c r="I926" s="66"/>
      <c r="J926" s="66"/>
      <c r="K926" s="66"/>
      <c r="L926" s="66"/>
      <c r="M926" s="66"/>
      <c r="N926" s="66"/>
      <c r="O926" s="66"/>
      <c r="P926" s="4"/>
      <c r="Q926" s="4"/>
      <c r="R926" s="4"/>
      <c r="S926" s="4"/>
      <c r="T926" s="4"/>
      <c r="U926" s="67"/>
      <c r="AH926" s="30"/>
    </row>
    <row r="927" spans="6:34" ht="20.25" customHeight="1">
      <c r="F927" s="66"/>
      <c r="G927" s="66"/>
      <c r="H927" s="66"/>
      <c r="I927" s="66"/>
      <c r="J927" s="66"/>
      <c r="K927" s="66"/>
      <c r="L927" s="66"/>
      <c r="M927" s="66"/>
      <c r="N927" s="66"/>
      <c r="O927" s="66"/>
      <c r="P927" s="4"/>
      <c r="Q927" s="4"/>
      <c r="R927" s="4"/>
      <c r="S927" s="4"/>
      <c r="T927" s="4"/>
      <c r="U927" s="67"/>
      <c r="AH927" s="30"/>
    </row>
    <row r="928" spans="6:34" ht="20.25" customHeight="1">
      <c r="F928" s="66"/>
      <c r="G928" s="66"/>
      <c r="H928" s="66"/>
      <c r="I928" s="66"/>
      <c r="J928" s="66"/>
      <c r="K928" s="66"/>
      <c r="L928" s="66"/>
      <c r="M928" s="66"/>
      <c r="N928" s="66"/>
      <c r="O928" s="66"/>
      <c r="P928" s="4"/>
      <c r="Q928" s="4"/>
      <c r="R928" s="4"/>
      <c r="S928" s="4"/>
      <c r="T928" s="4"/>
      <c r="U928" s="67"/>
      <c r="AH928" s="30"/>
    </row>
    <row r="929" spans="6:34" ht="20.25" customHeight="1">
      <c r="F929" s="66"/>
      <c r="G929" s="66"/>
      <c r="H929" s="66"/>
      <c r="I929" s="66"/>
      <c r="J929" s="66"/>
      <c r="K929" s="66"/>
      <c r="L929" s="66"/>
      <c r="M929" s="66"/>
      <c r="N929" s="66"/>
      <c r="O929" s="66"/>
      <c r="P929" s="4"/>
      <c r="Q929" s="4"/>
      <c r="R929" s="4"/>
      <c r="S929" s="4"/>
      <c r="T929" s="4"/>
      <c r="U929" s="67"/>
      <c r="AH929" s="30"/>
    </row>
    <row r="930" spans="6:34" ht="20.25" customHeight="1">
      <c r="F930" s="66"/>
      <c r="G930" s="66"/>
      <c r="H930" s="66"/>
      <c r="I930" s="66"/>
      <c r="J930" s="66"/>
      <c r="K930" s="66"/>
      <c r="L930" s="66"/>
      <c r="M930" s="66"/>
      <c r="N930" s="66"/>
      <c r="O930" s="66"/>
      <c r="P930" s="4"/>
      <c r="Q930" s="4"/>
      <c r="R930" s="4"/>
      <c r="S930" s="4"/>
      <c r="T930" s="4"/>
      <c r="U930" s="67"/>
      <c r="AH930" s="30"/>
    </row>
    <row r="931" spans="6:34" ht="20.25" customHeight="1">
      <c r="F931" s="66"/>
      <c r="G931" s="66"/>
      <c r="H931" s="66"/>
      <c r="I931" s="66"/>
      <c r="J931" s="66"/>
      <c r="K931" s="66"/>
      <c r="L931" s="66"/>
      <c r="M931" s="66"/>
      <c r="N931" s="66"/>
      <c r="O931" s="66"/>
      <c r="P931" s="4"/>
      <c r="Q931" s="4"/>
      <c r="R931" s="4"/>
      <c r="S931" s="4"/>
      <c r="T931" s="4"/>
      <c r="U931" s="67"/>
      <c r="AH931" s="30"/>
    </row>
    <row r="932" spans="6:34" ht="20.25" customHeight="1">
      <c r="F932" s="66"/>
      <c r="G932" s="66"/>
      <c r="H932" s="66"/>
      <c r="I932" s="66"/>
      <c r="J932" s="66"/>
      <c r="K932" s="66"/>
      <c r="L932" s="66"/>
      <c r="M932" s="66"/>
      <c r="N932" s="66"/>
      <c r="O932" s="66"/>
      <c r="P932" s="4"/>
      <c r="Q932" s="4"/>
      <c r="R932" s="4"/>
      <c r="S932" s="4"/>
      <c r="T932" s="4"/>
      <c r="U932" s="67"/>
      <c r="AH932" s="30"/>
    </row>
    <row r="933" spans="6:34" ht="20.25" customHeight="1">
      <c r="F933" s="66"/>
      <c r="G933" s="66"/>
      <c r="H933" s="66"/>
      <c r="I933" s="66"/>
      <c r="J933" s="66"/>
      <c r="K933" s="66"/>
      <c r="L933" s="66"/>
      <c r="M933" s="66"/>
      <c r="N933" s="66"/>
      <c r="O933" s="66"/>
      <c r="P933" s="4"/>
      <c r="Q933" s="4"/>
      <c r="R933" s="4"/>
      <c r="S933" s="4"/>
      <c r="T933" s="4"/>
      <c r="U933" s="67"/>
      <c r="AH933" s="30"/>
    </row>
    <row r="934" spans="6:34" ht="20.25" customHeight="1">
      <c r="F934" s="66"/>
      <c r="G934" s="66"/>
      <c r="H934" s="66"/>
      <c r="I934" s="66"/>
      <c r="J934" s="66"/>
      <c r="K934" s="66"/>
      <c r="L934" s="66"/>
      <c r="M934" s="66"/>
      <c r="N934" s="66"/>
      <c r="O934" s="66"/>
      <c r="P934" s="4"/>
      <c r="Q934" s="4"/>
      <c r="R934" s="4"/>
      <c r="S934" s="4"/>
      <c r="T934" s="4"/>
      <c r="U934" s="67"/>
      <c r="AH934" s="30"/>
    </row>
    <row r="935" spans="6:34" ht="20.25" customHeight="1">
      <c r="F935" s="66"/>
      <c r="G935" s="66"/>
      <c r="H935" s="66"/>
      <c r="I935" s="66"/>
      <c r="J935" s="66"/>
      <c r="K935" s="66"/>
      <c r="L935" s="66"/>
      <c r="M935" s="66"/>
      <c r="N935" s="66"/>
      <c r="O935" s="66"/>
      <c r="P935" s="4"/>
      <c r="Q935" s="4"/>
      <c r="R935" s="4"/>
      <c r="S935" s="4"/>
      <c r="T935" s="4"/>
      <c r="U935" s="67"/>
      <c r="AH935" s="30"/>
    </row>
    <row r="936" spans="6:34" ht="20.25" customHeight="1">
      <c r="F936" s="66"/>
      <c r="G936" s="66"/>
      <c r="H936" s="66"/>
      <c r="I936" s="66"/>
      <c r="J936" s="66"/>
      <c r="K936" s="66"/>
      <c r="L936" s="66"/>
      <c r="M936" s="66"/>
      <c r="N936" s="66"/>
      <c r="O936" s="66"/>
      <c r="P936" s="4"/>
      <c r="Q936" s="4"/>
      <c r="R936" s="4"/>
      <c r="S936" s="4"/>
      <c r="T936" s="4"/>
      <c r="U936" s="67"/>
      <c r="AH936" s="30"/>
    </row>
    <row r="937" spans="6:34" ht="20.25" customHeight="1">
      <c r="F937" s="66"/>
      <c r="G937" s="66"/>
      <c r="H937" s="66"/>
      <c r="I937" s="66"/>
      <c r="J937" s="66"/>
      <c r="K937" s="66"/>
      <c r="L937" s="66"/>
      <c r="M937" s="66"/>
      <c r="N937" s="66"/>
      <c r="O937" s="66"/>
      <c r="P937" s="4"/>
      <c r="Q937" s="4"/>
      <c r="R937" s="4"/>
      <c r="S937" s="4"/>
      <c r="T937" s="4"/>
      <c r="U937" s="67"/>
      <c r="AH937" s="30"/>
    </row>
    <row r="938" spans="6:34" ht="20.25" customHeight="1">
      <c r="F938" s="66"/>
      <c r="G938" s="66"/>
      <c r="H938" s="66"/>
      <c r="I938" s="66"/>
      <c r="J938" s="66"/>
      <c r="K938" s="66"/>
      <c r="L938" s="66"/>
      <c r="M938" s="66"/>
      <c r="N938" s="66"/>
      <c r="O938" s="66"/>
      <c r="P938" s="4"/>
      <c r="Q938" s="4"/>
      <c r="R938" s="4"/>
      <c r="S938" s="4"/>
      <c r="T938" s="4"/>
      <c r="U938" s="67"/>
      <c r="AH938" s="30"/>
    </row>
    <row r="939" spans="6:34" ht="20.25" customHeight="1">
      <c r="F939" s="66"/>
      <c r="G939" s="66"/>
      <c r="H939" s="66"/>
      <c r="I939" s="66"/>
      <c r="J939" s="66"/>
      <c r="K939" s="66"/>
      <c r="L939" s="66"/>
      <c r="M939" s="66"/>
      <c r="N939" s="66"/>
      <c r="O939" s="66"/>
      <c r="P939" s="4"/>
      <c r="Q939" s="4"/>
      <c r="R939" s="4"/>
      <c r="S939" s="4"/>
      <c r="T939" s="4"/>
      <c r="U939" s="67"/>
      <c r="AH939" s="30"/>
    </row>
    <row r="940" spans="6:34" ht="20.25" customHeight="1">
      <c r="F940" s="66"/>
      <c r="G940" s="66"/>
      <c r="H940" s="66"/>
      <c r="I940" s="66"/>
      <c r="J940" s="66"/>
      <c r="K940" s="66"/>
      <c r="L940" s="66"/>
      <c r="M940" s="66"/>
      <c r="N940" s="66"/>
      <c r="O940" s="66"/>
      <c r="P940" s="4"/>
      <c r="Q940" s="4"/>
      <c r="R940" s="4"/>
      <c r="S940" s="4"/>
      <c r="T940" s="4"/>
      <c r="U940" s="67"/>
      <c r="AH940" s="30"/>
    </row>
    <row r="941" spans="6:34" ht="20.25" customHeight="1">
      <c r="F941" s="66"/>
      <c r="G941" s="66"/>
      <c r="H941" s="66"/>
      <c r="I941" s="66"/>
      <c r="J941" s="66"/>
      <c r="K941" s="66"/>
      <c r="L941" s="66"/>
      <c r="M941" s="66"/>
      <c r="N941" s="66"/>
      <c r="O941" s="66"/>
      <c r="P941" s="4"/>
      <c r="Q941" s="4"/>
      <c r="R941" s="4"/>
      <c r="S941" s="4"/>
      <c r="T941" s="4"/>
      <c r="U941" s="67"/>
      <c r="AH941" s="30"/>
    </row>
    <row r="942" spans="6:34" ht="20.25" customHeight="1">
      <c r="F942" s="66"/>
      <c r="G942" s="66"/>
      <c r="H942" s="66"/>
      <c r="I942" s="66"/>
      <c r="J942" s="66"/>
      <c r="K942" s="66"/>
      <c r="L942" s="66"/>
      <c r="M942" s="66"/>
      <c r="N942" s="66"/>
      <c r="O942" s="66"/>
      <c r="P942" s="4"/>
      <c r="Q942" s="4"/>
      <c r="R942" s="4"/>
      <c r="S942" s="4"/>
      <c r="T942" s="4"/>
      <c r="U942" s="67"/>
      <c r="AH942" s="30"/>
    </row>
    <row r="943" spans="6:34" ht="20.25" customHeight="1">
      <c r="F943" s="66"/>
      <c r="G943" s="66"/>
      <c r="H943" s="66"/>
      <c r="I943" s="66"/>
      <c r="J943" s="66"/>
      <c r="K943" s="66"/>
      <c r="L943" s="66"/>
      <c r="M943" s="66"/>
      <c r="N943" s="66"/>
      <c r="O943" s="66"/>
      <c r="P943" s="4"/>
      <c r="Q943" s="4"/>
      <c r="R943" s="4"/>
      <c r="S943" s="4"/>
      <c r="T943" s="4"/>
      <c r="U943" s="67"/>
      <c r="AH943" s="30"/>
    </row>
    <row r="944" spans="6:34" ht="20.25" customHeight="1">
      <c r="F944" s="66"/>
      <c r="G944" s="66"/>
      <c r="H944" s="66"/>
      <c r="I944" s="66"/>
      <c r="J944" s="66"/>
      <c r="K944" s="66"/>
      <c r="L944" s="66"/>
      <c r="M944" s="66"/>
      <c r="N944" s="66"/>
      <c r="O944" s="66"/>
      <c r="P944" s="4"/>
      <c r="Q944" s="4"/>
      <c r="R944" s="4"/>
      <c r="S944" s="4"/>
      <c r="T944" s="4"/>
      <c r="U944" s="67"/>
      <c r="AH944" s="30"/>
    </row>
    <row r="945" spans="6:34" ht="20.25" customHeight="1">
      <c r="F945" s="66"/>
      <c r="G945" s="66"/>
      <c r="H945" s="66"/>
      <c r="I945" s="66"/>
      <c r="J945" s="66"/>
      <c r="K945" s="66"/>
      <c r="L945" s="66"/>
      <c r="M945" s="66"/>
      <c r="N945" s="66"/>
      <c r="O945" s="66"/>
      <c r="P945" s="4"/>
      <c r="Q945" s="4"/>
      <c r="R945" s="4"/>
      <c r="S945" s="4"/>
      <c r="T945" s="4"/>
      <c r="U945" s="67"/>
      <c r="AH945" s="30"/>
    </row>
    <row r="946" spans="6:34" ht="20.25" customHeight="1">
      <c r="F946" s="66"/>
      <c r="G946" s="66"/>
      <c r="H946" s="66"/>
      <c r="I946" s="66"/>
      <c r="J946" s="66"/>
      <c r="K946" s="66"/>
      <c r="L946" s="66"/>
      <c r="M946" s="66"/>
      <c r="N946" s="66"/>
      <c r="O946" s="66"/>
      <c r="P946" s="4"/>
      <c r="Q946" s="4"/>
      <c r="R946" s="4"/>
      <c r="S946" s="4"/>
      <c r="T946" s="4"/>
      <c r="U946" s="67"/>
      <c r="AH946" s="30"/>
    </row>
    <row r="947" spans="6:34" ht="20.25" customHeight="1">
      <c r="F947" s="66"/>
      <c r="G947" s="66"/>
      <c r="H947" s="66"/>
      <c r="I947" s="66"/>
      <c r="J947" s="66"/>
      <c r="K947" s="66"/>
      <c r="L947" s="66"/>
      <c r="M947" s="66"/>
      <c r="N947" s="66"/>
      <c r="O947" s="66"/>
      <c r="P947" s="4"/>
      <c r="Q947" s="4"/>
      <c r="R947" s="4"/>
      <c r="S947" s="4"/>
      <c r="T947" s="4"/>
      <c r="U947" s="67"/>
      <c r="AH947" s="30"/>
    </row>
    <row r="948" spans="6:34" ht="20.25" customHeight="1">
      <c r="F948" s="66"/>
      <c r="G948" s="66"/>
      <c r="H948" s="66"/>
      <c r="I948" s="66"/>
      <c r="J948" s="66"/>
      <c r="K948" s="66"/>
      <c r="L948" s="66"/>
      <c r="M948" s="66"/>
      <c r="N948" s="66"/>
      <c r="O948" s="66"/>
      <c r="P948" s="4"/>
      <c r="Q948" s="4"/>
      <c r="R948" s="4"/>
      <c r="S948" s="4"/>
      <c r="T948" s="4"/>
      <c r="U948" s="67"/>
      <c r="AH948" s="30"/>
    </row>
    <row r="949" spans="6:34" ht="20.25" customHeight="1">
      <c r="F949" s="66"/>
      <c r="G949" s="66"/>
      <c r="H949" s="66"/>
      <c r="I949" s="66"/>
      <c r="J949" s="66"/>
      <c r="K949" s="66"/>
      <c r="L949" s="66"/>
      <c r="M949" s="66"/>
      <c r="N949" s="66"/>
      <c r="O949" s="66"/>
      <c r="P949" s="4"/>
      <c r="Q949" s="4"/>
      <c r="R949" s="4"/>
      <c r="S949" s="4"/>
      <c r="T949" s="4"/>
      <c r="U949" s="67"/>
      <c r="AH949" s="30"/>
    </row>
    <row r="950" spans="6:34" ht="20.25" customHeight="1">
      <c r="F950" s="66"/>
      <c r="G950" s="66"/>
      <c r="H950" s="66"/>
      <c r="I950" s="66"/>
      <c r="J950" s="66"/>
      <c r="K950" s="66"/>
      <c r="L950" s="66"/>
      <c r="M950" s="66"/>
      <c r="N950" s="66"/>
      <c r="O950" s="66"/>
      <c r="P950" s="4"/>
      <c r="Q950" s="4"/>
      <c r="R950" s="4"/>
      <c r="S950" s="4"/>
      <c r="T950" s="4"/>
      <c r="U950" s="67"/>
      <c r="AH950" s="30"/>
    </row>
    <row r="951" spans="6:34" ht="20.25" customHeight="1">
      <c r="F951" s="66"/>
      <c r="G951" s="66"/>
      <c r="H951" s="66"/>
      <c r="I951" s="66"/>
      <c r="J951" s="66"/>
      <c r="K951" s="66"/>
      <c r="L951" s="66"/>
      <c r="M951" s="66"/>
      <c r="N951" s="66"/>
      <c r="O951" s="66"/>
      <c r="P951" s="4"/>
      <c r="Q951" s="4"/>
      <c r="R951" s="4"/>
      <c r="S951" s="4"/>
      <c r="T951" s="4"/>
      <c r="U951" s="67"/>
      <c r="AH951" s="30"/>
    </row>
    <row r="952" spans="6:34" ht="20.25" customHeight="1">
      <c r="F952" s="66"/>
      <c r="G952" s="66"/>
      <c r="H952" s="66"/>
      <c r="I952" s="66"/>
      <c r="J952" s="66"/>
      <c r="K952" s="66"/>
      <c r="L952" s="66"/>
      <c r="M952" s="66"/>
      <c r="N952" s="66"/>
      <c r="O952" s="66"/>
      <c r="P952" s="4"/>
      <c r="Q952" s="4"/>
      <c r="R952" s="4"/>
      <c r="S952" s="4"/>
      <c r="T952" s="4"/>
      <c r="U952" s="67"/>
      <c r="AH952" s="30"/>
    </row>
    <row r="953" spans="6:34" ht="20.25" customHeight="1">
      <c r="F953" s="66"/>
      <c r="G953" s="66"/>
      <c r="H953" s="66"/>
      <c r="I953" s="66"/>
      <c r="J953" s="66"/>
      <c r="K953" s="66"/>
      <c r="L953" s="66"/>
      <c r="M953" s="66"/>
      <c r="N953" s="66"/>
      <c r="O953" s="66"/>
      <c r="P953" s="4"/>
      <c r="Q953" s="4"/>
      <c r="R953" s="4"/>
      <c r="S953" s="4"/>
      <c r="T953" s="4"/>
      <c r="U953" s="67"/>
      <c r="AH953" s="30"/>
    </row>
    <row r="954" spans="6:34" ht="20.25" customHeight="1">
      <c r="F954" s="66"/>
      <c r="G954" s="66"/>
      <c r="H954" s="66"/>
      <c r="I954" s="66"/>
      <c r="J954" s="66"/>
      <c r="K954" s="66"/>
      <c r="L954" s="66"/>
      <c r="M954" s="66"/>
      <c r="N954" s="66"/>
      <c r="O954" s="66"/>
      <c r="P954" s="4"/>
      <c r="Q954" s="4"/>
      <c r="R954" s="4"/>
      <c r="S954" s="4"/>
      <c r="T954" s="4"/>
      <c r="U954" s="67"/>
      <c r="AH954" s="30"/>
    </row>
    <row r="955" spans="6:34" ht="20.25" customHeight="1">
      <c r="F955" s="66"/>
      <c r="G955" s="66"/>
      <c r="H955" s="66"/>
      <c r="I955" s="66"/>
      <c r="J955" s="66"/>
      <c r="K955" s="66"/>
      <c r="L955" s="66"/>
      <c r="M955" s="66"/>
      <c r="N955" s="66"/>
      <c r="O955" s="66"/>
      <c r="P955" s="4"/>
      <c r="Q955" s="4"/>
      <c r="R955" s="4"/>
      <c r="S955" s="4"/>
      <c r="T955" s="4"/>
      <c r="U955" s="67"/>
      <c r="AH955" s="30"/>
    </row>
    <row r="956" spans="6:34" ht="20.25" customHeight="1">
      <c r="F956" s="66"/>
      <c r="G956" s="66"/>
      <c r="H956" s="66"/>
      <c r="I956" s="66"/>
      <c r="J956" s="66"/>
      <c r="K956" s="66"/>
      <c r="L956" s="66"/>
      <c r="M956" s="66"/>
      <c r="N956" s="66"/>
      <c r="O956" s="66"/>
      <c r="P956" s="4"/>
      <c r="Q956" s="4"/>
      <c r="R956" s="4"/>
      <c r="S956" s="4"/>
      <c r="T956" s="4"/>
      <c r="U956" s="67"/>
      <c r="AH956" s="30"/>
    </row>
    <row r="957" spans="6:34" ht="20.25" customHeight="1">
      <c r="F957" s="66"/>
      <c r="G957" s="66"/>
      <c r="H957" s="66"/>
      <c r="I957" s="66"/>
      <c r="J957" s="66"/>
      <c r="K957" s="66"/>
      <c r="L957" s="66"/>
      <c r="M957" s="66"/>
      <c r="N957" s="66"/>
      <c r="O957" s="66"/>
      <c r="P957" s="4"/>
      <c r="Q957" s="4"/>
      <c r="R957" s="4"/>
      <c r="S957" s="4"/>
      <c r="T957" s="4"/>
      <c r="U957" s="67"/>
      <c r="AH957" s="30"/>
    </row>
    <row r="958" spans="6:34" ht="20.25" customHeight="1">
      <c r="F958" s="66"/>
      <c r="G958" s="66"/>
      <c r="H958" s="66"/>
      <c r="I958" s="66"/>
      <c r="J958" s="66"/>
      <c r="K958" s="66"/>
      <c r="L958" s="66"/>
      <c r="M958" s="66"/>
      <c r="N958" s="66"/>
      <c r="O958" s="66"/>
      <c r="P958" s="4"/>
      <c r="Q958" s="4"/>
      <c r="R958" s="4"/>
      <c r="S958" s="4"/>
      <c r="T958" s="4"/>
      <c r="U958" s="67"/>
      <c r="AH958" s="30"/>
    </row>
    <row r="959" spans="6:34" ht="20.25" customHeight="1">
      <c r="F959" s="66"/>
      <c r="G959" s="66"/>
      <c r="H959" s="66"/>
      <c r="I959" s="66"/>
      <c r="J959" s="66"/>
      <c r="K959" s="66"/>
      <c r="L959" s="66"/>
      <c r="M959" s="66"/>
      <c r="N959" s="66"/>
      <c r="O959" s="66"/>
      <c r="P959" s="4"/>
      <c r="Q959" s="4"/>
      <c r="R959" s="4"/>
      <c r="S959" s="4"/>
      <c r="T959" s="4"/>
      <c r="U959" s="67"/>
      <c r="AH959" s="30"/>
    </row>
    <row r="960" spans="6:34" ht="20.25" customHeight="1">
      <c r="F960" s="66"/>
      <c r="G960" s="66"/>
      <c r="H960" s="66"/>
      <c r="I960" s="66"/>
      <c r="J960" s="66"/>
      <c r="K960" s="66"/>
      <c r="L960" s="66"/>
      <c r="M960" s="66"/>
      <c r="N960" s="66"/>
      <c r="O960" s="66"/>
      <c r="P960" s="4"/>
      <c r="Q960" s="4"/>
      <c r="R960" s="4"/>
      <c r="S960" s="4"/>
      <c r="T960" s="4"/>
      <c r="U960" s="67"/>
      <c r="AH960" s="30"/>
    </row>
    <row r="961" spans="6:34" ht="20.25" customHeight="1">
      <c r="F961" s="66"/>
      <c r="G961" s="66"/>
      <c r="H961" s="66"/>
      <c r="I961" s="66"/>
      <c r="J961" s="66"/>
      <c r="K961" s="66"/>
      <c r="L961" s="66"/>
      <c r="M961" s="66"/>
      <c r="N961" s="66"/>
      <c r="O961" s="66"/>
      <c r="P961" s="4"/>
      <c r="Q961" s="4"/>
      <c r="R961" s="4"/>
      <c r="S961" s="4"/>
      <c r="T961" s="4"/>
      <c r="U961" s="67"/>
      <c r="AH961" s="30"/>
    </row>
    <row r="962" spans="6:34" ht="20.25" customHeight="1">
      <c r="F962" s="66"/>
      <c r="G962" s="66"/>
      <c r="H962" s="66"/>
      <c r="I962" s="66"/>
      <c r="J962" s="66"/>
      <c r="K962" s="66"/>
      <c r="L962" s="66"/>
      <c r="M962" s="66"/>
      <c r="N962" s="66"/>
      <c r="O962" s="66"/>
      <c r="P962" s="4"/>
      <c r="Q962" s="4"/>
      <c r="R962" s="4"/>
      <c r="S962" s="4"/>
      <c r="T962" s="4"/>
      <c r="U962" s="67"/>
      <c r="AH962" s="30"/>
    </row>
    <row r="963" spans="6:34" ht="20.25" customHeight="1">
      <c r="F963" s="66"/>
      <c r="G963" s="66"/>
      <c r="H963" s="66"/>
      <c r="I963" s="66"/>
      <c r="J963" s="66"/>
      <c r="K963" s="66"/>
      <c r="L963" s="66"/>
      <c r="M963" s="66"/>
      <c r="N963" s="66"/>
      <c r="O963" s="66"/>
      <c r="P963" s="4"/>
      <c r="Q963" s="4"/>
      <c r="R963" s="4"/>
      <c r="S963" s="4"/>
      <c r="T963" s="4"/>
      <c r="U963" s="67"/>
      <c r="AH963" s="30"/>
    </row>
    <row r="964" spans="6:34" ht="20.25" customHeight="1">
      <c r="F964" s="66"/>
      <c r="G964" s="66"/>
      <c r="H964" s="66"/>
      <c r="I964" s="66"/>
      <c r="J964" s="66"/>
      <c r="K964" s="66"/>
      <c r="L964" s="66"/>
      <c r="M964" s="66"/>
      <c r="N964" s="66"/>
      <c r="O964" s="66"/>
      <c r="P964" s="4"/>
      <c r="Q964" s="4"/>
      <c r="R964" s="4"/>
      <c r="S964" s="4"/>
      <c r="T964" s="4"/>
      <c r="U964" s="67"/>
      <c r="AH964" s="30"/>
    </row>
    <row r="965" spans="6:34" ht="20.25" customHeight="1">
      <c r="F965" s="66"/>
      <c r="G965" s="66"/>
      <c r="H965" s="66"/>
      <c r="I965" s="66"/>
      <c r="J965" s="66"/>
      <c r="K965" s="66"/>
      <c r="L965" s="66"/>
      <c r="M965" s="66"/>
      <c r="N965" s="66"/>
      <c r="O965" s="66"/>
      <c r="P965" s="4"/>
      <c r="Q965" s="4"/>
      <c r="R965" s="4"/>
      <c r="S965" s="4"/>
      <c r="T965" s="4"/>
      <c r="U965" s="67"/>
      <c r="AH965" s="30"/>
    </row>
    <row r="966" spans="6:34" ht="20.25" customHeight="1">
      <c r="F966" s="66"/>
      <c r="G966" s="66"/>
      <c r="H966" s="66"/>
      <c r="I966" s="66"/>
      <c r="J966" s="66"/>
      <c r="K966" s="66"/>
      <c r="L966" s="66"/>
      <c r="M966" s="66"/>
      <c r="N966" s="66"/>
      <c r="O966" s="66"/>
      <c r="P966" s="4"/>
      <c r="Q966" s="4"/>
      <c r="R966" s="4"/>
      <c r="S966" s="4"/>
      <c r="T966" s="4"/>
      <c r="U966" s="67"/>
      <c r="AH966" s="30"/>
    </row>
    <row r="967" spans="6:34" ht="20.25" customHeight="1">
      <c r="F967" s="66"/>
      <c r="G967" s="66"/>
      <c r="H967" s="66"/>
      <c r="I967" s="66"/>
      <c r="J967" s="66"/>
      <c r="K967" s="66"/>
      <c r="L967" s="66"/>
      <c r="M967" s="66"/>
      <c r="N967" s="66"/>
      <c r="O967" s="66"/>
      <c r="P967" s="4"/>
      <c r="Q967" s="4"/>
      <c r="R967" s="4"/>
      <c r="S967" s="4"/>
      <c r="T967" s="4"/>
      <c r="U967" s="67"/>
      <c r="AH967" s="30"/>
    </row>
    <row r="968" spans="6:34" ht="20.25" customHeight="1">
      <c r="F968" s="66"/>
      <c r="G968" s="66"/>
      <c r="H968" s="66"/>
      <c r="I968" s="66"/>
      <c r="J968" s="66"/>
      <c r="K968" s="66"/>
      <c r="L968" s="66"/>
      <c r="M968" s="66"/>
      <c r="N968" s="66"/>
      <c r="O968" s="66"/>
      <c r="P968" s="4"/>
      <c r="Q968" s="4"/>
      <c r="R968" s="4"/>
      <c r="S968" s="4"/>
      <c r="T968" s="4"/>
      <c r="U968" s="67"/>
      <c r="AH968" s="30"/>
    </row>
    <row r="969" spans="6:34" ht="20.25" customHeight="1">
      <c r="F969" s="66"/>
      <c r="G969" s="66"/>
      <c r="H969" s="66"/>
      <c r="I969" s="66"/>
      <c r="J969" s="66"/>
      <c r="K969" s="66"/>
      <c r="L969" s="66"/>
      <c r="M969" s="66"/>
      <c r="N969" s="66"/>
      <c r="O969" s="66"/>
      <c r="P969" s="4"/>
      <c r="Q969" s="4"/>
      <c r="R969" s="4"/>
      <c r="S969" s="4"/>
      <c r="T969" s="4"/>
      <c r="U969" s="67"/>
      <c r="AH969" s="30"/>
    </row>
    <row r="970" spans="6:34" ht="20.25" customHeight="1">
      <c r="F970" s="66"/>
      <c r="G970" s="66"/>
      <c r="H970" s="66"/>
      <c r="I970" s="66"/>
      <c r="J970" s="66"/>
      <c r="K970" s="66"/>
      <c r="L970" s="66"/>
      <c r="M970" s="66"/>
      <c r="N970" s="66"/>
      <c r="O970" s="66"/>
      <c r="P970" s="4"/>
      <c r="Q970" s="4"/>
      <c r="R970" s="4"/>
      <c r="S970" s="4"/>
      <c r="T970" s="4"/>
      <c r="U970" s="67"/>
      <c r="AH970" s="30"/>
    </row>
    <row r="971" spans="6:34" ht="20.25" customHeight="1">
      <c r="F971" s="66"/>
      <c r="G971" s="66"/>
      <c r="H971" s="66"/>
      <c r="I971" s="66"/>
      <c r="J971" s="66"/>
      <c r="K971" s="66"/>
      <c r="L971" s="66"/>
      <c r="M971" s="66"/>
      <c r="N971" s="66"/>
      <c r="O971" s="66"/>
      <c r="P971" s="4"/>
      <c r="Q971" s="4"/>
      <c r="R971" s="4"/>
      <c r="S971" s="4"/>
      <c r="T971" s="4"/>
      <c r="U971" s="67"/>
      <c r="AH971" s="30"/>
    </row>
    <row r="972" spans="6:34" ht="20.25" customHeight="1">
      <c r="F972" s="66"/>
      <c r="G972" s="66"/>
      <c r="H972" s="66"/>
      <c r="I972" s="66"/>
      <c r="J972" s="66"/>
      <c r="K972" s="66"/>
      <c r="L972" s="66"/>
      <c r="M972" s="66"/>
      <c r="N972" s="66"/>
      <c r="O972" s="66"/>
      <c r="P972" s="4"/>
      <c r="Q972" s="4"/>
      <c r="R972" s="4"/>
      <c r="S972" s="4"/>
      <c r="T972" s="4"/>
      <c r="U972" s="67"/>
      <c r="AH972" s="30"/>
    </row>
    <row r="973" spans="6:34" ht="20.25" customHeight="1">
      <c r="F973" s="66"/>
      <c r="G973" s="66"/>
      <c r="H973" s="66"/>
      <c r="I973" s="66"/>
      <c r="J973" s="66"/>
      <c r="K973" s="66"/>
      <c r="L973" s="66"/>
      <c r="M973" s="66"/>
      <c r="N973" s="66"/>
      <c r="O973" s="66"/>
      <c r="P973" s="4"/>
      <c r="Q973" s="4"/>
      <c r="R973" s="4"/>
      <c r="S973" s="4"/>
      <c r="T973" s="4"/>
      <c r="U973" s="67"/>
      <c r="AH973" s="30"/>
    </row>
    <row r="974" spans="6:34" ht="20.25" customHeight="1">
      <c r="F974" s="66"/>
      <c r="G974" s="66"/>
      <c r="H974" s="66"/>
      <c r="I974" s="66"/>
      <c r="J974" s="66"/>
      <c r="K974" s="66"/>
      <c r="L974" s="66"/>
      <c r="M974" s="66"/>
      <c r="N974" s="66"/>
      <c r="O974" s="66"/>
      <c r="P974" s="4"/>
      <c r="Q974" s="4"/>
      <c r="R974" s="4"/>
      <c r="S974" s="4"/>
      <c r="T974" s="4"/>
      <c r="U974" s="67"/>
      <c r="AH974" s="30"/>
    </row>
    <row r="975" spans="6:34" ht="20.25" customHeight="1">
      <c r="F975" s="66"/>
      <c r="G975" s="66"/>
      <c r="H975" s="66"/>
      <c r="I975" s="66"/>
      <c r="J975" s="66"/>
      <c r="K975" s="66"/>
      <c r="L975" s="66"/>
      <c r="M975" s="66"/>
      <c r="N975" s="66"/>
      <c r="O975" s="66"/>
      <c r="P975" s="4"/>
      <c r="Q975" s="4"/>
      <c r="R975" s="4"/>
      <c r="S975" s="4"/>
      <c r="T975" s="4"/>
      <c r="U975" s="67"/>
      <c r="AH975" s="30"/>
    </row>
    <row r="976" spans="6:34" ht="20.25" customHeight="1">
      <c r="F976" s="66"/>
      <c r="G976" s="66"/>
      <c r="H976" s="66"/>
      <c r="I976" s="66"/>
      <c r="J976" s="66"/>
      <c r="K976" s="66"/>
      <c r="L976" s="66"/>
      <c r="M976" s="66"/>
      <c r="N976" s="66"/>
      <c r="O976" s="66"/>
      <c r="P976" s="4"/>
      <c r="Q976" s="4"/>
      <c r="R976" s="4"/>
      <c r="S976" s="4"/>
      <c r="T976" s="4"/>
      <c r="U976" s="67"/>
      <c r="AH976" s="30"/>
    </row>
    <row r="977" spans="6:34" ht="20.25" customHeight="1">
      <c r="F977" s="66"/>
      <c r="G977" s="66"/>
      <c r="H977" s="66"/>
      <c r="I977" s="66"/>
      <c r="J977" s="66"/>
      <c r="K977" s="66"/>
      <c r="L977" s="66"/>
      <c r="M977" s="66"/>
      <c r="N977" s="66"/>
      <c r="O977" s="66"/>
      <c r="P977" s="4"/>
      <c r="Q977" s="4"/>
      <c r="R977" s="4"/>
      <c r="S977" s="4"/>
      <c r="T977" s="4"/>
      <c r="U977" s="67"/>
      <c r="AH977" s="30"/>
    </row>
    <row r="978" spans="6:34" ht="20.25" customHeight="1">
      <c r="F978" s="66"/>
      <c r="G978" s="66"/>
      <c r="H978" s="66"/>
      <c r="I978" s="66"/>
      <c r="J978" s="66"/>
      <c r="K978" s="66"/>
      <c r="L978" s="66"/>
      <c r="M978" s="66"/>
      <c r="N978" s="66"/>
      <c r="O978" s="66"/>
      <c r="P978" s="4"/>
      <c r="Q978" s="4"/>
      <c r="R978" s="4"/>
      <c r="S978" s="4"/>
      <c r="T978" s="4"/>
      <c r="U978" s="67"/>
      <c r="AH978" s="30"/>
    </row>
    <row r="979" spans="6:34" ht="20.25" customHeight="1">
      <c r="F979" s="66"/>
      <c r="G979" s="66"/>
      <c r="H979" s="66"/>
      <c r="I979" s="66"/>
      <c r="J979" s="66"/>
      <c r="K979" s="66"/>
      <c r="L979" s="66"/>
      <c r="M979" s="66"/>
      <c r="N979" s="66"/>
      <c r="O979" s="66"/>
      <c r="P979" s="4"/>
      <c r="Q979" s="4"/>
      <c r="R979" s="4"/>
      <c r="S979" s="4"/>
      <c r="T979" s="4"/>
      <c r="U979" s="67"/>
      <c r="AH979" s="30"/>
    </row>
    <row r="980" spans="6:34" ht="20.25" customHeight="1">
      <c r="F980" s="66"/>
      <c r="G980" s="66"/>
      <c r="H980" s="66"/>
      <c r="I980" s="66"/>
      <c r="J980" s="66"/>
      <c r="K980" s="66"/>
      <c r="L980" s="66"/>
      <c r="M980" s="66"/>
      <c r="N980" s="66"/>
      <c r="O980" s="66"/>
      <c r="P980" s="4"/>
      <c r="Q980" s="4"/>
      <c r="R980" s="4"/>
      <c r="S980" s="4"/>
      <c r="T980" s="4"/>
      <c r="U980" s="67"/>
      <c r="AH980" s="30"/>
    </row>
    <row r="981" spans="6:34" ht="20.25" customHeight="1">
      <c r="F981" s="66"/>
      <c r="G981" s="66"/>
      <c r="H981" s="66"/>
      <c r="I981" s="66"/>
      <c r="J981" s="66"/>
      <c r="K981" s="66"/>
      <c r="L981" s="66"/>
      <c r="M981" s="66"/>
      <c r="N981" s="66"/>
      <c r="O981" s="66"/>
      <c r="P981" s="4"/>
      <c r="Q981" s="4"/>
      <c r="R981" s="4"/>
      <c r="S981" s="4"/>
      <c r="T981" s="4"/>
      <c r="U981" s="67"/>
      <c r="AH981" s="30"/>
    </row>
    <row r="982" spans="6:34" ht="20.25" customHeight="1">
      <c r="F982" s="66"/>
      <c r="G982" s="66"/>
      <c r="H982" s="66"/>
      <c r="I982" s="66"/>
      <c r="J982" s="66"/>
      <c r="K982" s="66"/>
      <c r="L982" s="66"/>
      <c r="M982" s="66"/>
      <c r="N982" s="66"/>
      <c r="O982" s="66"/>
      <c r="P982" s="4"/>
      <c r="Q982" s="4"/>
      <c r="R982" s="4"/>
      <c r="S982" s="4"/>
      <c r="T982" s="4"/>
      <c r="U982" s="67"/>
      <c r="AH982" s="30"/>
    </row>
    <row r="983" spans="6:34" ht="20.25" customHeight="1">
      <c r="F983" s="66"/>
      <c r="G983" s="66"/>
      <c r="H983" s="66"/>
      <c r="I983" s="66"/>
      <c r="J983" s="66"/>
      <c r="K983" s="66"/>
      <c r="L983" s="66"/>
      <c r="M983" s="66"/>
      <c r="N983" s="66"/>
      <c r="O983" s="66"/>
      <c r="P983" s="4"/>
      <c r="Q983" s="4"/>
      <c r="R983" s="4"/>
      <c r="S983" s="4"/>
      <c r="T983" s="4"/>
      <c r="U983" s="67"/>
      <c r="AH983" s="30"/>
    </row>
    <row r="984" spans="6:34" ht="20.25" customHeight="1">
      <c r="F984" s="66"/>
      <c r="G984" s="66"/>
      <c r="H984" s="66"/>
      <c r="I984" s="66"/>
      <c r="J984" s="66"/>
      <c r="K984" s="66"/>
      <c r="L984" s="66"/>
      <c r="M984" s="66"/>
      <c r="N984" s="66"/>
      <c r="O984" s="66"/>
      <c r="P984" s="4"/>
      <c r="Q984" s="4"/>
      <c r="R984" s="4"/>
      <c r="S984" s="4"/>
      <c r="T984" s="4"/>
      <c r="U984" s="67"/>
      <c r="AH984" s="30"/>
    </row>
    <row r="985" spans="6:34" ht="20.25" customHeight="1">
      <c r="F985" s="66"/>
      <c r="G985" s="66"/>
      <c r="H985" s="66"/>
      <c r="I985" s="66"/>
      <c r="J985" s="66"/>
      <c r="K985" s="66"/>
      <c r="L985" s="66"/>
      <c r="M985" s="66"/>
      <c r="N985" s="66"/>
      <c r="O985" s="66"/>
      <c r="P985" s="4"/>
      <c r="Q985" s="4"/>
      <c r="R985" s="4"/>
      <c r="S985" s="4"/>
      <c r="T985" s="4"/>
      <c r="U985" s="67"/>
      <c r="AH985" s="30"/>
    </row>
    <row r="986" spans="6:34" ht="20.25" customHeight="1">
      <c r="F986" s="66"/>
      <c r="G986" s="66"/>
      <c r="H986" s="66"/>
      <c r="I986" s="66"/>
      <c r="J986" s="66"/>
      <c r="K986" s="66"/>
      <c r="L986" s="66"/>
      <c r="M986" s="66"/>
      <c r="N986" s="66"/>
      <c r="O986" s="66"/>
      <c r="P986" s="4"/>
      <c r="Q986" s="4"/>
      <c r="R986" s="4"/>
      <c r="S986" s="4"/>
      <c r="T986" s="4"/>
      <c r="U986" s="67"/>
      <c r="AH986" s="30"/>
    </row>
    <row r="987" spans="6:34" ht="20.25" customHeight="1">
      <c r="F987" s="66"/>
      <c r="G987" s="66"/>
      <c r="H987" s="66"/>
      <c r="I987" s="66"/>
      <c r="J987" s="66"/>
      <c r="K987" s="66"/>
      <c r="L987" s="66"/>
      <c r="M987" s="66"/>
      <c r="N987" s="66"/>
      <c r="O987" s="66"/>
      <c r="P987" s="4"/>
      <c r="Q987" s="4"/>
      <c r="R987" s="4"/>
      <c r="S987" s="4"/>
      <c r="T987" s="4"/>
      <c r="U987" s="67"/>
      <c r="AH987" s="30"/>
    </row>
    <row r="988" spans="6:34" ht="20.25" customHeight="1">
      <c r="F988" s="66"/>
      <c r="G988" s="66"/>
      <c r="H988" s="66"/>
      <c r="I988" s="66"/>
      <c r="J988" s="66"/>
      <c r="K988" s="66"/>
      <c r="L988" s="66"/>
      <c r="M988" s="66"/>
      <c r="N988" s="66"/>
      <c r="O988" s="66"/>
      <c r="P988" s="4"/>
      <c r="Q988" s="4"/>
      <c r="R988" s="4"/>
      <c r="S988" s="4"/>
      <c r="T988" s="4"/>
      <c r="U988" s="67"/>
      <c r="AH988" s="30"/>
    </row>
    <row r="989" spans="6:34" ht="20.25" customHeight="1">
      <c r="F989" s="66"/>
      <c r="G989" s="66"/>
      <c r="H989" s="66"/>
      <c r="I989" s="66"/>
      <c r="J989" s="66"/>
      <c r="K989" s="66"/>
      <c r="L989" s="66"/>
      <c r="M989" s="66"/>
      <c r="N989" s="66"/>
      <c r="O989" s="66"/>
      <c r="P989" s="4"/>
      <c r="Q989" s="4"/>
      <c r="R989" s="4"/>
      <c r="S989" s="4"/>
      <c r="T989" s="4"/>
      <c r="U989" s="67"/>
      <c r="AH989" s="30"/>
    </row>
    <row r="990" spans="6:34" ht="20.25" customHeight="1">
      <c r="F990" s="66"/>
      <c r="G990" s="66"/>
      <c r="H990" s="66"/>
      <c r="I990" s="66"/>
      <c r="J990" s="66"/>
      <c r="K990" s="66"/>
      <c r="L990" s="66"/>
      <c r="M990" s="66"/>
      <c r="N990" s="66"/>
      <c r="O990" s="66"/>
      <c r="P990" s="4"/>
      <c r="Q990" s="4"/>
      <c r="R990" s="4"/>
      <c r="S990" s="4"/>
      <c r="T990" s="4"/>
      <c r="U990" s="67"/>
      <c r="AH990" s="30"/>
    </row>
    <row r="991" spans="6:34" ht="20.25" customHeight="1">
      <c r="F991" s="66"/>
      <c r="G991" s="66"/>
      <c r="H991" s="66"/>
      <c r="I991" s="66"/>
      <c r="J991" s="66"/>
      <c r="K991" s="66"/>
      <c r="L991" s="66"/>
      <c r="M991" s="66"/>
      <c r="N991" s="66"/>
      <c r="O991" s="66"/>
      <c r="P991" s="4"/>
      <c r="Q991" s="4"/>
      <c r="R991" s="4"/>
      <c r="S991" s="4"/>
      <c r="T991" s="4"/>
      <c r="U991" s="67"/>
      <c r="AH991" s="30"/>
    </row>
    <row r="992" spans="6:34" ht="20.25" customHeight="1">
      <c r="F992" s="66"/>
      <c r="G992" s="66"/>
      <c r="H992" s="66"/>
      <c r="I992" s="66"/>
      <c r="J992" s="66"/>
      <c r="K992" s="66"/>
      <c r="L992" s="66"/>
      <c r="M992" s="66"/>
      <c r="N992" s="66"/>
      <c r="O992" s="66"/>
      <c r="P992" s="4"/>
      <c r="Q992" s="4"/>
      <c r="R992" s="4"/>
      <c r="S992" s="4"/>
      <c r="T992" s="4"/>
      <c r="U992" s="67"/>
      <c r="AH992" s="30"/>
    </row>
    <row r="993" spans="6:34" ht="20.25" customHeight="1">
      <c r="F993" s="66"/>
      <c r="G993" s="66"/>
      <c r="H993" s="66"/>
      <c r="I993" s="66"/>
      <c r="J993" s="66"/>
      <c r="K993" s="66"/>
      <c r="L993" s="66"/>
      <c r="M993" s="66"/>
      <c r="N993" s="66"/>
      <c r="O993" s="66"/>
      <c r="P993" s="4"/>
      <c r="Q993" s="4"/>
      <c r="R993" s="4"/>
      <c r="S993" s="4"/>
      <c r="T993" s="4"/>
      <c r="U993" s="67"/>
      <c r="AH993" s="30"/>
    </row>
    <row r="994" spans="6:34" ht="20.25" customHeight="1">
      <c r="F994" s="66"/>
      <c r="G994" s="66"/>
      <c r="H994" s="66"/>
      <c r="I994" s="66"/>
      <c r="J994" s="66"/>
      <c r="K994" s="66"/>
      <c r="L994" s="66"/>
      <c r="M994" s="66"/>
      <c r="N994" s="66"/>
      <c r="O994" s="66"/>
      <c r="P994" s="4"/>
      <c r="Q994" s="4"/>
      <c r="R994" s="4"/>
      <c r="S994" s="4"/>
      <c r="T994" s="4"/>
      <c r="U994" s="67"/>
      <c r="AH994" s="30"/>
    </row>
    <row r="995" spans="6:34" ht="20.25" customHeight="1">
      <c r="F995" s="66"/>
      <c r="G995" s="66"/>
      <c r="H995" s="66"/>
      <c r="I995" s="66"/>
      <c r="J995" s="66"/>
      <c r="K995" s="66"/>
      <c r="L995" s="66"/>
      <c r="M995" s="66"/>
      <c r="N995" s="66"/>
      <c r="O995" s="66"/>
      <c r="P995" s="4"/>
      <c r="Q995" s="4"/>
      <c r="R995" s="4"/>
      <c r="S995" s="4"/>
      <c r="T995" s="4"/>
      <c r="U995" s="67"/>
      <c r="AH995" s="30"/>
    </row>
    <row r="996" spans="6:34" ht="20.25" customHeight="1">
      <c r="F996" s="66"/>
      <c r="G996" s="66"/>
      <c r="H996" s="66"/>
      <c r="I996" s="66"/>
      <c r="J996" s="66"/>
      <c r="K996" s="66"/>
      <c r="L996" s="66"/>
      <c r="M996" s="66"/>
      <c r="N996" s="66"/>
      <c r="O996" s="66"/>
      <c r="P996" s="4"/>
      <c r="Q996" s="4"/>
      <c r="R996" s="4"/>
      <c r="S996" s="4"/>
      <c r="T996" s="4"/>
      <c r="U996" s="67"/>
      <c r="AH996" s="30"/>
    </row>
    <row r="997" spans="6:34" ht="20.25" customHeight="1">
      <c r="F997" s="66"/>
      <c r="G997" s="66"/>
      <c r="H997" s="66"/>
      <c r="I997" s="66"/>
      <c r="J997" s="66"/>
      <c r="K997" s="66"/>
      <c r="L997" s="66"/>
      <c r="M997" s="66"/>
      <c r="N997" s="66"/>
      <c r="O997" s="66"/>
      <c r="P997" s="4"/>
      <c r="Q997" s="4"/>
      <c r="R997" s="4"/>
      <c r="S997" s="4"/>
      <c r="T997" s="4"/>
      <c r="U997" s="67"/>
      <c r="AH997" s="30"/>
    </row>
    <row r="998" spans="6:34" ht="20.25" customHeight="1">
      <c r="F998" s="66"/>
      <c r="G998" s="66"/>
      <c r="H998" s="66"/>
      <c r="I998" s="66"/>
      <c r="J998" s="66"/>
      <c r="K998" s="66"/>
      <c r="L998" s="66"/>
      <c r="M998" s="66"/>
      <c r="N998" s="66"/>
      <c r="O998" s="66"/>
      <c r="P998" s="4"/>
      <c r="Q998" s="4"/>
      <c r="R998" s="4"/>
      <c r="S998" s="4"/>
      <c r="T998" s="4"/>
      <c r="U998" s="67"/>
      <c r="AH998" s="30"/>
    </row>
    <row r="999" spans="6:34" ht="20.25" customHeight="1">
      <c r="F999" s="66"/>
      <c r="G999" s="66"/>
      <c r="H999" s="66"/>
      <c r="I999" s="66"/>
      <c r="J999" s="66"/>
      <c r="K999" s="66"/>
      <c r="L999" s="66"/>
      <c r="M999" s="66"/>
      <c r="N999" s="66"/>
      <c r="O999" s="66"/>
      <c r="P999" s="4"/>
      <c r="Q999" s="4"/>
      <c r="R999" s="4"/>
      <c r="S999" s="4"/>
      <c r="T999" s="4"/>
      <c r="U999" s="67"/>
      <c r="AH999" s="30"/>
    </row>
    <row r="1000" spans="6:34" ht="20.25" customHeight="1">
      <c r="F1000" s="66"/>
      <c r="G1000" s="66"/>
      <c r="H1000" s="66"/>
      <c r="I1000" s="66"/>
      <c r="J1000" s="66"/>
      <c r="K1000" s="66"/>
      <c r="L1000" s="66"/>
      <c r="M1000" s="66"/>
      <c r="N1000" s="66"/>
      <c r="O1000" s="66"/>
      <c r="P1000" s="4"/>
      <c r="Q1000" s="4"/>
      <c r="R1000" s="4"/>
      <c r="S1000" s="4"/>
      <c r="T1000" s="4"/>
      <c r="U1000" s="67"/>
      <c r="AH1000" s="30"/>
    </row>
  </sheetData>
  <mergeCells count="13">
    <mergeCell ref="W1:W2"/>
    <mergeCell ref="A1:A2"/>
    <mergeCell ref="B1:B2"/>
    <mergeCell ref="C1:C2"/>
    <mergeCell ref="D1:D2"/>
    <mergeCell ref="E1:E2"/>
    <mergeCell ref="N1:N2"/>
    <mergeCell ref="O1:O2"/>
    <mergeCell ref="P1:P2"/>
    <mergeCell ref="Q1:Q2"/>
    <mergeCell ref="R1:T1"/>
    <mergeCell ref="U1:U2"/>
    <mergeCell ref="V1:V2"/>
  </mergeCells>
  <conditionalFormatting sqref="N7:O203">
    <cfRule type="cellIs" dxfId="6" priority="1" operator="lessThan">
      <formula>45</formula>
    </cfRule>
  </conditionalFormatting>
  <conditionalFormatting sqref="P7:P203">
    <cfRule type="cellIs" dxfId="5" priority="2" operator="lessThan">
      <formula>83</formula>
    </cfRule>
  </conditionalFormatting>
  <conditionalFormatting sqref="U7:U203">
    <cfRule type="cellIs" dxfId="4" priority="3" operator="lessThan">
      <formula>70</formula>
    </cfRule>
  </conditionalFormatting>
  <pageMargins left="0.7" right="0.7" top="0.75" bottom="0.75"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F1000"/>
  <sheetViews>
    <sheetView workbookViewId="0"/>
  </sheetViews>
  <sheetFormatPr defaultColWidth="14.42578125" defaultRowHeight="15" customHeight="1"/>
  <cols>
    <col min="1" max="1" width="5.5703125" customWidth="1"/>
    <col min="2" max="2" width="24.42578125" customWidth="1"/>
    <col min="3" max="3" width="6.5703125" customWidth="1"/>
    <col min="4" max="11" width="6.140625" customWidth="1"/>
    <col min="12" max="12" width="5.85546875" customWidth="1"/>
    <col min="13" max="13" width="5.7109375" customWidth="1"/>
    <col min="14" max="14" width="8.140625" customWidth="1"/>
    <col min="15" max="15" width="6.5703125" customWidth="1"/>
    <col min="16" max="21" width="6.5703125" hidden="1" customWidth="1"/>
    <col min="22" max="22" width="14.140625" hidden="1" customWidth="1"/>
    <col min="23" max="25" width="6.5703125" hidden="1" customWidth="1"/>
    <col min="26" max="26" width="8.7109375" hidden="1" customWidth="1"/>
    <col min="27" max="28" width="8.7109375" customWidth="1"/>
    <col min="29" max="30" width="23.5703125" customWidth="1"/>
    <col min="31" max="32" width="8.7109375" customWidth="1"/>
  </cols>
  <sheetData>
    <row r="1" spans="1:30" ht="18" customHeight="1">
      <c r="A1" s="235" t="s">
        <v>662</v>
      </c>
      <c r="B1" s="204"/>
      <c r="C1" s="204"/>
      <c r="D1" s="204"/>
      <c r="E1" s="204"/>
      <c r="F1" s="204"/>
      <c r="G1" s="204"/>
      <c r="H1" s="204"/>
      <c r="I1" s="204"/>
      <c r="J1" s="204"/>
      <c r="K1" s="204"/>
      <c r="L1" s="204"/>
      <c r="M1" s="204"/>
      <c r="N1" s="204"/>
      <c r="O1" s="204"/>
      <c r="P1" s="23" t="str">
        <f>'cover 8'!F32</f>
        <v>8B</v>
      </c>
      <c r="AB1" s="4"/>
      <c r="AC1" s="4"/>
      <c r="AD1" s="4"/>
    </row>
    <row r="2" spans="1:30" ht="18" customHeight="1">
      <c r="A2" s="235" t="s">
        <v>2</v>
      </c>
      <c r="B2" s="204"/>
      <c r="C2" s="204"/>
      <c r="D2" s="204"/>
      <c r="E2" s="204"/>
      <c r="F2" s="204"/>
      <c r="G2" s="204"/>
      <c r="H2" s="204"/>
      <c r="I2" s="204"/>
      <c r="J2" s="204"/>
      <c r="K2" s="204"/>
      <c r="L2" s="204"/>
      <c r="M2" s="204"/>
      <c r="N2" s="204"/>
      <c r="O2" s="204"/>
      <c r="R2" s="23" t="s">
        <v>1140</v>
      </c>
      <c r="S2" s="23">
        <v>1</v>
      </c>
      <c r="T2" s="23">
        <v>32</v>
      </c>
      <c r="V2" s="149" t="s">
        <v>1141</v>
      </c>
      <c r="W2" s="149" t="s">
        <v>1142</v>
      </c>
      <c r="X2" s="23" t="s">
        <v>682</v>
      </c>
      <c r="AB2" s="4"/>
      <c r="AC2" s="4"/>
      <c r="AD2" s="4"/>
    </row>
    <row r="3" spans="1:30" ht="14.25" customHeight="1">
      <c r="A3" s="70"/>
      <c r="B3" s="71"/>
      <c r="C3" s="71"/>
      <c r="D3" s="71"/>
      <c r="E3" s="71"/>
      <c r="F3" s="71"/>
      <c r="R3" s="23" t="s">
        <v>1143</v>
      </c>
      <c r="S3" s="23">
        <f t="shared" ref="S3:S7" si="0">T2+2</f>
        <v>34</v>
      </c>
      <c r="T3" s="23">
        <f t="shared" ref="T3:T7" si="1">S3+31</f>
        <v>65</v>
      </c>
      <c r="V3" s="150" t="s">
        <v>1144</v>
      </c>
      <c r="W3" s="150" t="s">
        <v>1145</v>
      </c>
      <c r="X3" s="23" t="s">
        <v>21</v>
      </c>
      <c r="AB3" s="4"/>
      <c r="AC3" s="4"/>
      <c r="AD3" s="4"/>
    </row>
    <row r="4" spans="1:30" ht="14.25" customHeight="1">
      <c r="A4" s="71" t="s">
        <v>668</v>
      </c>
      <c r="B4" s="71"/>
      <c r="C4" s="71" t="str">
        <f>":   "&amp;'cover 8'!$F$33</f>
        <v>:   2022/2023</v>
      </c>
      <c r="E4" s="71"/>
      <c r="H4" s="71" t="s">
        <v>38</v>
      </c>
      <c r="I4" s="71"/>
      <c r="K4" s="71" t="str">
        <f>":   "&amp;$P$1</f>
        <v>:   8B</v>
      </c>
      <c r="R4" s="23" t="s">
        <v>1146</v>
      </c>
      <c r="S4" s="23">
        <f t="shared" si="0"/>
        <v>67</v>
      </c>
      <c r="T4" s="23">
        <f t="shared" si="1"/>
        <v>98</v>
      </c>
      <c r="V4" s="72" t="s">
        <v>1147</v>
      </c>
      <c r="W4" s="72" t="s">
        <v>1148</v>
      </c>
      <c r="X4" s="23" t="s">
        <v>692</v>
      </c>
      <c r="AB4" s="4"/>
      <c r="AC4" s="4"/>
      <c r="AD4" s="4"/>
    </row>
    <row r="5" spans="1:30" ht="14.25" customHeight="1">
      <c r="A5" s="71" t="s">
        <v>671</v>
      </c>
      <c r="B5" s="71"/>
      <c r="C5" s="71" t="str">
        <f>":   "&amp;'cover 8'!$F$30</f>
        <v>:   0</v>
      </c>
      <c r="E5" s="71"/>
      <c r="H5" s="71" t="s">
        <v>672</v>
      </c>
      <c r="I5" s="71"/>
      <c r="K5" s="71" t="str">
        <f>":   "&amp;'cover 8'!$G$32</f>
        <v>:   1</v>
      </c>
      <c r="R5" s="23" t="s">
        <v>1149</v>
      </c>
      <c r="S5" s="23">
        <f t="shared" si="0"/>
        <v>100</v>
      </c>
      <c r="T5" s="23">
        <f t="shared" si="1"/>
        <v>131</v>
      </c>
      <c r="V5" s="72" t="s">
        <v>1150</v>
      </c>
      <c r="W5" s="72" t="s">
        <v>736</v>
      </c>
      <c r="X5" s="23" t="s">
        <v>21</v>
      </c>
      <c r="AB5" s="4"/>
      <c r="AC5" s="4"/>
      <c r="AD5" s="4"/>
    </row>
    <row r="6" spans="1:30" ht="14.25" customHeight="1">
      <c r="A6" s="71" t="s">
        <v>676</v>
      </c>
      <c r="B6" s="71"/>
      <c r="C6" s="71" t="str">
        <f>":   "&amp;'cover 8'!$F$31</f>
        <v>:   D</v>
      </c>
      <c r="E6" s="71"/>
      <c r="H6" s="71" t="s">
        <v>677</v>
      </c>
      <c r="I6" s="71"/>
      <c r="K6" s="71" t="str">
        <f>":   "&amp;'cover 8'!$F$28</f>
        <v>:   Muhamad Khomsin, S.Kom</v>
      </c>
      <c r="L6" s="71"/>
      <c r="M6" s="71"/>
      <c r="N6" s="71"/>
      <c r="R6" s="23" t="s">
        <v>1151</v>
      </c>
      <c r="S6" s="23">
        <f t="shared" si="0"/>
        <v>133</v>
      </c>
      <c r="T6" s="23">
        <f t="shared" si="1"/>
        <v>164</v>
      </c>
      <c r="V6" s="72" t="s">
        <v>1152</v>
      </c>
      <c r="W6" s="72" t="s">
        <v>1153</v>
      </c>
      <c r="X6" s="23" t="s">
        <v>689</v>
      </c>
      <c r="AB6" s="4"/>
      <c r="AC6" s="4"/>
      <c r="AD6" s="4"/>
    </row>
    <row r="7" spans="1:30" ht="14.25" customHeight="1">
      <c r="E7" s="71"/>
      <c r="R7" s="23" t="s">
        <v>1154</v>
      </c>
      <c r="S7" s="23">
        <f t="shared" si="0"/>
        <v>166</v>
      </c>
      <c r="T7" s="23">
        <f t="shared" si="1"/>
        <v>197</v>
      </c>
      <c r="V7" s="72" t="s">
        <v>1155</v>
      </c>
      <c r="W7" s="72" t="s">
        <v>1156</v>
      </c>
      <c r="X7" s="23" t="s">
        <v>1157</v>
      </c>
      <c r="AB7" s="4"/>
      <c r="AC7" s="4"/>
      <c r="AD7" s="4"/>
    </row>
    <row r="8" spans="1:30" ht="14.25" customHeight="1">
      <c r="A8" s="236" t="s">
        <v>34</v>
      </c>
      <c r="B8" s="229" t="s">
        <v>683</v>
      </c>
      <c r="C8" s="229" t="s">
        <v>37</v>
      </c>
      <c r="D8" s="237" t="s">
        <v>684</v>
      </c>
      <c r="E8" s="225"/>
      <c r="F8" s="225"/>
      <c r="G8" s="225"/>
      <c r="H8" s="225"/>
      <c r="I8" s="225"/>
      <c r="J8" s="225"/>
      <c r="K8" s="226"/>
      <c r="L8" s="229" t="s">
        <v>47</v>
      </c>
      <c r="M8" s="229" t="s">
        <v>685</v>
      </c>
      <c r="N8" s="229" t="s">
        <v>686</v>
      </c>
      <c r="R8" s="23" t="s">
        <v>760</v>
      </c>
      <c r="S8" s="23">
        <v>1</v>
      </c>
      <c r="T8" s="23">
        <v>32</v>
      </c>
      <c r="V8" s="72" t="s">
        <v>704</v>
      </c>
      <c r="W8" s="72" t="s">
        <v>1158</v>
      </c>
      <c r="X8" s="23" t="s">
        <v>680</v>
      </c>
      <c r="AB8" s="4"/>
      <c r="AC8" s="4"/>
      <c r="AD8" s="4"/>
    </row>
    <row r="9" spans="1:30" ht="14.25" customHeight="1">
      <c r="A9" s="230"/>
      <c r="B9" s="230"/>
      <c r="C9" s="230"/>
      <c r="D9" s="74">
        <v>1</v>
      </c>
      <c r="E9" s="74">
        <v>2</v>
      </c>
      <c r="F9" s="74">
        <v>3</v>
      </c>
      <c r="G9" s="74">
        <v>4</v>
      </c>
      <c r="H9" s="74">
        <v>5</v>
      </c>
      <c r="I9" s="74">
        <v>6</v>
      </c>
      <c r="J9" s="74">
        <v>7</v>
      </c>
      <c r="K9" s="74">
        <v>8</v>
      </c>
      <c r="L9" s="230"/>
      <c r="M9" s="230"/>
      <c r="N9" s="230"/>
      <c r="R9" s="23" t="s">
        <v>746</v>
      </c>
      <c r="S9" s="23">
        <f t="shared" ref="S9:S13" si="2">T8+2</f>
        <v>34</v>
      </c>
      <c r="T9" s="23">
        <f t="shared" ref="T9:T13" si="3">S9+31</f>
        <v>65</v>
      </c>
      <c r="V9" s="72" t="s">
        <v>1159</v>
      </c>
      <c r="W9" s="72" t="s">
        <v>1160</v>
      </c>
      <c r="X9" s="23" t="s">
        <v>1161</v>
      </c>
      <c r="AB9" s="4"/>
      <c r="AC9" s="4"/>
      <c r="AD9" s="4"/>
    </row>
    <row r="10" spans="1:30" ht="14.25" customHeight="1">
      <c r="A10" s="76">
        <v>1</v>
      </c>
      <c r="B10" s="77" t="str">
        <f>IFERROR(VLOOKUP(P10,'ISIKAN NILAI KELAS 8'!$A$7:$AS$310,2),"")</f>
        <v>Ahmad Husni Fadhil Azis</v>
      </c>
      <c r="C10" s="76" t="str">
        <f>IFERROR(VLOOKUP($P10,'ISIKAN NILAI KELAS 8'!$A$7:$AS$310,4),"")</f>
        <v>6541</v>
      </c>
      <c r="D10" s="78">
        <f>IFERROR(VLOOKUP($P10,'ISIKAN NILAI KELAS 8'!$A$7:$AS$310,6),"")</f>
        <v>70</v>
      </c>
      <c r="E10" s="78">
        <f>IFERROR(VLOOKUP($P10,'ISIKAN NILAI KELAS 8'!$A$7:$AS$310,7),"")</f>
        <v>92</v>
      </c>
      <c r="F10" s="78">
        <f>IFERROR(VLOOKUP($P10,'ISIKAN NILAI KELAS 8'!$A$7:$AS$310,8),"")</f>
        <v>95</v>
      </c>
      <c r="G10" s="78">
        <f>IFERROR(VLOOKUP($P10,'ISIKAN NILAI KELAS 8'!$A$7:$AS$310,9),"")</f>
        <v>90</v>
      </c>
      <c r="H10" s="78">
        <f>IFERROR(VLOOKUP($P10,'ISIKAN NILAI KELAS 8'!$A$7:$AS$310,10),"")</f>
        <v>80</v>
      </c>
      <c r="I10" s="78">
        <f>IFERROR(VLOOKUP($P10,'ISIKAN NILAI KELAS 8'!$A$7:$AS$310,11),"")</f>
        <v>0</v>
      </c>
      <c r="J10" s="78">
        <f>IFERROR(VLOOKUP($P10,'ISIKAN NILAI KELAS 8'!$A$7:$AS$310,12),"")</f>
        <v>0</v>
      </c>
      <c r="K10" s="78">
        <f>IFERROR(VLOOKUP($P10,'ISIKAN NILAI KELAS 8'!$A$7:$AS$310,13),"")</f>
        <v>0</v>
      </c>
      <c r="L10" s="78">
        <f>IFERROR(VLOOKUP($P10,'ISIKAN NILAI KELAS 8'!$A$7:$AS$310,14),"")</f>
        <v>0</v>
      </c>
      <c r="M10" s="79">
        <f>IFERROR(VLOOKUP($P10,'ISIKAN NILAI KELAS 8'!$A$7:$AS$310,15),"")</f>
        <v>0</v>
      </c>
      <c r="N10" s="79">
        <f>IFERROR(VLOOKUP($P10,'ISIKAN NILAI KELAS 8'!$A$7:$AS$310,21),"")</f>
        <v>85.4</v>
      </c>
      <c r="P10" s="23">
        <f>VLOOKUP(P1,$R$2:$U$28,2)</f>
        <v>34</v>
      </c>
      <c r="R10" s="23" t="s">
        <v>886</v>
      </c>
      <c r="S10" s="23">
        <f t="shared" si="2"/>
        <v>67</v>
      </c>
      <c r="T10" s="23">
        <f t="shared" si="3"/>
        <v>98</v>
      </c>
      <c r="V10" s="72" t="s">
        <v>1162</v>
      </c>
      <c r="W10" s="72" t="s">
        <v>1163</v>
      </c>
      <c r="X10" s="23" t="s">
        <v>1164</v>
      </c>
      <c r="AB10" s="4"/>
      <c r="AC10" s="4"/>
      <c r="AD10" s="4"/>
    </row>
    <row r="11" spans="1:30" ht="14.25" customHeight="1">
      <c r="A11" s="59">
        <v>2</v>
      </c>
      <c r="B11" s="151" t="str">
        <f>IFERROR(VLOOKUP(P11,'ISIKAN NILAI KELAS 8'!$A$7:$AS$310,2),"")</f>
        <v>Aira Safitri</v>
      </c>
      <c r="C11" s="59" t="str">
        <f>IFERROR(VLOOKUP($P11,'ISIKAN NILAI KELAS 8'!$A$7:$AS$310,4),"")</f>
        <v>6542</v>
      </c>
      <c r="D11" s="18">
        <f>IFERROR(VLOOKUP($P11,'ISIKAN NILAI KELAS 8'!$A$7:$AS$310,6),"")</f>
        <v>90</v>
      </c>
      <c r="E11" s="18">
        <f>IFERROR(VLOOKUP($P11,'ISIKAN NILAI KELAS 8'!$A$7:$AS$310,7),"")</f>
        <v>93</v>
      </c>
      <c r="F11" s="18">
        <f>IFERROR(VLOOKUP($P11,'ISIKAN NILAI KELAS 8'!$A$7:$AS$310,8),"")</f>
        <v>70</v>
      </c>
      <c r="G11" s="18">
        <f>IFERROR(VLOOKUP($P11,'ISIKAN NILAI KELAS 8'!$A$7:$AS$310,9),"")</f>
        <v>90</v>
      </c>
      <c r="H11" s="18">
        <f>IFERROR(VLOOKUP($P11,'ISIKAN NILAI KELAS 8'!$A$7:$AS$310,10),"")</f>
        <v>75</v>
      </c>
      <c r="I11" s="18">
        <f>IFERROR(VLOOKUP($P11,'ISIKAN NILAI KELAS 8'!$A$7:$AS$310,11),"")</f>
        <v>0</v>
      </c>
      <c r="J11" s="18">
        <f>IFERROR(VLOOKUP($P11,'ISIKAN NILAI KELAS 8'!$A$7:$AS$310,12),"")</f>
        <v>0</v>
      </c>
      <c r="K11" s="18">
        <f>IFERROR(VLOOKUP($P11,'ISIKAN NILAI KELAS 8'!$A$7:$AS$310,13),"")</f>
        <v>0</v>
      </c>
      <c r="L11" s="18">
        <f>IFERROR(VLOOKUP($P11,'ISIKAN NILAI KELAS 8'!$A$7:$AS$310,14),"")</f>
        <v>0</v>
      </c>
      <c r="M11" s="60">
        <f>IFERROR(VLOOKUP($P11,'ISIKAN NILAI KELAS 8'!$A$7:$AS$310,15),"")</f>
        <v>0</v>
      </c>
      <c r="N11" s="60">
        <f>IFERROR(VLOOKUP($P11,'ISIKAN NILAI KELAS 8'!$A$7:$AS$310,21),"")</f>
        <v>83.6</v>
      </c>
      <c r="P11" s="23">
        <f t="shared" ref="P11:P41" si="4">P10+1</f>
        <v>35</v>
      </c>
      <c r="R11" s="23" t="s">
        <v>951</v>
      </c>
      <c r="S11" s="23">
        <f t="shared" si="2"/>
        <v>100</v>
      </c>
      <c r="T11" s="23">
        <f t="shared" si="3"/>
        <v>131</v>
      </c>
      <c r="V11" s="72" t="s">
        <v>1165</v>
      </c>
      <c r="W11" s="72" t="s">
        <v>1166</v>
      </c>
      <c r="X11" s="23" t="s">
        <v>21</v>
      </c>
      <c r="AB11" s="4"/>
      <c r="AC11" s="4"/>
      <c r="AD11" s="4"/>
    </row>
    <row r="12" spans="1:30" ht="14.25" customHeight="1">
      <c r="A12" s="59">
        <v>3</v>
      </c>
      <c r="B12" s="151" t="str">
        <f>IFERROR(VLOOKUP(P12,'ISIKAN NILAI KELAS 8'!$A$7:$AS$310,2),"")</f>
        <v>AISYA FITRA ALRADIAN</v>
      </c>
      <c r="C12" s="59" t="str">
        <f>IFERROR(VLOOKUP($P12,'ISIKAN NILAI KELAS 8'!$A$7:$AS$310,4),"")</f>
        <v>6607</v>
      </c>
      <c r="D12" s="18">
        <f>IFERROR(VLOOKUP($P12,'ISIKAN NILAI KELAS 8'!$A$7:$AS$310,6),"")</f>
        <v>70</v>
      </c>
      <c r="E12" s="18">
        <f>IFERROR(VLOOKUP($P12,'ISIKAN NILAI KELAS 8'!$A$7:$AS$310,7),"")</f>
        <v>90</v>
      </c>
      <c r="F12" s="18">
        <f>IFERROR(VLOOKUP($P12,'ISIKAN NILAI KELAS 8'!$A$7:$AS$310,8),"")</f>
        <v>80</v>
      </c>
      <c r="G12" s="18">
        <f>IFERROR(VLOOKUP($P12,'ISIKAN NILAI KELAS 8'!$A$7:$AS$310,9),"")</f>
        <v>90</v>
      </c>
      <c r="H12" s="18">
        <f>IFERROR(VLOOKUP($P12,'ISIKAN NILAI KELAS 8'!$A$7:$AS$310,10),"")</f>
        <v>80</v>
      </c>
      <c r="I12" s="18">
        <f>IFERROR(VLOOKUP($P12,'ISIKAN NILAI KELAS 8'!$A$7:$AS$310,11),"")</f>
        <v>0</v>
      </c>
      <c r="J12" s="18">
        <f>IFERROR(VLOOKUP($P12,'ISIKAN NILAI KELAS 8'!$A$7:$AS$310,12),"")</f>
        <v>0</v>
      </c>
      <c r="K12" s="18">
        <f>IFERROR(VLOOKUP($P12,'ISIKAN NILAI KELAS 8'!$A$7:$AS$310,13),"")</f>
        <v>0</v>
      </c>
      <c r="L12" s="18">
        <f>IFERROR(VLOOKUP($P12,'ISIKAN NILAI KELAS 8'!$A$7:$AS$310,14),"")</f>
        <v>0</v>
      </c>
      <c r="M12" s="60">
        <f>IFERROR(VLOOKUP($P12,'ISIKAN NILAI KELAS 8'!$A$7:$AS$310,15),"")</f>
        <v>0</v>
      </c>
      <c r="N12" s="60">
        <f>IFERROR(VLOOKUP($P12,'ISIKAN NILAI KELAS 8'!$A$7:$AS$310,21),"")</f>
        <v>82</v>
      </c>
      <c r="P12" s="23">
        <f t="shared" si="4"/>
        <v>36</v>
      </c>
      <c r="R12" s="23" t="s">
        <v>1012</v>
      </c>
      <c r="S12" s="23">
        <f t="shared" si="2"/>
        <v>133</v>
      </c>
      <c r="T12" s="23">
        <f t="shared" si="3"/>
        <v>164</v>
      </c>
      <c r="V12" s="23" t="s">
        <v>1167</v>
      </c>
      <c r="W12" s="23" t="s">
        <v>726</v>
      </c>
      <c r="X12" s="23" t="s">
        <v>1161</v>
      </c>
      <c r="AB12" s="4"/>
      <c r="AC12" s="4"/>
      <c r="AD12" s="4"/>
    </row>
    <row r="13" spans="1:30" ht="14.25" customHeight="1">
      <c r="A13" s="59">
        <v>4</v>
      </c>
      <c r="B13" s="151" t="str">
        <f>IFERROR(VLOOKUP(P13,'ISIKAN NILAI KELAS 8'!$A$7:$AS$310,2),"")</f>
        <v>ALIF HERMAWAN</v>
      </c>
      <c r="C13" s="59" t="str">
        <f>IFERROR(VLOOKUP($P13,'ISIKAN NILAI KELAS 8'!$A$7:$AS$310,4),"")</f>
        <v>6543</v>
      </c>
      <c r="D13" s="18">
        <f>IFERROR(VLOOKUP($P13,'ISIKAN NILAI KELAS 8'!$A$7:$AS$310,6),"")</f>
        <v>85</v>
      </c>
      <c r="E13" s="18">
        <f>IFERROR(VLOOKUP($P13,'ISIKAN NILAI KELAS 8'!$A$7:$AS$310,7),"")</f>
        <v>92</v>
      </c>
      <c r="F13" s="18">
        <f>IFERROR(VLOOKUP($P13,'ISIKAN NILAI KELAS 8'!$A$7:$AS$310,8),"")</f>
        <v>85</v>
      </c>
      <c r="G13" s="18">
        <f>IFERROR(VLOOKUP($P13,'ISIKAN NILAI KELAS 8'!$A$7:$AS$310,9),"")</f>
        <v>90</v>
      </c>
      <c r="H13" s="18">
        <f>IFERROR(VLOOKUP($P13,'ISIKAN NILAI KELAS 8'!$A$7:$AS$310,10),"")</f>
        <v>80</v>
      </c>
      <c r="I13" s="18">
        <f>IFERROR(VLOOKUP($P13,'ISIKAN NILAI KELAS 8'!$A$7:$AS$310,11),"")</f>
        <v>0</v>
      </c>
      <c r="J13" s="18">
        <f>IFERROR(VLOOKUP($P13,'ISIKAN NILAI KELAS 8'!$A$7:$AS$310,12),"")</f>
        <v>0</v>
      </c>
      <c r="K13" s="18">
        <f>IFERROR(VLOOKUP($P13,'ISIKAN NILAI KELAS 8'!$A$7:$AS$310,13),"")</f>
        <v>0</v>
      </c>
      <c r="L13" s="18">
        <f>IFERROR(VLOOKUP($P13,'ISIKAN NILAI KELAS 8'!$A$7:$AS$310,14),"")</f>
        <v>0</v>
      </c>
      <c r="M13" s="60">
        <f>IFERROR(VLOOKUP($P13,'ISIKAN NILAI KELAS 8'!$A$7:$AS$310,15),"")</f>
        <v>0</v>
      </c>
      <c r="N13" s="60">
        <f>IFERROR(VLOOKUP($P13,'ISIKAN NILAI KELAS 8'!$A$7:$AS$310,21),"")</f>
        <v>86.4</v>
      </c>
      <c r="P13" s="23">
        <f t="shared" si="4"/>
        <v>37</v>
      </c>
      <c r="R13" s="23" t="s">
        <v>1077</v>
      </c>
      <c r="S13" s="23">
        <f t="shared" si="2"/>
        <v>166</v>
      </c>
      <c r="T13" s="23">
        <f t="shared" si="3"/>
        <v>197</v>
      </c>
      <c r="V13" s="72" t="s">
        <v>1168</v>
      </c>
      <c r="W13" s="72" t="s">
        <v>1169</v>
      </c>
      <c r="X13" s="23" t="s">
        <v>680</v>
      </c>
      <c r="AB13" s="4"/>
      <c r="AC13" s="4"/>
      <c r="AD13" s="4"/>
    </row>
    <row r="14" spans="1:30" ht="14.25" customHeight="1">
      <c r="A14" s="59">
        <v>5</v>
      </c>
      <c r="B14" s="151" t="str">
        <f>IFERROR(VLOOKUP(P14,'ISIKAN NILAI KELAS 8'!$A$7:$AS$310,2),"")</f>
        <v>Ananda Bunga Prasasti</v>
      </c>
      <c r="C14" s="59" t="str">
        <f>IFERROR(VLOOKUP($P14,'ISIKAN NILAI KELAS 8'!$A$7:$AS$310,4),"")</f>
        <v>6544</v>
      </c>
      <c r="D14" s="18">
        <f>IFERROR(VLOOKUP($P14,'ISIKAN NILAI KELAS 8'!$A$7:$AS$310,6),"")</f>
        <v>0</v>
      </c>
      <c r="E14" s="18">
        <f>IFERROR(VLOOKUP($P14,'ISIKAN NILAI KELAS 8'!$A$7:$AS$310,7),"")</f>
        <v>0</v>
      </c>
      <c r="F14" s="18">
        <f>IFERROR(VLOOKUP($P14,'ISIKAN NILAI KELAS 8'!$A$7:$AS$310,8),"")</f>
        <v>0</v>
      </c>
      <c r="G14" s="18">
        <f>IFERROR(VLOOKUP($P14,'ISIKAN NILAI KELAS 8'!$A$7:$AS$310,9),"")</f>
        <v>0</v>
      </c>
      <c r="H14" s="18">
        <f>IFERROR(VLOOKUP($P14,'ISIKAN NILAI KELAS 8'!$A$7:$AS$310,10),"")</f>
        <v>0</v>
      </c>
      <c r="I14" s="18">
        <f>IFERROR(VLOOKUP($P14,'ISIKAN NILAI KELAS 8'!$A$7:$AS$310,11),"")</f>
        <v>0</v>
      </c>
      <c r="J14" s="18">
        <f>IFERROR(VLOOKUP($P14,'ISIKAN NILAI KELAS 8'!$A$7:$AS$310,12),"")</f>
        <v>0</v>
      </c>
      <c r="K14" s="18">
        <f>IFERROR(VLOOKUP($P14,'ISIKAN NILAI KELAS 8'!$A$7:$AS$310,13),"")</f>
        <v>0</v>
      </c>
      <c r="L14" s="18">
        <f>IFERROR(VLOOKUP($P14,'ISIKAN NILAI KELAS 8'!$A$7:$AS$310,14),"")</f>
        <v>0</v>
      </c>
      <c r="M14" s="60">
        <f>IFERROR(VLOOKUP($P14,'ISIKAN NILAI KELAS 8'!$A$7:$AS$310,15),"")</f>
        <v>0</v>
      </c>
      <c r="N14" s="60" t="str">
        <f>IFERROR(VLOOKUP($P14,'ISIKAN NILAI KELAS 8'!$A$7:$AS$310,21),"")</f>
        <v/>
      </c>
      <c r="P14" s="23">
        <f t="shared" si="4"/>
        <v>38</v>
      </c>
      <c r="V14" s="72" t="s">
        <v>1170</v>
      </c>
      <c r="W14" s="72" t="s">
        <v>716</v>
      </c>
      <c r="X14" s="23" t="s">
        <v>680</v>
      </c>
      <c r="AB14" s="4"/>
      <c r="AC14" s="4"/>
      <c r="AD14" s="4"/>
    </row>
    <row r="15" spans="1:30" ht="14.25" customHeight="1">
      <c r="A15" s="59">
        <v>6</v>
      </c>
      <c r="B15" s="151" t="str">
        <f>IFERROR(VLOOKUP(P15,'ISIKAN NILAI KELAS 8'!$A$7:$AS$310,2),"")</f>
        <v>ARDA SATMIKA LAKSANA</v>
      </c>
      <c r="C15" s="59" t="str">
        <f>IFERROR(VLOOKUP($P15,'ISIKAN NILAI KELAS 8'!$A$7:$AS$310,4),"")</f>
        <v>6545</v>
      </c>
      <c r="D15" s="18">
        <f>IFERROR(VLOOKUP($P15,'ISIKAN NILAI KELAS 8'!$A$7:$AS$310,6),"")</f>
        <v>90</v>
      </c>
      <c r="E15" s="18">
        <f>IFERROR(VLOOKUP($P15,'ISIKAN NILAI KELAS 8'!$A$7:$AS$310,7),"")</f>
        <v>90</v>
      </c>
      <c r="F15" s="18">
        <f>IFERROR(VLOOKUP($P15,'ISIKAN NILAI KELAS 8'!$A$7:$AS$310,8),"")</f>
        <v>70</v>
      </c>
      <c r="G15" s="18">
        <f>IFERROR(VLOOKUP($P15,'ISIKAN NILAI KELAS 8'!$A$7:$AS$310,9),"")</f>
        <v>90</v>
      </c>
      <c r="H15" s="18">
        <f>IFERROR(VLOOKUP($P15,'ISIKAN NILAI KELAS 8'!$A$7:$AS$310,10),"")</f>
        <v>75</v>
      </c>
      <c r="I15" s="18">
        <f>IFERROR(VLOOKUP($P15,'ISIKAN NILAI KELAS 8'!$A$7:$AS$310,11),"")</f>
        <v>0</v>
      </c>
      <c r="J15" s="18">
        <f>IFERROR(VLOOKUP($P15,'ISIKAN NILAI KELAS 8'!$A$7:$AS$310,12),"")</f>
        <v>0</v>
      </c>
      <c r="K15" s="18">
        <f>IFERROR(VLOOKUP($P15,'ISIKAN NILAI KELAS 8'!$A$7:$AS$310,13),"")</f>
        <v>0</v>
      </c>
      <c r="L15" s="18">
        <f>IFERROR(VLOOKUP($P15,'ISIKAN NILAI KELAS 8'!$A$7:$AS$310,14),"")</f>
        <v>0</v>
      </c>
      <c r="M15" s="60">
        <f>IFERROR(VLOOKUP($P15,'ISIKAN NILAI KELAS 8'!$A$7:$AS$310,15),"")</f>
        <v>0</v>
      </c>
      <c r="N15" s="60">
        <f>IFERROR(VLOOKUP($P15,'ISIKAN NILAI KELAS 8'!$A$7:$AS$310,21),"")</f>
        <v>83</v>
      </c>
      <c r="P15" s="23">
        <f t="shared" si="4"/>
        <v>39</v>
      </c>
      <c r="V15" s="72" t="s">
        <v>1171</v>
      </c>
      <c r="W15" s="72" t="s">
        <v>1172</v>
      </c>
      <c r="X15" s="23" t="s">
        <v>692</v>
      </c>
      <c r="AB15" s="4"/>
      <c r="AC15" s="4"/>
      <c r="AD15" s="4"/>
    </row>
    <row r="16" spans="1:30" ht="14.25" customHeight="1">
      <c r="A16" s="59">
        <v>7</v>
      </c>
      <c r="B16" s="151" t="str">
        <f>IFERROR(VLOOKUP(P16,'ISIKAN NILAI KELAS 8'!$A$7:$AS$310,2),"")</f>
        <v>ASHWA CHASANATUL ZAHRA</v>
      </c>
      <c r="C16" s="59" t="str">
        <f>IFERROR(VLOOKUP($P16,'ISIKAN NILAI KELAS 8'!$A$7:$AS$310,4),"")</f>
        <v>6546</v>
      </c>
      <c r="D16" s="18">
        <f>IFERROR(VLOOKUP($P16,'ISIKAN NILAI KELAS 8'!$A$7:$AS$310,6),"")</f>
        <v>70</v>
      </c>
      <c r="E16" s="18">
        <f>IFERROR(VLOOKUP($P16,'ISIKAN NILAI KELAS 8'!$A$7:$AS$310,7),"")</f>
        <v>92</v>
      </c>
      <c r="F16" s="18">
        <f>IFERROR(VLOOKUP($P16,'ISIKAN NILAI KELAS 8'!$A$7:$AS$310,8),"")</f>
        <v>90</v>
      </c>
      <c r="G16" s="18">
        <f>IFERROR(VLOOKUP($P16,'ISIKAN NILAI KELAS 8'!$A$7:$AS$310,9),"")</f>
        <v>90</v>
      </c>
      <c r="H16" s="18">
        <f>IFERROR(VLOOKUP($P16,'ISIKAN NILAI KELAS 8'!$A$7:$AS$310,10),"")</f>
        <v>80</v>
      </c>
      <c r="I16" s="18">
        <f>IFERROR(VLOOKUP($P16,'ISIKAN NILAI KELAS 8'!$A$7:$AS$310,11),"")</f>
        <v>0</v>
      </c>
      <c r="J16" s="18">
        <f>IFERROR(VLOOKUP($P16,'ISIKAN NILAI KELAS 8'!$A$7:$AS$310,12),"")</f>
        <v>0</v>
      </c>
      <c r="K16" s="18">
        <f>IFERROR(VLOOKUP($P16,'ISIKAN NILAI KELAS 8'!$A$7:$AS$310,13),"")</f>
        <v>0</v>
      </c>
      <c r="L16" s="18">
        <f>IFERROR(VLOOKUP($P16,'ISIKAN NILAI KELAS 8'!$A$7:$AS$310,14),"")</f>
        <v>0</v>
      </c>
      <c r="M16" s="60">
        <f>IFERROR(VLOOKUP($P16,'ISIKAN NILAI KELAS 8'!$A$7:$AS$310,15),"")</f>
        <v>0</v>
      </c>
      <c r="N16" s="60">
        <f>IFERROR(VLOOKUP($P16,'ISIKAN NILAI KELAS 8'!$A$7:$AS$310,21),"")</f>
        <v>84.4</v>
      </c>
      <c r="P16" s="23">
        <f t="shared" si="4"/>
        <v>40</v>
      </c>
      <c r="V16" s="72" t="s">
        <v>1173</v>
      </c>
      <c r="W16" s="72" t="s">
        <v>714</v>
      </c>
      <c r="X16" s="23" t="s">
        <v>689</v>
      </c>
      <c r="AB16" s="4"/>
      <c r="AC16" s="4"/>
      <c r="AD16" s="4"/>
    </row>
    <row r="17" spans="1:30" ht="14.25" customHeight="1">
      <c r="A17" s="59">
        <v>8</v>
      </c>
      <c r="B17" s="151" t="str">
        <f>IFERROR(VLOOKUP(P17,'ISIKAN NILAI KELAS 8'!$A$7:$AS$310,2),"")</f>
        <v>Bayu Septyan Hermansyah</v>
      </c>
      <c r="C17" s="59" t="str">
        <f>IFERROR(VLOOKUP($P17,'ISIKAN NILAI KELAS 8'!$A$7:$AS$310,4),"")</f>
        <v>6547</v>
      </c>
      <c r="D17" s="18">
        <f>IFERROR(VLOOKUP($P17,'ISIKAN NILAI KELAS 8'!$A$7:$AS$310,6),"")</f>
        <v>65</v>
      </c>
      <c r="E17" s="18">
        <f>IFERROR(VLOOKUP($P17,'ISIKAN NILAI KELAS 8'!$A$7:$AS$310,7),"")</f>
        <v>70</v>
      </c>
      <c r="F17" s="18">
        <f>IFERROR(VLOOKUP($P17,'ISIKAN NILAI KELAS 8'!$A$7:$AS$310,8),"")</f>
        <v>55</v>
      </c>
      <c r="G17" s="18">
        <f>IFERROR(VLOOKUP($P17,'ISIKAN NILAI KELAS 8'!$A$7:$AS$310,9),"")</f>
        <v>90</v>
      </c>
      <c r="H17" s="18">
        <f>IFERROR(VLOOKUP($P17,'ISIKAN NILAI KELAS 8'!$A$7:$AS$310,10),"")</f>
        <v>70</v>
      </c>
      <c r="I17" s="18">
        <f>IFERROR(VLOOKUP($P17,'ISIKAN NILAI KELAS 8'!$A$7:$AS$310,11),"")</f>
        <v>0</v>
      </c>
      <c r="J17" s="18">
        <f>IFERROR(VLOOKUP($P17,'ISIKAN NILAI KELAS 8'!$A$7:$AS$310,12),"")</f>
        <v>0</v>
      </c>
      <c r="K17" s="18">
        <f>IFERROR(VLOOKUP($P17,'ISIKAN NILAI KELAS 8'!$A$7:$AS$310,13),"")</f>
        <v>0</v>
      </c>
      <c r="L17" s="18">
        <f>IFERROR(VLOOKUP($P17,'ISIKAN NILAI KELAS 8'!$A$7:$AS$310,14),"")</f>
        <v>0</v>
      </c>
      <c r="M17" s="60">
        <f>IFERROR(VLOOKUP($P17,'ISIKAN NILAI KELAS 8'!$A$7:$AS$310,15),"")</f>
        <v>0</v>
      </c>
      <c r="N17" s="60">
        <f>IFERROR(VLOOKUP($P17,'ISIKAN NILAI KELAS 8'!$A$7:$AS$310,21),"")</f>
        <v>70</v>
      </c>
      <c r="P17" s="23">
        <f t="shared" si="4"/>
        <v>41</v>
      </c>
      <c r="V17" s="72" t="s">
        <v>1174</v>
      </c>
      <c r="W17" s="72" t="s">
        <v>1175</v>
      </c>
      <c r="X17" s="23" t="s">
        <v>680</v>
      </c>
      <c r="AB17" s="4"/>
      <c r="AC17" s="4"/>
      <c r="AD17" s="4"/>
    </row>
    <row r="18" spans="1:30" ht="14.25" customHeight="1">
      <c r="A18" s="59">
        <v>9</v>
      </c>
      <c r="B18" s="151" t="str">
        <f>IFERROR(VLOOKUP(P18,'ISIKAN NILAI KELAS 8'!$A$7:$AS$310,2),"")</f>
        <v>Davi Adriansyah</v>
      </c>
      <c r="C18" s="59" t="str">
        <f>IFERROR(VLOOKUP($P18,'ISIKAN NILAI KELAS 8'!$A$7:$AS$310,4),"")</f>
        <v>6548</v>
      </c>
      <c r="D18" s="18">
        <f>IFERROR(VLOOKUP($P18,'ISIKAN NILAI KELAS 8'!$A$7:$AS$310,6),"")</f>
        <v>65</v>
      </c>
      <c r="E18" s="18">
        <f>IFERROR(VLOOKUP($P18,'ISIKAN NILAI KELAS 8'!$A$7:$AS$310,7),"")</f>
        <v>80</v>
      </c>
      <c r="F18" s="18">
        <f>IFERROR(VLOOKUP($P18,'ISIKAN NILAI KELAS 8'!$A$7:$AS$310,8),"")</f>
        <v>55</v>
      </c>
      <c r="G18" s="18">
        <f>IFERROR(VLOOKUP($P18,'ISIKAN NILAI KELAS 8'!$A$7:$AS$310,9),"")</f>
        <v>82</v>
      </c>
      <c r="H18" s="18">
        <f>IFERROR(VLOOKUP($P18,'ISIKAN NILAI KELAS 8'!$A$7:$AS$310,10),"")</f>
        <v>70</v>
      </c>
      <c r="I18" s="18">
        <f>IFERROR(VLOOKUP($P18,'ISIKAN NILAI KELAS 8'!$A$7:$AS$310,11),"")</f>
        <v>0</v>
      </c>
      <c r="J18" s="18">
        <f>IFERROR(VLOOKUP($P18,'ISIKAN NILAI KELAS 8'!$A$7:$AS$310,12),"")</f>
        <v>0</v>
      </c>
      <c r="K18" s="18">
        <f>IFERROR(VLOOKUP($P18,'ISIKAN NILAI KELAS 8'!$A$7:$AS$310,13),"")</f>
        <v>0</v>
      </c>
      <c r="L18" s="18">
        <f>IFERROR(VLOOKUP($P18,'ISIKAN NILAI KELAS 8'!$A$7:$AS$310,14),"")</f>
        <v>0</v>
      </c>
      <c r="M18" s="60">
        <f>IFERROR(VLOOKUP($P18,'ISIKAN NILAI KELAS 8'!$A$7:$AS$310,15),"")</f>
        <v>0</v>
      </c>
      <c r="N18" s="60">
        <f>IFERROR(VLOOKUP($P18,'ISIKAN NILAI KELAS 8'!$A$7:$AS$310,21),"")</f>
        <v>70.400000000000006</v>
      </c>
      <c r="P18" s="23">
        <f t="shared" si="4"/>
        <v>42</v>
      </c>
      <c r="V18" s="72" t="s">
        <v>729</v>
      </c>
      <c r="W18" s="72" t="s">
        <v>736</v>
      </c>
      <c r="X18" s="23" t="s">
        <v>682</v>
      </c>
      <c r="AB18" s="4"/>
      <c r="AC18" s="4"/>
      <c r="AD18" s="4"/>
    </row>
    <row r="19" spans="1:30" ht="14.25" customHeight="1">
      <c r="A19" s="59">
        <v>10</v>
      </c>
      <c r="B19" s="151" t="str">
        <f>IFERROR(VLOOKUP(P19,'ISIKAN NILAI KELAS 8'!$A$7:$AS$310,2),"")</f>
        <v>DEWI USWATUN ALVI</v>
      </c>
      <c r="C19" s="59" t="str">
        <f>IFERROR(VLOOKUP($P19,'ISIKAN NILAI KELAS 8'!$A$7:$AS$310,4),"")</f>
        <v>6615</v>
      </c>
      <c r="D19" s="18">
        <f>IFERROR(VLOOKUP($P19,'ISIKAN NILAI KELAS 8'!$A$7:$AS$310,6),"")</f>
        <v>65</v>
      </c>
      <c r="E19" s="18">
        <f>IFERROR(VLOOKUP($P19,'ISIKAN NILAI KELAS 8'!$A$7:$AS$310,7),"")</f>
        <v>82</v>
      </c>
      <c r="F19" s="18">
        <f>IFERROR(VLOOKUP($P19,'ISIKAN NILAI KELAS 8'!$A$7:$AS$310,8),"")</f>
        <v>70</v>
      </c>
      <c r="G19" s="18">
        <f>IFERROR(VLOOKUP($P19,'ISIKAN NILAI KELAS 8'!$A$7:$AS$310,9),"")</f>
        <v>90</v>
      </c>
      <c r="H19" s="18">
        <f>IFERROR(VLOOKUP($P19,'ISIKAN NILAI KELAS 8'!$A$7:$AS$310,10),"")</f>
        <v>75</v>
      </c>
      <c r="I19" s="18">
        <f>IFERROR(VLOOKUP($P19,'ISIKAN NILAI KELAS 8'!$A$7:$AS$310,11),"")</f>
        <v>0</v>
      </c>
      <c r="J19" s="18">
        <f>IFERROR(VLOOKUP($P19,'ISIKAN NILAI KELAS 8'!$A$7:$AS$310,12),"")</f>
        <v>0</v>
      </c>
      <c r="K19" s="18">
        <f>IFERROR(VLOOKUP($P19,'ISIKAN NILAI KELAS 8'!$A$7:$AS$310,13),"")</f>
        <v>0</v>
      </c>
      <c r="L19" s="18">
        <f>IFERROR(VLOOKUP($P19,'ISIKAN NILAI KELAS 8'!$A$7:$AS$310,14),"")</f>
        <v>0</v>
      </c>
      <c r="M19" s="60">
        <f>IFERROR(VLOOKUP($P19,'ISIKAN NILAI KELAS 8'!$A$7:$AS$310,15),"")</f>
        <v>0</v>
      </c>
      <c r="N19" s="60">
        <f>IFERROR(VLOOKUP($P19,'ISIKAN NILAI KELAS 8'!$A$7:$AS$310,21),"")</f>
        <v>76.400000000000006</v>
      </c>
      <c r="P19" s="23">
        <f t="shared" si="4"/>
        <v>43</v>
      </c>
      <c r="V19" s="72" t="s">
        <v>1176</v>
      </c>
      <c r="W19" s="72" t="s">
        <v>1177</v>
      </c>
      <c r="X19" s="23" t="s">
        <v>675</v>
      </c>
      <c r="AB19" s="4"/>
      <c r="AC19" s="4"/>
      <c r="AD19" s="4"/>
    </row>
    <row r="20" spans="1:30" ht="14.25" customHeight="1">
      <c r="A20" s="59">
        <v>11</v>
      </c>
      <c r="B20" s="151" t="str">
        <f>IFERROR(VLOOKUP(P20,'ISIKAN NILAI KELAS 8'!$A$7:$AS$310,2),"")</f>
        <v>DWI ANDRA NOVA PRADITYA</v>
      </c>
      <c r="C20" s="59" t="str">
        <f>IFERROR(VLOOKUP($P20,'ISIKAN NILAI KELAS 8'!$A$7:$AS$310,4),"")</f>
        <v>6550</v>
      </c>
      <c r="D20" s="18">
        <f>IFERROR(VLOOKUP($P20,'ISIKAN NILAI KELAS 8'!$A$7:$AS$310,6),"")</f>
        <v>75</v>
      </c>
      <c r="E20" s="18">
        <f>IFERROR(VLOOKUP($P20,'ISIKAN NILAI KELAS 8'!$A$7:$AS$310,7),"")</f>
        <v>90</v>
      </c>
      <c r="F20" s="18">
        <f>IFERROR(VLOOKUP($P20,'ISIKAN NILAI KELAS 8'!$A$7:$AS$310,8),"")</f>
        <v>80</v>
      </c>
      <c r="G20" s="18">
        <f>IFERROR(VLOOKUP($P20,'ISIKAN NILAI KELAS 8'!$A$7:$AS$310,9),"")</f>
        <v>90</v>
      </c>
      <c r="H20" s="18">
        <f>IFERROR(VLOOKUP($P20,'ISIKAN NILAI KELAS 8'!$A$7:$AS$310,10),"")</f>
        <v>80</v>
      </c>
      <c r="I20" s="18">
        <f>IFERROR(VLOOKUP($P20,'ISIKAN NILAI KELAS 8'!$A$7:$AS$310,11),"")</f>
        <v>0</v>
      </c>
      <c r="J20" s="18">
        <f>IFERROR(VLOOKUP($P20,'ISIKAN NILAI KELAS 8'!$A$7:$AS$310,12),"")</f>
        <v>0</v>
      </c>
      <c r="K20" s="18">
        <f>IFERROR(VLOOKUP($P20,'ISIKAN NILAI KELAS 8'!$A$7:$AS$310,13),"")</f>
        <v>0</v>
      </c>
      <c r="L20" s="18">
        <f>IFERROR(VLOOKUP($P20,'ISIKAN NILAI KELAS 8'!$A$7:$AS$310,14),"")</f>
        <v>0</v>
      </c>
      <c r="M20" s="60">
        <f>IFERROR(VLOOKUP($P20,'ISIKAN NILAI KELAS 8'!$A$7:$AS$310,15),"")</f>
        <v>0</v>
      </c>
      <c r="N20" s="60">
        <f>IFERROR(VLOOKUP($P20,'ISIKAN NILAI KELAS 8'!$A$7:$AS$310,21),"")</f>
        <v>83</v>
      </c>
      <c r="P20" s="23">
        <f t="shared" si="4"/>
        <v>44</v>
      </c>
      <c r="V20" s="72" t="s">
        <v>727</v>
      </c>
      <c r="W20" s="72" t="s">
        <v>736</v>
      </c>
      <c r="X20" s="23" t="s">
        <v>698</v>
      </c>
      <c r="AB20" s="4"/>
      <c r="AC20" s="4"/>
      <c r="AD20" s="4"/>
    </row>
    <row r="21" spans="1:30" ht="14.25" customHeight="1">
      <c r="A21" s="59">
        <v>12</v>
      </c>
      <c r="B21" s="151" t="str">
        <f>IFERROR(VLOOKUP(P21,'ISIKAN NILAI KELAS 8'!$A$7:$AS$310,2),"")</f>
        <v>DYAH CAHYANING KHAYU</v>
      </c>
      <c r="C21" s="59" t="str">
        <f>IFERROR(VLOOKUP($P21,'ISIKAN NILAI KELAS 8'!$A$7:$AS$310,4),"")</f>
        <v>6551</v>
      </c>
      <c r="D21" s="18">
        <f>IFERROR(VLOOKUP($P21,'ISIKAN NILAI KELAS 8'!$A$7:$AS$310,6),"")</f>
        <v>75</v>
      </c>
      <c r="E21" s="18">
        <f>IFERROR(VLOOKUP($P21,'ISIKAN NILAI KELAS 8'!$A$7:$AS$310,7),"")</f>
        <v>93</v>
      </c>
      <c r="F21" s="18">
        <f>IFERROR(VLOOKUP($P21,'ISIKAN NILAI KELAS 8'!$A$7:$AS$310,8),"")</f>
        <v>75</v>
      </c>
      <c r="G21" s="18">
        <f>IFERROR(VLOOKUP($P21,'ISIKAN NILAI KELAS 8'!$A$7:$AS$310,9),"")</f>
        <v>86</v>
      </c>
      <c r="H21" s="18">
        <f>IFERROR(VLOOKUP($P21,'ISIKAN NILAI KELAS 8'!$A$7:$AS$310,10),"")</f>
        <v>80</v>
      </c>
      <c r="I21" s="18">
        <f>IFERROR(VLOOKUP($P21,'ISIKAN NILAI KELAS 8'!$A$7:$AS$310,11),"")</f>
        <v>0</v>
      </c>
      <c r="J21" s="18">
        <f>IFERROR(VLOOKUP($P21,'ISIKAN NILAI KELAS 8'!$A$7:$AS$310,12),"")</f>
        <v>0</v>
      </c>
      <c r="K21" s="18">
        <f>IFERROR(VLOOKUP($P21,'ISIKAN NILAI KELAS 8'!$A$7:$AS$310,13),"")</f>
        <v>0</v>
      </c>
      <c r="L21" s="18">
        <f>IFERROR(VLOOKUP($P21,'ISIKAN NILAI KELAS 8'!$A$7:$AS$310,14),"")</f>
        <v>0</v>
      </c>
      <c r="M21" s="60">
        <f>IFERROR(VLOOKUP($P21,'ISIKAN NILAI KELAS 8'!$A$7:$AS$310,15),"")</f>
        <v>0</v>
      </c>
      <c r="N21" s="60">
        <f>IFERROR(VLOOKUP($P21,'ISIKAN NILAI KELAS 8'!$A$7:$AS$310,21),"")</f>
        <v>81.8</v>
      </c>
      <c r="P21" s="23">
        <f t="shared" si="4"/>
        <v>45</v>
      </c>
      <c r="V21" s="72" t="s">
        <v>1178</v>
      </c>
      <c r="W21" s="72" t="s">
        <v>1179</v>
      </c>
      <c r="X21" s="23" t="s">
        <v>675</v>
      </c>
      <c r="AB21" s="4"/>
      <c r="AC21" s="4"/>
      <c r="AD21" s="4"/>
    </row>
    <row r="22" spans="1:30" ht="14.25" customHeight="1">
      <c r="A22" s="59">
        <v>13</v>
      </c>
      <c r="B22" s="151" t="str">
        <f>IFERROR(VLOOKUP(P22,'ISIKAN NILAI KELAS 8'!$A$7:$AS$310,2),"")</f>
        <v>FATAH DWI SETIAWAN</v>
      </c>
      <c r="C22" s="59" t="str">
        <f>IFERROR(VLOOKUP($P22,'ISIKAN NILAI KELAS 8'!$A$7:$AS$310,4),"")</f>
        <v>6552</v>
      </c>
      <c r="D22" s="18">
        <f>IFERROR(VLOOKUP($P22,'ISIKAN NILAI KELAS 8'!$A$7:$AS$310,6),"")</f>
        <v>75</v>
      </c>
      <c r="E22" s="18">
        <f>IFERROR(VLOOKUP($P22,'ISIKAN NILAI KELAS 8'!$A$7:$AS$310,7),"")</f>
        <v>93</v>
      </c>
      <c r="F22" s="18">
        <f>IFERROR(VLOOKUP($P22,'ISIKAN NILAI KELAS 8'!$A$7:$AS$310,8),"")</f>
        <v>95</v>
      </c>
      <c r="G22" s="18">
        <f>IFERROR(VLOOKUP($P22,'ISIKAN NILAI KELAS 8'!$A$7:$AS$310,9),"")</f>
        <v>92</v>
      </c>
      <c r="H22" s="18">
        <f>IFERROR(VLOOKUP($P22,'ISIKAN NILAI KELAS 8'!$A$7:$AS$310,10),"")</f>
        <v>80</v>
      </c>
      <c r="I22" s="18">
        <f>IFERROR(VLOOKUP($P22,'ISIKAN NILAI KELAS 8'!$A$7:$AS$310,11),"")</f>
        <v>0</v>
      </c>
      <c r="J22" s="18">
        <f>IFERROR(VLOOKUP($P22,'ISIKAN NILAI KELAS 8'!$A$7:$AS$310,12),"")</f>
        <v>0</v>
      </c>
      <c r="K22" s="18">
        <f>IFERROR(VLOOKUP($P22,'ISIKAN NILAI KELAS 8'!$A$7:$AS$310,13),"")</f>
        <v>0</v>
      </c>
      <c r="L22" s="18">
        <f>IFERROR(VLOOKUP($P22,'ISIKAN NILAI KELAS 8'!$A$7:$AS$310,14),"")</f>
        <v>0</v>
      </c>
      <c r="M22" s="60">
        <f>IFERROR(VLOOKUP($P22,'ISIKAN NILAI KELAS 8'!$A$7:$AS$310,15),"")</f>
        <v>0</v>
      </c>
      <c r="N22" s="60">
        <f>IFERROR(VLOOKUP($P22,'ISIKAN NILAI KELAS 8'!$A$7:$AS$310,21),"")</f>
        <v>87</v>
      </c>
      <c r="P22" s="23">
        <f t="shared" si="4"/>
        <v>46</v>
      </c>
      <c r="V22" s="72" t="s">
        <v>1180</v>
      </c>
      <c r="W22" s="72" t="s">
        <v>1181</v>
      </c>
      <c r="X22" s="23" t="s">
        <v>701</v>
      </c>
      <c r="AB22" s="4"/>
      <c r="AC22" s="4"/>
      <c r="AD22" s="4"/>
    </row>
    <row r="23" spans="1:30" ht="14.25" customHeight="1">
      <c r="A23" s="59">
        <v>14</v>
      </c>
      <c r="B23" s="151" t="str">
        <f>IFERROR(VLOOKUP(P23,'ISIKAN NILAI KELAS 8'!$A$7:$AS$310,2),"")</f>
        <v>GALIH CIPTO NUGROHO</v>
      </c>
      <c r="C23" s="59" t="str">
        <f>IFERROR(VLOOKUP($P23,'ISIKAN NILAI KELAS 8'!$A$7:$AS$310,4),"")</f>
        <v>6553</v>
      </c>
      <c r="D23" s="18">
        <f>IFERROR(VLOOKUP($P23,'ISIKAN NILAI KELAS 8'!$A$7:$AS$310,6),"")</f>
        <v>90</v>
      </c>
      <c r="E23" s="18">
        <f>IFERROR(VLOOKUP($P23,'ISIKAN NILAI KELAS 8'!$A$7:$AS$310,7),"")</f>
        <v>92</v>
      </c>
      <c r="F23" s="18">
        <f>IFERROR(VLOOKUP($P23,'ISIKAN NILAI KELAS 8'!$A$7:$AS$310,8),"")</f>
        <v>85</v>
      </c>
      <c r="G23" s="18">
        <f>IFERROR(VLOOKUP($P23,'ISIKAN NILAI KELAS 8'!$A$7:$AS$310,9),"")</f>
        <v>90</v>
      </c>
      <c r="H23" s="18">
        <f>IFERROR(VLOOKUP($P23,'ISIKAN NILAI KELAS 8'!$A$7:$AS$310,10),"")</f>
        <v>80</v>
      </c>
      <c r="I23" s="18">
        <f>IFERROR(VLOOKUP($P23,'ISIKAN NILAI KELAS 8'!$A$7:$AS$310,11),"")</f>
        <v>0</v>
      </c>
      <c r="J23" s="18">
        <f>IFERROR(VLOOKUP($P23,'ISIKAN NILAI KELAS 8'!$A$7:$AS$310,12),"")</f>
        <v>0</v>
      </c>
      <c r="K23" s="18">
        <f>IFERROR(VLOOKUP($P23,'ISIKAN NILAI KELAS 8'!$A$7:$AS$310,13),"")</f>
        <v>0</v>
      </c>
      <c r="L23" s="18">
        <f>IFERROR(VLOOKUP($P23,'ISIKAN NILAI KELAS 8'!$A$7:$AS$310,14),"")</f>
        <v>0</v>
      </c>
      <c r="M23" s="60">
        <f>IFERROR(VLOOKUP($P23,'ISIKAN NILAI KELAS 8'!$A$7:$AS$310,15),"")</f>
        <v>0</v>
      </c>
      <c r="N23" s="60">
        <f>IFERROR(VLOOKUP($P23,'ISIKAN NILAI KELAS 8'!$A$7:$AS$310,21),"")</f>
        <v>87.4</v>
      </c>
      <c r="P23" s="23">
        <f t="shared" si="4"/>
        <v>47</v>
      </c>
      <c r="V23" s="72" t="s">
        <v>1182</v>
      </c>
      <c r="W23" s="72" t="s">
        <v>1183</v>
      </c>
      <c r="X23" s="23" t="s">
        <v>675</v>
      </c>
      <c r="AB23" s="4"/>
      <c r="AC23" s="4"/>
      <c r="AD23" s="4"/>
    </row>
    <row r="24" spans="1:30" ht="14.25" customHeight="1">
      <c r="A24" s="59">
        <v>15</v>
      </c>
      <c r="B24" s="151" t="str">
        <f>IFERROR(VLOOKUP(P24,'ISIKAN NILAI KELAS 8'!$A$7:$AS$310,2),"")</f>
        <v>Guntur Dwi Erlangga</v>
      </c>
      <c r="C24" s="59" t="str">
        <f>IFERROR(VLOOKUP($P24,'ISIKAN NILAI KELAS 8'!$A$7:$AS$310,4),"")</f>
        <v>6554</v>
      </c>
      <c r="D24" s="18">
        <f>IFERROR(VLOOKUP($P24,'ISIKAN NILAI KELAS 8'!$A$7:$AS$310,6),"")</f>
        <v>75</v>
      </c>
      <c r="E24" s="18">
        <f>IFERROR(VLOOKUP($P24,'ISIKAN NILAI KELAS 8'!$A$7:$AS$310,7),"")</f>
        <v>93</v>
      </c>
      <c r="F24" s="18">
        <f>IFERROR(VLOOKUP($P24,'ISIKAN NILAI KELAS 8'!$A$7:$AS$310,8),"")</f>
        <v>90</v>
      </c>
      <c r="G24" s="18">
        <f>IFERROR(VLOOKUP($P24,'ISIKAN NILAI KELAS 8'!$A$7:$AS$310,9),"")</f>
        <v>90</v>
      </c>
      <c r="H24" s="18">
        <f>IFERROR(VLOOKUP($P24,'ISIKAN NILAI KELAS 8'!$A$7:$AS$310,10),"")</f>
        <v>80</v>
      </c>
      <c r="I24" s="18">
        <f>IFERROR(VLOOKUP($P24,'ISIKAN NILAI KELAS 8'!$A$7:$AS$310,11),"")</f>
        <v>0</v>
      </c>
      <c r="J24" s="18">
        <f>IFERROR(VLOOKUP($P24,'ISIKAN NILAI KELAS 8'!$A$7:$AS$310,12),"")</f>
        <v>0</v>
      </c>
      <c r="K24" s="18">
        <f>IFERROR(VLOOKUP($P24,'ISIKAN NILAI KELAS 8'!$A$7:$AS$310,13),"")</f>
        <v>0</v>
      </c>
      <c r="L24" s="18">
        <f>IFERROR(VLOOKUP($P24,'ISIKAN NILAI KELAS 8'!$A$7:$AS$310,14),"")</f>
        <v>0</v>
      </c>
      <c r="M24" s="60">
        <f>IFERROR(VLOOKUP($P24,'ISIKAN NILAI KELAS 8'!$A$7:$AS$310,15),"")</f>
        <v>0</v>
      </c>
      <c r="N24" s="60">
        <f>IFERROR(VLOOKUP($P24,'ISIKAN NILAI KELAS 8'!$A$7:$AS$310,21),"")</f>
        <v>85.6</v>
      </c>
      <c r="P24" s="23">
        <f t="shared" si="4"/>
        <v>48</v>
      </c>
      <c r="V24" s="72" t="s">
        <v>1184</v>
      </c>
      <c r="W24" s="72" t="s">
        <v>1185</v>
      </c>
      <c r="X24" s="23" t="s">
        <v>682</v>
      </c>
      <c r="AB24" s="4"/>
      <c r="AC24" s="4"/>
      <c r="AD24" s="4"/>
    </row>
    <row r="25" spans="1:30" ht="14.25" customHeight="1">
      <c r="A25" s="59">
        <v>16</v>
      </c>
      <c r="B25" s="151" t="str">
        <f>IFERROR(VLOOKUP(P25,'ISIKAN NILAI KELAS 8'!$A$7:$AS$310,2),"")</f>
        <v>JEFRI ANDRIAN</v>
      </c>
      <c r="C25" s="59" t="str">
        <f>IFERROR(VLOOKUP($P25,'ISIKAN NILAI KELAS 8'!$A$7:$AS$310,4),"")</f>
        <v>6555</v>
      </c>
      <c r="D25" s="18">
        <f>IFERROR(VLOOKUP($P25,'ISIKAN NILAI KELAS 8'!$A$7:$AS$310,6),"")</f>
        <v>65</v>
      </c>
      <c r="E25" s="18">
        <f>IFERROR(VLOOKUP($P25,'ISIKAN NILAI KELAS 8'!$A$7:$AS$310,7),"")</f>
        <v>93</v>
      </c>
      <c r="F25" s="18">
        <f>IFERROR(VLOOKUP($P25,'ISIKAN NILAI KELAS 8'!$A$7:$AS$310,8),"")</f>
        <v>65</v>
      </c>
      <c r="G25" s="18">
        <f>IFERROR(VLOOKUP($P25,'ISIKAN NILAI KELAS 8'!$A$7:$AS$310,9),"")</f>
        <v>90</v>
      </c>
      <c r="H25" s="18">
        <f>IFERROR(VLOOKUP($P25,'ISIKAN NILAI KELAS 8'!$A$7:$AS$310,10),"")</f>
        <v>75</v>
      </c>
      <c r="I25" s="18">
        <f>IFERROR(VLOOKUP($P25,'ISIKAN NILAI KELAS 8'!$A$7:$AS$310,11),"")</f>
        <v>0</v>
      </c>
      <c r="J25" s="18">
        <f>IFERROR(VLOOKUP($P25,'ISIKAN NILAI KELAS 8'!$A$7:$AS$310,12),"")</f>
        <v>0</v>
      </c>
      <c r="K25" s="18">
        <f>IFERROR(VLOOKUP($P25,'ISIKAN NILAI KELAS 8'!$A$7:$AS$310,13),"")</f>
        <v>0</v>
      </c>
      <c r="L25" s="18">
        <f>IFERROR(VLOOKUP($P25,'ISIKAN NILAI KELAS 8'!$A$7:$AS$310,14),"")</f>
        <v>0</v>
      </c>
      <c r="M25" s="60">
        <f>IFERROR(VLOOKUP($P25,'ISIKAN NILAI KELAS 8'!$A$7:$AS$310,15),"")</f>
        <v>0</v>
      </c>
      <c r="N25" s="60">
        <f>IFERROR(VLOOKUP($P25,'ISIKAN NILAI KELAS 8'!$A$7:$AS$310,21),"")</f>
        <v>77.599999999999994</v>
      </c>
      <c r="P25" s="23">
        <f t="shared" si="4"/>
        <v>49</v>
      </c>
      <c r="V25" s="72" t="s">
        <v>1186</v>
      </c>
      <c r="W25" s="72" t="s">
        <v>1187</v>
      </c>
      <c r="X25" s="23" t="s">
        <v>689</v>
      </c>
      <c r="AB25" s="4"/>
      <c r="AC25" s="4"/>
      <c r="AD25" s="4"/>
    </row>
    <row r="26" spans="1:30" ht="14.25" customHeight="1">
      <c r="A26" s="59">
        <v>17</v>
      </c>
      <c r="B26" s="151" t="str">
        <f>IFERROR(VLOOKUP(P26,'ISIKAN NILAI KELAS 8'!$A$7:$AS$310,2),"")</f>
        <v>LARAS FIRA SELIYA</v>
      </c>
      <c r="C26" s="59" t="str">
        <f>IFERROR(VLOOKUP($P26,'ISIKAN NILAI KELAS 8'!$A$7:$AS$310,4),"")</f>
        <v>6556</v>
      </c>
      <c r="D26" s="18">
        <f>IFERROR(VLOOKUP($P26,'ISIKAN NILAI KELAS 8'!$A$7:$AS$310,6),"")</f>
        <v>85</v>
      </c>
      <c r="E26" s="18">
        <f>IFERROR(VLOOKUP($P26,'ISIKAN NILAI KELAS 8'!$A$7:$AS$310,7),"")</f>
        <v>92</v>
      </c>
      <c r="F26" s="18">
        <f>IFERROR(VLOOKUP($P26,'ISIKAN NILAI KELAS 8'!$A$7:$AS$310,8),"")</f>
        <v>80</v>
      </c>
      <c r="G26" s="18">
        <f>IFERROR(VLOOKUP($P26,'ISIKAN NILAI KELAS 8'!$A$7:$AS$310,9),"")</f>
        <v>90</v>
      </c>
      <c r="H26" s="18">
        <f>IFERROR(VLOOKUP($P26,'ISIKAN NILAI KELAS 8'!$A$7:$AS$310,10),"")</f>
        <v>80</v>
      </c>
      <c r="I26" s="18">
        <f>IFERROR(VLOOKUP($P26,'ISIKAN NILAI KELAS 8'!$A$7:$AS$310,11),"")</f>
        <v>0</v>
      </c>
      <c r="J26" s="18">
        <f>IFERROR(VLOOKUP($P26,'ISIKAN NILAI KELAS 8'!$A$7:$AS$310,12),"")</f>
        <v>0</v>
      </c>
      <c r="K26" s="18">
        <f>IFERROR(VLOOKUP($P26,'ISIKAN NILAI KELAS 8'!$A$7:$AS$310,13),"")</f>
        <v>0</v>
      </c>
      <c r="L26" s="18">
        <f>IFERROR(VLOOKUP($P26,'ISIKAN NILAI KELAS 8'!$A$7:$AS$310,14),"")</f>
        <v>0</v>
      </c>
      <c r="M26" s="60">
        <f>IFERROR(VLOOKUP($P26,'ISIKAN NILAI KELAS 8'!$A$7:$AS$310,15),"")</f>
        <v>0</v>
      </c>
      <c r="N26" s="60">
        <f>IFERROR(VLOOKUP($P26,'ISIKAN NILAI KELAS 8'!$A$7:$AS$310,21),"")</f>
        <v>85.4</v>
      </c>
      <c r="P26" s="23">
        <f t="shared" si="4"/>
        <v>50</v>
      </c>
      <c r="V26" s="23" t="s">
        <v>1188</v>
      </c>
      <c r="W26" s="23" t="s">
        <v>722</v>
      </c>
      <c r="X26" s="23" t="s">
        <v>21</v>
      </c>
      <c r="AB26" s="4"/>
      <c r="AC26" s="4"/>
      <c r="AD26" s="4"/>
    </row>
    <row r="27" spans="1:30" ht="14.25" customHeight="1">
      <c r="A27" s="59">
        <v>18</v>
      </c>
      <c r="B27" s="151" t="str">
        <f>IFERROR(VLOOKUP(P27,'ISIKAN NILAI KELAS 8'!$A$7:$AS$310,2),"")</f>
        <v>MAYVIKA ARVELLA FIGUNANSYA</v>
      </c>
      <c r="C27" s="59" t="str">
        <f>IFERROR(VLOOKUP($P27,'ISIKAN NILAI KELAS 8'!$A$7:$AS$310,4),"")</f>
        <v>6557</v>
      </c>
      <c r="D27" s="18">
        <f>IFERROR(VLOOKUP($P27,'ISIKAN NILAI KELAS 8'!$A$7:$AS$310,6),"")</f>
        <v>65</v>
      </c>
      <c r="E27" s="18">
        <f>IFERROR(VLOOKUP($P27,'ISIKAN NILAI KELAS 8'!$A$7:$AS$310,7),"")</f>
        <v>90</v>
      </c>
      <c r="F27" s="18">
        <f>IFERROR(VLOOKUP($P27,'ISIKAN NILAI KELAS 8'!$A$7:$AS$310,8),"")</f>
        <v>85</v>
      </c>
      <c r="G27" s="18">
        <f>IFERROR(VLOOKUP($P27,'ISIKAN NILAI KELAS 8'!$A$7:$AS$310,9),"")</f>
        <v>94</v>
      </c>
      <c r="H27" s="18">
        <f>IFERROR(VLOOKUP($P27,'ISIKAN NILAI KELAS 8'!$A$7:$AS$310,10),"")</f>
        <v>80</v>
      </c>
      <c r="I27" s="18">
        <f>IFERROR(VLOOKUP($P27,'ISIKAN NILAI KELAS 8'!$A$7:$AS$310,11),"")</f>
        <v>0</v>
      </c>
      <c r="J27" s="18">
        <f>IFERROR(VLOOKUP($P27,'ISIKAN NILAI KELAS 8'!$A$7:$AS$310,12),"")</f>
        <v>0</v>
      </c>
      <c r="K27" s="18">
        <f>IFERROR(VLOOKUP($P27,'ISIKAN NILAI KELAS 8'!$A$7:$AS$310,13),"")</f>
        <v>0</v>
      </c>
      <c r="L27" s="18">
        <f>IFERROR(VLOOKUP($P27,'ISIKAN NILAI KELAS 8'!$A$7:$AS$310,14),"")</f>
        <v>0</v>
      </c>
      <c r="M27" s="60">
        <f>IFERROR(VLOOKUP($P27,'ISIKAN NILAI KELAS 8'!$A$7:$AS$310,15),"")</f>
        <v>0</v>
      </c>
      <c r="N27" s="60">
        <f>IFERROR(VLOOKUP($P27,'ISIKAN NILAI KELAS 8'!$A$7:$AS$310,21),"")</f>
        <v>82.8</v>
      </c>
      <c r="P27" s="23">
        <f t="shared" si="4"/>
        <v>51</v>
      </c>
      <c r="V27" s="72" t="s">
        <v>1189</v>
      </c>
      <c r="W27" s="72" t="s">
        <v>1190</v>
      </c>
      <c r="X27" s="23" t="s">
        <v>1191</v>
      </c>
      <c r="AB27" s="4"/>
      <c r="AC27" s="4"/>
      <c r="AD27" s="4"/>
    </row>
    <row r="28" spans="1:30" ht="14.25" customHeight="1">
      <c r="A28" s="59">
        <v>19</v>
      </c>
      <c r="B28" s="151" t="str">
        <f>IFERROR(VLOOKUP(P28,'ISIKAN NILAI KELAS 8'!$A$7:$AS$310,2),"")</f>
        <v>Muhamad Nouval Ramadhan</v>
      </c>
      <c r="C28" s="59" t="str">
        <f>IFERROR(VLOOKUP($P28,'ISIKAN NILAI KELAS 8'!$A$7:$AS$310,4),"")</f>
        <v>6558</v>
      </c>
      <c r="D28" s="18">
        <f>IFERROR(VLOOKUP($P28,'ISIKAN NILAI KELAS 8'!$A$7:$AS$310,6),"")</f>
        <v>70</v>
      </c>
      <c r="E28" s="18">
        <f>IFERROR(VLOOKUP($P28,'ISIKAN NILAI KELAS 8'!$A$7:$AS$310,7),"")</f>
        <v>90</v>
      </c>
      <c r="F28" s="18">
        <f>IFERROR(VLOOKUP($P28,'ISIKAN NILAI KELAS 8'!$A$7:$AS$310,8),"")</f>
        <v>75</v>
      </c>
      <c r="G28" s="18">
        <f>IFERROR(VLOOKUP($P28,'ISIKAN NILAI KELAS 8'!$A$7:$AS$310,9),"")</f>
        <v>94</v>
      </c>
      <c r="H28" s="18">
        <f>IFERROR(VLOOKUP($P28,'ISIKAN NILAI KELAS 8'!$A$7:$AS$310,10),"")</f>
        <v>80</v>
      </c>
      <c r="I28" s="18">
        <f>IFERROR(VLOOKUP($P28,'ISIKAN NILAI KELAS 8'!$A$7:$AS$310,11),"")</f>
        <v>0</v>
      </c>
      <c r="J28" s="18">
        <f>IFERROR(VLOOKUP($P28,'ISIKAN NILAI KELAS 8'!$A$7:$AS$310,12),"")</f>
        <v>0</v>
      </c>
      <c r="K28" s="18">
        <f>IFERROR(VLOOKUP($P28,'ISIKAN NILAI KELAS 8'!$A$7:$AS$310,13),"")</f>
        <v>0</v>
      </c>
      <c r="L28" s="18">
        <f>IFERROR(VLOOKUP($P28,'ISIKAN NILAI KELAS 8'!$A$7:$AS$310,14),"")</f>
        <v>0</v>
      </c>
      <c r="M28" s="60">
        <f>IFERROR(VLOOKUP($P28,'ISIKAN NILAI KELAS 8'!$A$7:$AS$310,15),"")</f>
        <v>0</v>
      </c>
      <c r="N28" s="60">
        <f>IFERROR(VLOOKUP($P28,'ISIKAN NILAI KELAS 8'!$A$7:$AS$310,21),"")</f>
        <v>81.8</v>
      </c>
      <c r="P28" s="23">
        <f t="shared" si="4"/>
        <v>52</v>
      </c>
      <c r="V28" s="72" t="s">
        <v>1192</v>
      </c>
      <c r="W28" s="72" t="s">
        <v>1193</v>
      </c>
      <c r="X28" s="23" t="s">
        <v>1164</v>
      </c>
      <c r="AB28" s="4"/>
      <c r="AC28" s="4"/>
      <c r="AD28" s="4"/>
    </row>
    <row r="29" spans="1:30" ht="14.25" customHeight="1">
      <c r="A29" s="59">
        <v>20</v>
      </c>
      <c r="B29" s="151" t="str">
        <f>IFERROR(VLOOKUP(P29,'ISIKAN NILAI KELAS 8'!$A$7:$AS$310,2),"")</f>
        <v>Muhammad Bintang Al Hikam</v>
      </c>
      <c r="C29" s="59" t="str">
        <f>IFERROR(VLOOKUP($P29,'ISIKAN NILAI KELAS 8'!$A$7:$AS$310,4),"")</f>
        <v>6559</v>
      </c>
      <c r="D29" s="18">
        <f>IFERROR(VLOOKUP($P29,'ISIKAN NILAI KELAS 8'!$A$7:$AS$310,6),"")</f>
        <v>75</v>
      </c>
      <c r="E29" s="18">
        <f>IFERROR(VLOOKUP($P29,'ISIKAN NILAI KELAS 8'!$A$7:$AS$310,7),"")</f>
        <v>90</v>
      </c>
      <c r="F29" s="18">
        <f>IFERROR(VLOOKUP($P29,'ISIKAN NILAI KELAS 8'!$A$7:$AS$310,8),"")</f>
        <v>90</v>
      </c>
      <c r="G29" s="18">
        <f>IFERROR(VLOOKUP($P29,'ISIKAN NILAI KELAS 8'!$A$7:$AS$310,9),"")</f>
        <v>90</v>
      </c>
      <c r="H29" s="18">
        <f>IFERROR(VLOOKUP($P29,'ISIKAN NILAI KELAS 8'!$A$7:$AS$310,10),"")</f>
        <v>80</v>
      </c>
      <c r="I29" s="18">
        <f>IFERROR(VLOOKUP($P29,'ISIKAN NILAI KELAS 8'!$A$7:$AS$310,11),"")</f>
        <v>0</v>
      </c>
      <c r="J29" s="18">
        <f>IFERROR(VLOOKUP($P29,'ISIKAN NILAI KELAS 8'!$A$7:$AS$310,12),"")</f>
        <v>0</v>
      </c>
      <c r="K29" s="18">
        <f>IFERROR(VLOOKUP($P29,'ISIKAN NILAI KELAS 8'!$A$7:$AS$310,13),"")</f>
        <v>0</v>
      </c>
      <c r="L29" s="18">
        <f>IFERROR(VLOOKUP($P29,'ISIKAN NILAI KELAS 8'!$A$7:$AS$310,14),"")</f>
        <v>0</v>
      </c>
      <c r="M29" s="60">
        <f>IFERROR(VLOOKUP($P29,'ISIKAN NILAI KELAS 8'!$A$7:$AS$310,15),"")</f>
        <v>0</v>
      </c>
      <c r="N29" s="60">
        <f>IFERROR(VLOOKUP($P29,'ISIKAN NILAI KELAS 8'!$A$7:$AS$310,21),"")</f>
        <v>85</v>
      </c>
      <c r="P29" s="23">
        <f t="shared" si="4"/>
        <v>53</v>
      </c>
      <c r="V29" s="72" t="s">
        <v>1194</v>
      </c>
      <c r="W29" s="72" t="s">
        <v>720</v>
      </c>
      <c r="X29" s="23" t="s">
        <v>1157</v>
      </c>
      <c r="AB29" s="4"/>
      <c r="AC29" s="4"/>
      <c r="AD29" s="4"/>
    </row>
    <row r="30" spans="1:30" ht="14.25" customHeight="1">
      <c r="A30" s="59">
        <v>21</v>
      </c>
      <c r="B30" s="151" t="str">
        <f>IFERROR(VLOOKUP(P30,'ISIKAN NILAI KELAS 8'!$A$7:$AS$310,2),"")</f>
        <v>MUHAMMAD RIZQI ARDANI</v>
      </c>
      <c r="C30" s="59" t="str">
        <f>IFERROR(VLOOKUP($P30,'ISIKAN NILAI KELAS 8'!$A$7:$AS$310,4),"")</f>
        <v>6561</v>
      </c>
      <c r="D30" s="18">
        <f>IFERROR(VLOOKUP($P30,'ISIKAN NILAI KELAS 8'!$A$7:$AS$310,6),"")</f>
        <v>80</v>
      </c>
      <c r="E30" s="18">
        <f>IFERROR(VLOOKUP($P30,'ISIKAN NILAI KELAS 8'!$A$7:$AS$310,7),"")</f>
        <v>88</v>
      </c>
      <c r="F30" s="18">
        <f>IFERROR(VLOOKUP($P30,'ISIKAN NILAI KELAS 8'!$A$7:$AS$310,8),"")</f>
        <v>70</v>
      </c>
      <c r="G30" s="18">
        <f>IFERROR(VLOOKUP($P30,'ISIKAN NILAI KELAS 8'!$A$7:$AS$310,9),"")</f>
        <v>90</v>
      </c>
      <c r="H30" s="18">
        <f>IFERROR(VLOOKUP($P30,'ISIKAN NILAI KELAS 8'!$A$7:$AS$310,10),"")</f>
        <v>75</v>
      </c>
      <c r="I30" s="18">
        <f>IFERROR(VLOOKUP($P30,'ISIKAN NILAI KELAS 8'!$A$7:$AS$310,11),"")</f>
        <v>0</v>
      </c>
      <c r="J30" s="18">
        <f>IFERROR(VLOOKUP($P30,'ISIKAN NILAI KELAS 8'!$A$7:$AS$310,12),"")</f>
        <v>0</v>
      </c>
      <c r="K30" s="18">
        <f>IFERROR(VLOOKUP($P30,'ISIKAN NILAI KELAS 8'!$A$7:$AS$310,13),"")</f>
        <v>0</v>
      </c>
      <c r="L30" s="18">
        <f>IFERROR(VLOOKUP($P30,'ISIKAN NILAI KELAS 8'!$A$7:$AS$310,14),"")</f>
        <v>0</v>
      </c>
      <c r="M30" s="60">
        <f>IFERROR(VLOOKUP($P30,'ISIKAN NILAI KELAS 8'!$A$7:$AS$310,15),"")</f>
        <v>0</v>
      </c>
      <c r="N30" s="60">
        <f>IFERROR(VLOOKUP($P30,'ISIKAN NILAI KELAS 8'!$A$7:$AS$310,21),"")</f>
        <v>80.599999999999994</v>
      </c>
      <c r="P30" s="23">
        <f t="shared" si="4"/>
        <v>54</v>
      </c>
      <c r="AB30" s="4"/>
      <c r="AC30" s="4"/>
      <c r="AD30" s="4"/>
    </row>
    <row r="31" spans="1:30" ht="14.25" customHeight="1">
      <c r="A31" s="59">
        <v>22</v>
      </c>
      <c r="B31" s="151" t="str">
        <f>IFERROR(VLOOKUP(P31,'ISIKAN NILAI KELAS 8'!$A$7:$AS$310,2),"")</f>
        <v>Naylis Sa'diyyah</v>
      </c>
      <c r="C31" s="59" t="str">
        <f>IFERROR(VLOOKUP($P31,'ISIKAN NILAI KELAS 8'!$A$7:$AS$310,4),"")</f>
        <v>6562</v>
      </c>
      <c r="D31" s="18">
        <f>IFERROR(VLOOKUP($P31,'ISIKAN NILAI KELAS 8'!$A$7:$AS$310,6),"")</f>
        <v>85</v>
      </c>
      <c r="E31" s="18">
        <f>IFERROR(VLOOKUP($P31,'ISIKAN NILAI KELAS 8'!$A$7:$AS$310,7),"")</f>
        <v>93</v>
      </c>
      <c r="F31" s="18">
        <f>IFERROR(VLOOKUP($P31,'ISIKAN NILAI KELAS 8'!$A$7:$AS$310,8),"")</f>
        <v>90</v>
      </c>
      <c r="G31" s="18">
        <f>IFERROR(VLOOKUP($P31,'ISIKAN NILAI KELAS 8'!$A$7:$AS$310,9),"")</f>
        <v>90</v>
      </c>
      <c r="H31" s="18">
        <f>IFERROR(VLOOKUP($P31,'ISIKAN NILAI KELAS 8'!$A$7:$AS$310,10),"")</f>
        <v>80</v>
      </c>
      <c r="I31" s="18">
        <f>IFERROR(VLOOKUP($P31,'ISIKAN NILAI KELAS 8'!$A$7:$AS$310,11),"")</f>
        <v>0</v>
      </c>
      <c r="J31" s="18">
        <f>IFERROR(VLOOKUP($P31,'ISIKAN NILAI KELAS 8'!$A$7:$AS$310,12),"")</f>
        <v>0</v>
      </c>
      <c r="K31" s="18">
        <f>IFERROR(VLOOKUP($P31,'ISIKAN NILAI KELAS 8'!$A$7:$AS$310,13),"")</f>
        <v>0</v>
      </c>
      <c r="L31" s="18">
        <f>IFERROR(VLOOKUP($P31,'ISIKAN NILAI KELAS 8'!$A$7:$AS$310,14),"")</f>
        <v>0</v>
      </c>
      <c r="M31" s="60">
        <f>IFERROR(VLOOKUP($P31,'ISIKAN NILAI KELAS 8'!$A$7:$AS$310,15),"")</f>
        <v>0</v>
      </c>
      <c r="N31" s="60">
        <f>IFERROR(VLOOKUP($P31,'ISIKAN NILAI KELAS 8'!$A$7:$AS$310,21),"")</f>
        <v>87.6</v>
      </c>
      <c r="P31" s="23">
        <f t="shared" si="4"/>
        <v>55</v>
      </c>
      <c r="AB31" s="4"/>
      <c r="AC31" s="4"/>
      <c r="AD31" s="4"/>
    </row>
    <row r="32" spans="1:30" ht="14.25" customHeight="1">
      <c r="A32" s="59">
        <v>23</v>
      </c>
      <c r="B32" s="151" t="str">
        <f>IFERROR(VLOOKUP(P32,'ISIKAN NILAI KELAS 8'!$A$7:$AS$310,2),"")</f>
        <v>PANJI EKO SAPUTRO</v>
      </c>
      <c r="C32" s="59" t="str">
        <f>IFERROR(VLOOKUP($P32,'ISIKAN NILAI KELAS 8'!$A$7:$AS$310,4),"")</f>
        <v>6563</v>
      </c>
      <c r="D32" s="18">
        <f>IFERROR(VLOOKUP($P32,'ISIKAN NILAI KELAS 8'!$A$7:$AS$310,6),"")</f>
        <v>75</v>
      </c>
      <c r="E32" s="18">
        <f>IFERROR(VLOOKUP($P32,'ISIKAN NILAI KELAS 8'!$A$7:$AS$310,7),"")</f>
        <v>80</v>
      </c>
      <c r="F32" s="18">
        <f>IFERROR(VLOOKUP($P32,'ISIKAN NILAI KELAS 8'!$A$7:$AS$310,8),"")</f>
        <v>85</v>
      </c>
      <c r="G32" s="18">
        <f>IFERROR(VLOOKUP($P32,'ISIKAN NILAI KELAS 8'!$A$7:$AS$310,9),"")</f>
        <v>90</v>
      </c>
      <c r="H32" s="18">
        <f>IFERROR(VLOOKUP($P32,'ISIKAN NILAI KELAS 8'!$A$7:$AS$310,10),"")</f>
        <v>80</v>
      </c>
      <c r="I32" s="18">
        <f>IFERROR(VLOOKUP($P32,'ISIKAN NILAI KELAS 8'!$A$7:$AS$310,11),"")</f>
        <v>0</v>
      </c>
      <c r="J32" s="18">
        <f>IFERROR(VLOOKUP($P32,'ISIKAN NILAI KELAS 8'!$A$7:$AS$310,12),"")</f>
        <v>0</v>
      </c>
      <c r="K32" s="18">
        <f>IFERROR(VLOOKUP($P32,'ISIKAN NILAI KELAS 8'!$A$7:$AS$310,13),"")</f>
        <v>0</v>
      </c>
      <c r="L32" s="18">
        <f>IFERROR(VLOOKUP($P32,'ISIKAN NILAI KELAS 8'!$A$7:$AS$310,14),"")</f>
        <v>0</v>
      </c>
      <c r="M32" s="60">
        <f>IFERROR(VLOOKUP($P32,'ISIKAN NILAI KELAS 8'!$A$7:$AS$310,15),"")</f>
        <v>0</v>
      </c>
      <c r="N32" s="60">
        <f>IFERROR(VLOOKUP($P32,'ISIKAN NILAI KELAS 8'!$A$7:$AS$310,21),"")</f>
        <v>82</v>
      </c>
      <c r="P32" s="23">
        <f t="shared" si="4"/>
        <v>56</v>
      </c>
      <c r="AB32" s="4"/>
      <c r="AC32" s="4"/>
      <c r="AD32" s="4"/>
    </row>
    <row r="33" spans="1:30" ht="14.25" customHeight="1">
      <c r="A33" s="59">
        <v>24</v>
      </c>
      <c r="B33" s="151" t="str">
        <f>IFERROR(VLOOKUP(P33,'ISIKAN NILAI KELAS 8'!$A$7:$AS$310,2),"")</f>
        <v>QINARA PRATIWI</v>
      </c>
      <c r="C33" s="59" t="str">
        <f>IFERROR(VLOOKUP($P33,'ISIKAN NILAI KELAS 8'!$A$7:$AS$310,4),"")</f>
        <v>6564</v>
      </c>
      <c r="D33" s="18">
        <f>IFERROR(VLOOKUP($P33,'ISIKAN NILAI KELAS 8'!$A$7:$AS$310,6),"")</f>
        <v>80</v>
      </c>
      <c r="E33" s="18">
        <f>IFERROR(VLOOKUP($P33,'ISIKAN NILAI KELAS 8'!$A$7:$AS$310,7),"")</f>
        <v>90</v>
      </c>
      <c r="F33" s="18">
        <f>IFERROR(VLOOKUP($P33,'ISIKAN NILAI KELAS 8'!$A$7:$AS$310,8),"")</f>
        <v>80</v>
      </c>
      <c r="G33" s="18">
        <f>IFERROR(VLOOKUP($P33,'ISIKAN NILAI KELAS 8'!$A$7:$AS$310,9),"")</f>
        <v>90</v>
      </c>
      <c r="H33" s="18">
        <f>IFERROR(VLOOKUP($P33,'ISIKAN NILAI KELAS 8'!$A$7:$AS$310,10),"")</f>
        <v>80</v>
      </c>
      <c r="I33" s="18">
        <f>IFERROR(VLOOKUP($P33,'ISIKAN NILAI KELAS 8'!$A$7:$AS$310,11),"")</f>
        <v>0</v>
      </c>
      <c r="J33" s="18">
        <f>IFERROR(VLOOKUP($P33,'ISIKAN NILAI KELAS 8'!$A$7:$AS$310,12),"")</f>
        <v>0</v>
      </c>
      <c r="K33" s="18">
        <f>IFERROR(VLOOKUP($P33,'ISIKAN NILAI KELAS 8'!$A$7:$AS$310,13),"")</f>
        <v>0</v>
      </c>
      <c r="L33" s="18">
        <f>IFERROR(VLOOKUP($P33,'ISIKAN NILAI KELAS 8'!$A$7:$AS$310,14),"")</f>
        <v>0</v>
      </c>
      <c r="M33" s="60">
        <f>IFERROR(VLOOKUP($P33,'ISIKAN NILAI KELAS 8'!$A$7:$AS$310,15),"")</f>
        <v>0</v>
      </c>
      <c r="N33" s="60">
        <f>IFERROR(VLOOKUP($P33,'ISIKAN NILAI KELAS 8'!$A$7:$AS$310,21),"")</f>
        <v>84</v>
      </c>
      <c r="P33" s="23">
        <f t="shared" si="4"/>
        <v>57</v>
      </c>
      <c r="AB33" s="4"/>
      <c r="AC33" s="4"/>
      <c r="AD33" s="4"/>
    </row>
    <row r="34" spans="1:30" ht="14.25" customHeight="1">
      <c r="A34" s="59">
        <v>25</v>
      </c>
      <c r="B34" s="151" t="str">
        <f>IFERROR(VLOOKUP(P34,'ISIKAN NILAI KELAS 8'!$A$7:$AS$310,2),"")</f>
        <v>Raihan Naufal Lathif</v>
      </c>
      <c r="C34" s="59" t="str">
        <f>IFERROR(VLOOKUP($P34,'ISIKAN NILAI KELAS 8'!$A$7:$AS$310,4),"")</f>
        <v>6565</v>
      </c>
      <c r="D34" s="18">
        <f>IFERROR(VLOOKUP($P34,'ISIKAN NILAI KELAS 8'!$A$7:$AS$310,6),"")</f>
        <v>80</v>
      </c>
      <c r="E34" s="18">
        <f>IFERROR(VLOOKUP($P34,'ISIKAN NILAI KELAS 8'!$A$7:$AS$310,7),"")</f>
        <v>92</v>
      </c>
      <c r="F34" s="18">
        <f>IFERROR(VLOOKUP($P34,'ISIKAN NILAI KELAS 8'!$A$7:$AS$310,8),"")</f>
        <v>70</v>
      </c>
      <c r="G34" s="18">
        <f>IFERROR(VLOOKUP($P34,'ISIKAN NILAI KELAS 8'!$A$7:$AS$310,9),"")</f>
        <v>90</v>
      </c>
      <c r="H34" s="18">
        <f>IFERROR(VLOOKUP($P34,'ISIKAN NILAI KELAS 8'!$A$7:$AS$310,10),"")</f>
        <v>75</v>
      </c>
      <c r="I34" s="18">
        <f>IFERROR(VLOOKUP($P34,'ISIKAN NILAI KELAS 8'!$A$7:$AS$310,11),"")</f>
        <v>0</v>
      </c>
      <c r="J34" s="18">
        <f>IFERROR(VLOOKUP($P34,'ISIKAN NILAI KELAS 8'!$A$7:$AS$310,12),"")</f>
        <v>0</v>
      </c>
      <c r="K34" s="18">
        <f>IFERROR(VLOOKUP($P34,'ISIKAN NILAI KELAS 8'!$A$7:$AS$310,13),"")</f>
        <v>0</v>
      </c>
      <c r="L34" s="18">
        <f>IFERROR(VLOOKUP($P34,'ISIKAN NILAI KELAS 8'!$A$7:$AS$310,14),"")</f>
        <v>0</v>
      </c>
      <c r="M34" s="60">
        <f>IFERROR(VLOOKUP($P34,'ISIKAN NILAI KELAS 8'!$A$7:$AS$310,15),"")</f>
        <v>0</v>
      </c>
      <c r="N34" s="60">
        <f>IFERROR(VLOOKUP($P34,'ISIKAN NILAI KELAS 8'!$A$7:$AS$310,21),"")</f>
        <v>81.400000000000006</v>
      </c>
      <c r="P34" s="23">
        <f t="shared" si="4"/>
        <v>58</v>
      </c>
      <c r="AB34" s="4"/>
      <c r="AC34" s="4"/>
      <c r="AD34" s="4"/>
    </row>
    <row r="35" spans="1:30" ht="14.25" customHeight="1">
      <c r="A35" s="59">
        <v>26</v>
      </c>
      <c r="B35" s="151" t="str">
        <f>IFERROR(VLOOKUP(P35,'ISIKAN NILAI KELAS 8'!$A$7:$AS$310,2),"")</f>
        <v>RICO PRIYA PUTRA</v>
      </c>
      <c r="C35" s="59" t="str">
        <f>IFERROR(VLOOKUP($P35,'ISIKAN NILAI KELAS 8'!$A$7:$AS$310,4),"")</f>
        <v>6566</v>
      </c>
      <c r="D35" s="18">
        <f>IFERROR(VLOOKUP($P35,'ISIKAN NILAI KELAS 8'!$A$7:$AS$310,6),"")</f>
        <v>70</v>
      </c>
      <c r="E35" s="18">
        <f>IFERROR(VLOOKUP($P35,'ISIKAN NILAI KELAS 8'!$A$7:$AS$310,7),"")</f>
        <v>88</v>
      </c>
      <c r="F35" s="18">
        <f>IFERROR(VLOOKUP($P35,'ISIKAN NILAI KELAS 8'!$A$7:$AS$310,8),"")</f>
        <v>60</v>
      </c>
      <c r="G35" s="18">
        <f>IFERROR(VLOOKUP($P35,'ISIKAN NILAI KELAS 8'!$A$7:$AS$310,9),"")</f>
        <v>86</v>
      </c>
      <c r="H35" s="18">
        <f>IFERROR(VLOOKUP($P35,'ISIKAN NILAI KELAS 8'!$A$7:$AS$310,10),"")</f>
        <v>70</v>
      </c>
      <c r="I35" s="18">
        <f>IFERROR(VLOOKUP($P35,'ISIKAN NILAI KELAS 8'!$A$7:$AS$310,11),"")</f>
        <v>0</v>
      </c>
      <c r="J35" s="18">
        <f>IFERROR(VLOOKUP($P35,'ISIKAN NILAI KELAS 8'!$A$7:$AS$310,12),"")</f>
        <v>0</v>
      </c>
      <c r="K35" s="18">
        <f>IFERROR(VLOOKUP($P35,'ISIKAN NILAI KELAS 8'!$A$7:$AS$310,13),"")</f>
        <v>0</v>
      </c>
      <c r="L35" s="18">
        <f>IFERROR(VLOOKUP($P35,'ISIKAN NILAI KELAS 8'!$A$7:$AS$310,14),"")</f>
        <v>0</v>
      </c>
      <c r="M35" s="60">
        <f>IFERROR(VLOOKUP($P35,'ISIKAN NILAI KELAS 8'!$A$7:$AS$310,15),"")</f>
        <v>0</v>
      </c>
      <c r="N35" s="60">
        <f>IFERROR(VLOOKUP($P35,'ISIKAN NILAI KELAS 8'!$A$7:$AS$310,21),"")</f>
        <v>74.8</v>
      </c>
      <c r="P35" s="23">
        <f t="shared" si="4"/>
        <v>59</v>
      </c>
      <c r="AB35" s="4"/>
      <c r="AC35" s="4"/>
      <c r="AD35" s="4"/>
    </row>
    <row r="36" spans="1:30" ht="14.25" customHeight="1">
      <c r="A36" s="59">
        <v>27</v>
      </c>
      <c r="B36" s="151" t="str">
        <f>IFERROR(VLOOKUP(P36,'ISIKAN NILAI KELAS 8'!$A$7:$AS$310,2),"")</f>
        <v>SONY GALANG SATRIA</v>
      </c>
      <c r="C36" s="59" t="str">
        <f>IFERROR(VLOOKUP($P36,'ISIKAN NILAI KELAS 8'!$A$7:$AS$310,4),"")</f>
        <v>6568</v>
      </c>
      <c r="D36" s="18">
        <f>IFERROR(VLOOKUP($P36,'ISIKAN NILAI KELAS 8'!$A$7:$AS$310,6),"")</f>
        <v>85</v>
      </c>
      <c r="E36" s="18">
        <f>IFERROR(VLOOKUP($P36,'ISIKAN NILAI KELAS 8'!$A$7:$AS$310,7),"")</f>
        <v>93</v>
      </c>
      <c r="F36" s="18">
        <f>IFERROR(VLOOKUP($P36,'ISIKAN NILAI KELAS 8'!$A$7:$AS$310,8),"")</f>
        <v>90</v>
      </c>
      <c r="G36" s="18">
        <f>IFERROR(VLOOKUP($P36,'ISIKAN NILAI KELAS 8'!$A$7:$AS$310,9),"")</f>
        <v>94</v>
      </c>
      <c r="H36" s="18">
        <f>IFERROR(VLOOKUP($P36,'ISIKAN NILAI KELAS 8'!$A$7:$AS$310,10),"")</f>
        <v>80</v>
      </c>
      <c r="I36" s="18">
        <f>IFERROR(VLOOKUP($P36,'ISIKAN NILAI KELAS 8'!$A$7:$AS$310,11),"")</f>
        <v>0</v>
      </c>
      <c r="J36" s="18">
        <f>IFERROR(VLOOKUP($P36,'ISIKAN NILAI KELAS 8'!$A$7:$AS$310,12),"")</f>
        <v>0</v>
      </c>
      <c r="K36" s="18">
        <f>IFERROR(VLOOKUP($P36,'ISIKAN NILAI KELAS 8'!$A$7:$AS$310,13),"")</f>
        <v>0</v>
      </c>
      <c r="L36" s="18">
        <f>IFERROR(VLOOKUP($P36,'ISIKAN NILAI KELAS 8'!$A$7:$AS$310,14),"")</f>
        <v>0</v>
      </c>
      <c r="M36" s="60">
        <f>IFERROR(VLOOKUP($P36,'ISIKAN NILAI KELAS 8'!$A$7:$AS$310,15),"")</f>
        <v>0</v>
      </c>
      <c r="N36" s="60">
        <f>IFERROR(VLOOKUP($P36,'ISIKAN NILAI KELAS 8'!$A$7:$AS$310,21),"")</f>
        <v>88.4</v>
      </c>
      <c r="P36" s="23">
        <f t="shared" si="4"/>
        <v>60</v>
      </c>
      <c r="AB36" s="4"/>
      <c r="AC36" s="4"/>
      <c r="AD36" s="4"/>
    </row>
    <row r="37" spans="1:30" ht="14.25" customHeight="1">
      <c r="A37" s="59">
        <v>28</v>
      </c>
      <c r="B37" s="151" t="str">
        <f>IFERROR(VLOOKUP(P37,'ISIKAN NILAI KELAS 8'!$A$7:$AS$310,2),"")</f>
        <v>TIARA CALISTA WARDANI</v>
      </c>
      <c r="C37" s="59" t="str">
        <f>IFERROR(VLOOKUP($P37,'ISIKAN NILAI KELAS 8'!$A$7:$AS$310,4),"")</f>
        <v>6569</v>
      </c>
      <c r="D37" s="18">
        <f>IFERROR(VLOOKUP($P37,'ISIKAN NILAI KELAS 8'!$A$7:$AS$310,6),"")</f>
        <v>70</v>
      </c>
      <c r="E37" s="18">
        <f>IFERROR(VLOOKUP($P37,'ISIKAN NILAI KELAS 8'!$A$7:$AS$310,7),"")</f>
        <v>93</v>
      </c>
      <c r="F37" s="18">
        <f>IFERROR(VLOOKUP($P37,'ISIKAN NILAI KELAS 8'!$A$7:$AS$310,8),"")</f>
        <v>70</v>
      </c>
      <c r="G37" s="18">
        <f>IFERROR(VLOOKUP($P37,'ISIKAN NILAI KELAS 8'!$A$7:$AS$310,9),"")</f>
        <v>90</v>
      </c>
      <c r="H37" s="18">
        <f>IFERROR(VLOOKUP($P37,'ISIKAN NILAI KELAS 8'!$A$7:$AS$310,10),"")</f>
        <v>75</v>
      </c>
      <c r="I37" s="18">
        <f>IFERROR(VLOOKUP($P37,'ISIKAN NILAI KELAS 8'!$A$7:$AS$310,11),"")</f>
        <v>0</v>
      </c>
      <c r="J37" s="18">
        <f>IFERROR(VLOOKUP($P37,'ISIKAN NILAI KELAS 8'!$A$7:$AS$310,12),"")</f>
        <v>0</v>
      </c>
      <c r="K37" s="18">
        <f>IFERROR(VLOOKUP($P37,'ISIKAN NILAI KELAS 8'!$A$7:$AS$310,13),"")</f>
        <v>0</v>
      </c>
      <c r="L37" s="18">
        <f>IFERROR(VLOOKUP($P37,'ISIKAN NILAI KELAS 8'!$A$7:$AS$310,14),"")</f>
        <v>0</v>
      </c>
      <c r="M37" s="60">
        <f>IFERROR(VLOOKUP($P37,'ISIKAN NILAI KELAS 8'!$A$7:$AS$310,15),"")</f>
        <v>0</v>
      </c>
      <c r="N37" s="60">
        <f>IFERROR(VLOOKUP($P37,'ISIKAN NILAI KELAS 8'!$A$7:$AS$310,21),"")</f>
        <v>79.599999999999994</v>
      </c>
      <c r="P37" s="23">
        <f t="shared" si="4"/>
        <v>61</v>
      </c>
      <c r="AB37" s="4"/>
      <c r="AC37" s="4"/>
      <c r="AD37" s="4"/>
    </row>
    <row r="38" spans="1:30" ht="14.25" customHeight="1">
      <c r="A38" s="59">
        <v>29</v>
      </c>
      <c r="B38" s="151" t="str">
        <f>IFERROR(VLOOKUP(P38,'ISIKAN NILAI KELAS 8'!$A$7:$AS$310,2),"")</f>
        <v>WINENDY AFIA PUTRI</v>
      </c>
      <c r="C38" s="59" t="str">
        <f>IFERROR(VLOOKUP($P38,'ISIKAN NILAI KELAS 8'!$A$7:$AS$310,4),"")</f>
        <v>6571</v>
      </c>
      <c r="D38" s="18">
        <f>IFERROR(VLOOKUP($P38,'ISIKAN NILAI KELAS 8'!$A$7:$AS$310,6),"")</f>
        <v>85</v>
      </c>
      <c r="E38" s="18">
        <f>IFERROR(VLOOKUP($P38,'ISIKAN NILAI KELAS 8'!$A$7:$AS$310,7),"")</f>
        <v>93</v>
      </c>
      <c r="F38" s="18">
        <f>IFERROR(VLOOKUP($P38,'ISIKAN NILAI KELAS 8'!$A$7:$AS$310,8),"")</f>
        <v>80</v>
      </c>
      <c r="G38" s="18">
        <f>IFERROR(VLOOKUP($P38,'ISIKAN NILAI KELAS 8'!$A$7:$AS$310,9),"")</f>
        <v>90</v>
      </c>
      <c r="H38" s="18">
        <f>IFERROR(VLOOKUP($P38,'ISIKAN NILAI KELAS 8'!$A$7:$AS$310,10),"")</f>
        <v>80</v>
      </c>
      <c r="I38" s="18">
        <f>IFERROR(VLOOKUP($P38,'ISIKAN NILAI KELAS 8'!$A$7:$AS$310,11),"")</f>
        <v>0</v>
      </c>
      <c r="J38" s="18">
        <f>IFERROR(VLOOKUP($P38,'ISIKAN NILAI KELAS 8'!$A$7:$AS$310,12),"")</f>
        <v>0</v>
      </c>
      <c r="K38" s="18">
        <f>IFERROR(VLOOKUP($P38,'ISIKAN NILAI KELAS 8'!$A$7:$AS$310,13),"")</f>
        <v>0</v>
      </c>
      <c r="L38" s="18">
        <f>IFERROR(VLOOKUP($P38,'ISIKAN NILAI KELAS 8'!$A$7:$AS$310,14),"")</f>
        <v>0</v>
      </c>
      <c r="M38" s="60">
        <f>IFERROR(VLOOKUP($P38,'ISIKAN NILAI KELAS 8'!$A$7:$AS$310,15),"")</f>
        <v>0</v>
      </c>
      <c r="N38" s="60">
        <f>IFERROR(VLOOKUP($P38,'ISIKAN NILAI KELAS 8'!$A$7:$AS$310,21),"")</f>
        <v>85.6</v>
      </c>
      <c r="P38" s="23">
        <f t="shared" si="4"/>
        <v>62</v>
      </c>
      <c r="AB38" s="4"/>
      <c r="AC38" s="4"/>
      <c r="AD38" s="4"/>
    </row>
    <row r="39" spans="1:30" ht="14.25" customHeight="1">
      <c r="A39" s="59">
        <v>30</v>
      </c>
      <c r="B39" s="151" t="str">
        <f>IFERROR(VLOOKUP(P39,'ISIKAN NILAI KELAS 8'!$A$7:$AS$310,2),"")</f>
        <v>ZIAN AZIZ FATKHURROHMAN</v>
      </c>
      <c r="C39" s="59" t="str">
        <f>IFERROR(VLOOKUP($P39,'ISIKAN NILAI KELAS 8'!$A$7:$AS$310,4),"")</f>
        <v>6572</v>
      </c>
      <c r="D39" s="18">
        <f>IFERROR(VLOOKUP($P39,'ISIKAN NILAI KELAS 8'!$A$7:$AS$310,6),"")</f>
        <v>90</v>
      </c>
      <c r="E39" s="18">
        <f>IFERROR(VLOOKUP($P39,'ISIKAN NILAI KELAS 8'!$A$7:$AS$310,7),"")</f>
        <v>93</v>
      </c>
      <c r="F39" s="18">
        <f>IFERROR(VLOOKUP($P39,'ISIKAN NILAI KELAS 8'!$A$7:$AS$310,8),"")</f>
        <v>90</v>
      </c>
      <c r="G39" s="18">
        <f>IFERROR(VLOOKUP($P39,'ISIKAN NILAI KELAS 8'!$A$7:$AS$310,9),"")</f>
        <v>92</v>
      </c>
      <c r="H39" s="18">
        <f>IFERROR(VLOOKUP($P39,'ISIKAN NILAI KELAS 8'!$A$7:$AS$310,10),"")</f>
        <v>80</v>
      </c>
      <c r="I39" s="18">
        <f>IFERROR(VLOOKUP($P39,'ISIKAN NILAI KELAS 8'!$A$7:$AS$310,11),"")</f>
        <v>0</v>
      </c>
      <c r="J39" s="18">
        <f>IFERROR(VLOOKUP($P39,'ISIKAN NILAI KELAS 8'!$A$7:$AS$310,12),"")</f>
        <v>0</v>
      </c>
      <c r="K39" s="18">
        <f>IFERROR(VLOOKUP($P39,'ISIKAN NILAI KELAS 8'!$A$7:$AS$310,13),"")</f>
        <v>0</v>
      </c>
      <c r="L39" s="18">
        <f>IFERROR(VLOOKUP($P39,'ISIKAN NILAI KELAS 8'!$A$7:$AS$310,14),"")</f>
        <v>0</v>
      </c>
      <c r="M39" s="60">
        <f>IFERROR(VLOOKUP($P39,'ISIKAN NILAI KELAS 8'!$A$7:$AS$310,15),"")</f>
        <v>0</v>
      </c>
      <c r="N39" s="60">
        <f>IFERROR(VLOOKUP($P39,'ISIKAN NILAI KELAS 8'!$A$7:$AS$310,21),"")</f>
        <v>89</v>
      </c>
      <c r="P39" s="23">
        <f t="shared" si="4"/>
        <v>63</v>
      </c>
      <c r="AB39" s="4"/>
      <c r="AC39" s="4"/>
      <c r="AD39" s="4"/>
    </row>
    <row r="40" spans="1:30" ht="14.25" customHeight="1">
      <c r="A40" s="59">
        <v>31</v>
      </c>
      <c r="B40" s="151">
        <f>IFERROR(VLOOKUP(P40,'ISIKAN NILAI KELAS 8'!$A$7:$AS$310,2),"")</f>
        <v>0</v>
      </c>
      <c r="C40" s="59">
        <f>IFERROR(VLOOKUP($P40,'ISIKAN NILAI KELAS 8'!$A$7:$AS$310,4),"")</f>
        <v>0</v>
      </c>
      <c r="D40" s="18">
        <f>IFERROR(VLOOKUP($P40,'ISIKAN NILAI KELAS 8'!$A$7:$AS$310,6),"")</f>
        <v>0</v>
      </c>
      <c r="E40" s="18">
        <f>IFERROR(VLOOKUP($P40,'ISIKAN NILAI KELAS 8'!$A$7:$AS$310,7),"")</f>
        <v>0</v>
      </c>
      <c r="F40" s="18">
        <f>IFERROR(VLOOKUP($P40,'ISIKAN NILAI KELAS 8'!$A$7:$AS$310,8),"")</f>
        <v>0</v>
      </c>
      <c r="G40" s="18">
        <f>IFERROR(VLOOKUP($P40,'ISIKAN NILAI KELAS 8'!$A$7:$AS$310,9),"")</f>
        <v>0</v>
      </c>
      <c r="H40" s="18">
        <f>IFERROR(VLOOKUP($P40,'ISIKAN NILAI KELAS 8'!$A$7:$AS$310,10),"")</f>
        <v>0</v>
      </c>
      <c r="I40" s="18">
        <f>IFERROR(VLOOKUP($P40,'ISIKAN NILAI KELAS 8'!$A$7:$AS$310,11),"")</f>
        <v>0</v>
      </c>
      <c r="J40" s="18">
        <f>IFERROR(VLOOKUP($P40,'ISIKAN NILAI KELAS 8'!$A$7:$AS$310,12),"")</f>
        <v>0</v>
      </c>
      <c r="K40" s="18">
        <f>IFERROR(VLOOKUP($P40,'ISIKAN NILAI KELAS 8'!$A$7:$AS$310,13),"")</f>
        <v>0</v>
      </c>
      <c r="L40" s="18">
        <f>IFERROR(VLOOKUP($P40,'ISIKAN NILAI KELAS 8'!$A$7:$AS$310,14),"")</f>
        <v>0</v>
      </c>
      <c r="M40" s="60">
        <f>IFERROR(VLOOKUP($P40,'ISIKAN NILAI KELAS 8'!$A$7:$AS$310,15),"")</f>
        <v>0</v>
      </c>
      <c r="N40" s="60">
        <f>IFERROR(VLOOKUP($P40,'ISIKAN NILAI KELAS 8'!$A$7:$AS$310,21),"")</f>
        <v>0</v>
      </c>
      <c r="P40" s="23">
        <f t="shared" si="4"/>
        <v>64</v>
      </c>
      <c r="AB40" s="4"/>
      <c r="AC40" s="4"/>
      <c r="AD40" s="4"/>
    </row>
    <row r="41" spans="1:30" ht="14.25" customHeight="1">
      <c r="A41" s="59">
        <v>32</v>
      </c>
      <c r="B41" s="151">
        <f>IFERROR(VLOOKUP(P41,'ISIKAN NILAI KELAS 8'!$A$7:$AS$310,2),"")</f>
        <v>0</v>
      </c>
      <c r="C41" s="59">
        <f>IFERROR(VLOOKUP($P41,'ISIKAN NILAI KELAS 8'!$A$7:$AS$310,4),"")</f>
        <v>0</v>
      </c>
      <c r="D41" s="18">
        <f>IFERROR(VLOOKUP($P41,'ISIKAN NILAI KELAS 8'!$A$7:$AS$310,6),"")</f>
        <v>0</v>
      </c>
      <c r="E41" s="18">
        <f>IFERROR(VLOOKUP($P41,'ISIKAN NILAI KELAS 8'!$A$7:$AS$310,7),"")</f>
        <v>0</v>
      </c>
      <c r="F41" s="18">
        <f>IFERROR(VLOOKUP($P41,'ISIKAN NILAI KELAS 8'!$A$7:$AS$310,8),"")</f>
        <v>0</v>
      </c>
      <c r="G41" s="18">
        <f>IFERROR(VLOOKUP($P41,'ISIKAN NILAI KELAS 8'!$A$7:$AS$310,9),"")</f>
        <v>0</v>
      </c>
      <c r="H41" s="18">
        <f>IFERROR(VLOOKUP($P41,'ISIKAN NILAI KELAS 8'!$A$7:$AS$310,10),"")</f>
        <v>0</v>
      </c>
      <c r="I41" s="18">
        <f>IFERROR(VLOOKUP($P41,'ISIKAN NILAI KELAS 8'!$A$7:$AS$310,11),"")</f>
        <v>0</v>
      </c>
      <c r="J41" s="18">
        <f>IFERROR(VLOOKUP($P41,'ISIKAN NILAI KELAS 8'!$A$7:$AS$310,12),"")</f>
        <v>0</v>
      </c>
      <c r="K41" s="18">
        <f>IFERROR(VLOOKUP($P41,'ISIKAN NILAI KELAS 8'!$A$7:$AS$310,13),"")</f>
        <v>0</v>
      </c>
      <c r="L41" s="18">
        <f>IFERROR(VLOOKUP($P41,'ISIKAN NILAI KELAS 8'!$A$7:$AS$310,14),"")</f>
        <v>0</v>
      </c>
      <c r="M41" s="60">
        <f>IFERROR(VLOOKUP($P41,'ISIKAN NILAI KELAS 8'!$A$7:$AS$310,15),"")</f>
        <v>0</v>
      </c>
      <c r="N41" s="60">
        <f>IFERROR(VLOOKUP($P41,'ISIKAN NILAI KELAS 8'!$A$7:$AS$310,21),"")</f>
        <v>0</v>
      </c>
      <c r="P41" s="23">
        <f t="shared" si="4"/>
        <v>65</v>
      </c>
      <c r="AB41" s="4"/>
      <c r="AC41" s="4"/>
      <c r="AD41" s="4"/>
    </row>
    <row r="42" spans="1:30" ht="14.25" customHeight="1">
      <c r="AB42" s="4"/>
      <c r="AC42" s="4"/>
      <c r="AD42" s="4"/>
    </row>
    <row r="43" spans="1:30" ht="14.25" customHeight="1">
      <c r="A43" s="80" t="s">
        <v>737</v>
      </c>
      <c r="AB43" s="4"/>
      <c r="AC43" s="4"/>
      <c r="AD43" s="4"/>
    </row>
    <row r="44" spans="1:30" ht="14.25" customHeight="1">
      <c r="A44" s="23" t="s">
        <v>12</v>
      </c>
      <c r="B44" s="81" t="str">
        <f>'ISIKAN NILAI KELAS 8'!F2</f>
        <v xml:space="preserve">Memahami cara pencarian data dalam pengolah lembar kerja. </v>
      </c>
      <c r="AB44" s="4"/>
      <c r="AC44" s="4"/>
      <c r="AD44" s="4"/>
    </row>
    <row r="45" spans="1:30" ht="14.25" customHeight="1">
      <c r="A45" s="23" t="s">
        <v>15</v>
      </c>
      <c r="B45" s="81" t="str">
        <f>'ISIKAN NILAI KELAS 8'!G2</f>
        <v xml:space="preserve"> Memakai tools pengolah lembar kerja. </v>
      </c>
      <c r="AB45" s="4"/>
      <c r="AC45" s="4"/>
      <c r="AD45" s="4"/>
    </row>
    <row r="46" spans="1:30" ht="14.25" customHeight="1">
      <c r="A46" s="23" t="s">
        <v>18</v>
      </c>
      <c r="B46" s="81" t="str">
        <f>'ISIKAN NILAI KELAS 8'!H2</f>
        <v xml:space="preserve">Membuat custom block sebagai prosedur pada Scratch. </v>
      </c>
      <c r="AB46" s="4"/>
      <c r="AC46" s="4"/>
      <c r="AD46" s="4"/>
    </row>
    <row r="47" spans="1:30" ht="14.25" customHeight="1">
      <c r="A47" s="23" t="s">
        <v>19</v>
      </c>
      <c r="B47" s="81" t="str">
        <f>'ISIKAN NILAI KELAS 8'!I2</f>
        <v>Memahami makna blok penyusun program dalam bahasa  Blockly.</v>
      </c>
      <c r="AB47" s="4"/>
      <c r="AC47" s="4"/>
      <c r="AD47" s="4"/>
    </row>
    <row r="48" spans="1:30" ht="14.25" customHeight="1">
      <c r="A48" s="23" t="s">
        <v>22</v>
      </c>
      <c r="B48" s="81" t="str">
        <f>'ISIKAN NILAI KELAS 8'!J2</f>
        <v xml:space="preserve">Memahami dampak media sosial bagi penggunya. </v>
      </c>
      <c r="AB48" s="4"/>
      <c r="AC48" s="4"/>
      <c r="AD48" s="4"/>
    </row>
    <row r="49" spans="1:32" ht="14.25" customHeight="1">
      <c r="A49" s="23" t="s">
        <v>25</v>
      </c>
      <c r="B49" s="81" t="str">
        <f>'ISIKAN NILAI KELAS 8'!K2</f>
        <v xml:space="preserve">Mengkaji kasus cyberbullying untuk dapat mengantisipasi. </v>
      </c>
      <c r="AB49" s="4"/>
      <c r="AC49" s="4"/>
      <c r="AD49" s="4"/>
    </row>
    <row r="50" spans="1:32" ht="14.25" customHeight="1">
      <c r="A50" s="23" t="s">
        <v>29</v>
      </c>
      <c r="B50" s="82">
        <f>'ISIKAN NILAI KELAS 8'!L2</f>
        <v>0</v>
      </c>
      <c r="AB50" s="4"/>
      <c r="AC50" s="4"/>
      <c r="AD50" s="4"/>
    </row>
    <row r="51" spans="1:32" ht="14.25" customHeight="1">
      <c r="A51" s="23" t="s">
        <v>32</v>
      </c>
      <c r="B51" s="82">
        <f>'ISIKAN NILAI KELAS 8'!M2</f>
        <v>0</v>
      </c>
      <c r="AB51" s="4"/>
      <c r="AC51" s="4"/>
      <c r="AD51" s="4"/>
    </row>
    <row r="52" spans="1:32" ht="14.25" customHeight="1">
      <c r="B52" s="82"/>
      <c r="AB52" s="4"/>
      <c r="AC52" s="4"/>
      <c r="AD52" s="4"/>
    </row>
    <row r="53" spans="1:32" ht="14.25" customHeight="1">
      <c r="A53" s="66"/>
      <c r="B53" s="66"/>
      <c r="C53" s="66"/>
      <c r="D53" s="66"/>
      <c r="E53" s="66"/>
      <c r="F53" s="66"/>
      <c r="G53" s="66"/>
      <c r="H53" s="66"/>
      <c r="I53" s="66"/>
      <c r="J53" s="66"/>
      <c r="K53" s="66" t="s">
        <v>1195</v>
      </c>
      <c r="L53" s="66"/>
      <c r="M53" s="66"/>
      <c r="N53" s="66"/>
      <c r="O53" s="66"/>
      <c r="P53" s="66"/>
      <c r="Q53" s="66"/>
      <c r="R53" s="66"/>
      <c r="S53" s="66"/>
      <c r="T53" s="66"/>
      <c r="U53" s="66"/>
      <c r="V53" s="66"/>
      <c r="W53" s="66"/>
      <c r="X53" s="66"/>
      <c r="Y53" s="66"/>
      <c r="Z53" s="66"/>
      <c r="AA53" s="66"/>
      <c r="AB53" s="66"/>
      <c r="AC53" s="66"/>
      <c r="AD53" s="66"/>
      <c r="AE53" s="66"/>
      <c r="AF53" s="66"/>
    </row>
    <row r="54" spans="1:32" ht="14.25" customHeight="1">
      <c r="A54" s="66"/>
      <c r="B54" s="66"/>
      <c r="C54" s="66" t="s">
        <v>738</v>
      </c>
      <c r="D54" s="66"/>
      <c r="E54" s="66"/>
      <c r="F54" s="66"/>
      <c r="G54" s="66"/>
      <c r="H54" s="66"/>
      <c r="I54" s="66"/>
      <c r="J54" s="66"/>
      <c r="K54" s="66" t="s">
        <v>739</v>
      </c>
      <c r="L54" s="66"/>
      <c r="M54" s="66"/>
      <c r="N54" s="66"/>
      <c r="O54" s="66"/>
      <c r="P54" s="66"/>
      <c r="Q54" s="66"/>
      <c r="R54" s="66"/>
      <c r="S54" s="66"/>
      <c r="T54" s="66"/>
      <c r="U54" s="66"/>
      <c r="V54" s="66"/>
      <c r="W54" s="66"/>
      <c r="X54" s="66"/>
      <c r="Y54" s="66"/>
      <c r="Z54" s="66"/>
      <c r="AA54" s="66"/>
      <c r="AB54" s="66"/>
      <c r="AC54" s="66"/>
      <c r="AD54" s="66"/>
      <c r="AE54" s="66"/>
      <c r="AF54" s="66"/>
    </row>
    <row r="55" spans="1:32" ht="14.25" customHeight="1">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row>
    <row r="56" spans="1:32" ht="14.25" customHeight="1">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row>
    <row r="57" spans="1:32" ht="14.25" customHeight="1">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row>
    <row r="58" spans="1:32" ht="14.25" customHeight="1">
      <c r="A58" s="67"/>
      <c r="B58" s="67"/>
      <c r="C58" s="67" t="s">
        <v>740</v>
      </c>
      <c r="D58" s="67"/>
      <c r="E58" s="67"/>
      <c r="F58" s="67"/>
      <c r="G58" s="67"/>
      <c r="H58" s="67"/>
      <c r="I58" s="67"/>
      <c r="J58" s="67"/>
      <c r="K58" s="67" t="str">
        <f>'cover 8'!$F$28</f>
        <v>Muhamad Khomsin, S.Kom</v>
      </c>
      <c r="L58" s="67"/>
      <c r="M58" s="67"/>
      <c r="N58" s="67"/>
      <c r="O58" s="67"/>
      <c r="P58" s="67"/>
      <c r="Q58" s="67"/>
      <c r="R58" s="67"/>
      <c r="S58" s="67"/>
      <c r="T58" s="67"/>
      <c r="U58" s="67"/>
      <c r="V58" s="67"/>
      <c r="W58" s="67"/>
      <c r="X58" s="67"/>
      <c r="Y58" s="67"/>
      <c r="Z58" s="67"/>
      <c r="AA58" s="67"/>
      <c r="AB58" s="67"/>
      <c r="AC58" s="67"/>
      <c r="AD58" s="67"/>
      <c r="AE58" s="67"/>
      <c r="AF58" s="67"/>
    </row>
    <row r="59" spans="1:32" ht="14.25" customHeight="1">
      <c r="A59" s="66"/>
      <c r="B59" s="66"/>
      <c r="C59" s="66" t="s">
        <v>741</v>
      </c>
      <c r="D59" s="66"/>
      <c r="E59" s="66"/>
      <c r="F59" s="66"/>
      <c r="G59" s="66"/>
      <c r="H59" s="66"/>
      <c r="I59" s="66"/>
      <c r="J59" s="66"/>
      <c r="K59" s="66" t="str">
        <f>"NIP.  "&amp;'cover 8'!$F$29</f>
        <v>NIP.  19880811 202321 2 017</v>
      </c>
      <c r="L59" s="66"/>
      <c r="M59" s="66"/>
      <c r="N59" s="66"/>
      <c r="O59" s="66"/>
      <c r="P59" s="66"/>
      <c r="Q59" s="66"/>
      <c r="R59" s="66"/>
      <c r="S59" s="66"/>
      <c r="T59" s="66"/>
      <c r="U59" s="66"/>
      <c r="V59" s="66"/>
      <c r="W59" s="66"/>
      <c r="X59" s="66"/>
      <c r="Y59" s="66"/>
      <c r="Z59" s="66"/>
      <c r="AA59" s="66"/>
      <c r="AB59" s="66"/>
      <c r="AC59" s="66"/>
      <c r="AD59" s="66"/>
      <c r="AE59" s="66"/>
      <c r="AF59" s="66"/>
    </row>
    <row r="60" spans="1:32" ht="14.25" customHeight="1">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row>
    <row r="61" spans="1:32" ht="14.25" hidden="1" customHeight="1">
      <c r="AB61" s="4"/>
      <c r="AC61" s="4"/>
      <c r="AD61" s="4"/>
    </row>
    <row r="62" spans="1:32" ht="14.25" hidden="1" customHeight="1">
      <c r="A62" s="235" t="s">
        <v>662</v>
      </c>
      <c r="B62" s="204"/>
      <c r="C62" s="204"/>
      <c r="D62" s="204"/>
      <c r="E62" s="204"/>
      <c r="F62" s="204"/>
      <c r="G62" s="204"/>
      <c r="H62" s="204"/>
      <c r="I62" s="204"/>
      <c r="J62" s="204"/>
      <c r="K62" s="204"/>
      <c r="L62" s="204"/>
      <c r="M62" s="204"/>
      <c r="N62" s="204"/>
      <c r="AB62" s="4"/>
      <c r="AC62" s="4"/>
      <c r="AD62" s="4"/>
    </row>
    <row r="63" spans="1:32" ht="14.25" hidden="1" customHeight="1">
      <c r="A63" s="235" t="s">
        <v>2</v>
      </c>
      <c r="B63" s="204"/>
      <c r="C63" s="204"/>
      <c r="D63" s="204"/>
      <c r="E63" s="204"/>
      <c r="F63" s="204"/>
      <c r="G63" s="204"/>
      <c r="H63" s="204"/>
      <c r="I63" s="204"/>
      <c r="J63" s="204"/>
      <c r="K63" s="204"/>
      <c r="L63" s="204"/>
      <c r="M63" s="204"/>
      <c r="N63" s="204"/>
      <c r="AB63" s="4"/>
      <c r="AC63" s="4"/>
      <c r="AD63" s="4"/>
    </row>
    <row r="64" spans="1:32" ht="14.25" hidden="1" customHeight="1">
      <c r="A64" s="70"/>
      <c r="B64" s="71"/>
      <c r="C64" s="71"/>
      <c r="D64" s="71"/>
      <c r="E64" s="71"/>
      <c r="F64" s="71"/>
      <c r="AB64" s="4"/>
      <c r="AC64" s="4"/>
      <c r="AD64" s="4"/>
    </row>
    <row r="65" spans="1:32" ht="14.25" hidden="1" customHeight="1">
      <c r="A65" s="71" t="s">
        <v>668</v>
      </c>
      <c r="B65" s="71"/>
      <c r="C65" s="71" t="str">
        <f>":   "&amp;'cover 8'!$F$33</f>
        <v>:   2022/2023</v>
      </c>
      <c r="E65" s="71"/>
      <c r="H65" s="71" t="s">
        <v>38</v>
      </c>
      <c r="I65" s="71"/>
      <c r="K65" s="71" t="str">
        <f>":   "&amp;$P$1</f>
        <v>:   8B</v>
      </c>
      <c r="AB65" s="4"/>
      <c r="AC65" s="4"/>
      <c r="AD65" s="4"/>
    </row>
    <row r="66" spans="1:32" ht="14.25" hidden="1" customHeight="1">
      <c r="A66" s="71" t="s">
        <v>671</v>
      </c>
      <c r="B66" s="71"/>
      <c r="C66" s="71" t="str">
        <f>":   "&amp;'cover 8'!$F$30</f>
        <v>:   0</v>
      </c>
      <c r="E66" s="71"/>
      <c r="H66" s="71" t="s">
        <v>672</v>
      </c>
      <c r="I66" s="71"/>
      <c r="K66" s="71" t="str">
        <f>":   "&amp;'cover 8'!$G$32</f>
        <v>:   1</v>
      </c>
      <c r="AB66" s="4"/>
      <c r="AC66" s="4"/>
      <c r="AD66" s="4"/>
    </row>
    <row r="67" spans="1:32" ht="14.25" hidden="1" customHeight="1">
      <c r="A67" s="71" t="s">
        <v>676</v>
      </c>
      <c r="B67" s="71"/>
      <c r="C67" s="71" t="str">
        <f>":   "&amp;'cover 8'!$F$31</f>
        <v>:   D</v>
      </c>
      <c r="E67" s="71"/>
      <c r="H67" s="71" t="s">
        <v>677</v>
      </c>
      <c r="I67" s="71"/>
      <c r="K67" s="71" t="str">
        <f>":   "&amp;'cover 8'!$F$28</f>
        <v>:   Muhamad Khomsin, S.Kom</v>
      </c>
      <c r="L67" s="71"/>
      <c r="M67" s="71"/>
      <c r="N67" s="71"/>
      <c r="AB67" s="4"/>
      <c r="AC67" s="4"/>
      <c r="AD67" s="4"/>
    </row>
    <row r="68" spans="1:32" ht="14.25" hidden="1" customHeight="1">
      <c r="E68" s="71"/>
      <c r="AB68" s="4"/>
      <c r="AC68" s="4"/>
      <c r="AD68" s="4"/>
    </row>
    <row r="69" spans="1:32" ht="14.25" customHeight="1">
      <c r="A69" s="236" t="s">
        <v>34</v>
      </c>
      <c r="B69" s="229" t="s">
        <v>683</v>
      </c>
      <c r="C69" s="238" t="s">
        <v>686</v>
      </c>
      <c r="D69" s="238" t="s">
        <v>742</v>
      </c>
      <c r="E69" s="240"/>
      <c r="F69" s="240"/>
      <c r="G69" s="240"/>
      <c r="H69" s="240"/>
      <c r="I69" s="241"/>
      <c r="J69" s="238" t="s">
        <v>743</v>
      </c>
      <c r="K69" s="240"/>
      <c r="L69" s="240"/>
      <c r="M69" s="240"/>
      <c r="N69" s="240"/>
      <c r="O69" s="241"/>
      <c r="AB69" s="83" t="s">
        <v>744</v>
      </c>
      <c r="AC69" s="83"/>
      <c r="AD69" s="83"/>
    </row>
    <row r="70" spans="1:32" ht="14.25" customHeight="1">
      <c r="A70" s="230"/>
      <c r="B70" s="230"/>
      <c r="C70" s="239"/>
      <c r="D70" s="239"/>
      <c r="E70" s="242"/>
      <c r="F70" s="242"/>
      <c r="G70" s="242"/>
      <c r="H70" s="242"/>
      <c r="I70" s="243"/>
      <c r="J70" s="239"/>
      <c r="K70" s="242"/>
      <c r="L70" s="242"/>
      <c r="M70" s="242"/>
      <c r="N70" s="242"/>
      <c r="O70" s="243"/>
      <c r="AB70" s="4"/>
      <c r="AC70" s="4"/>
      <c r="AD70" s="4"/>
    </row>
    <row r="71" spans="1:32" ht="85.5" customHeight="1">
      <c r="A71" s="152">
        <v>1</v>
      </c>
      <c r="B71" s="153" t="str">
        <f>IFERROR(VLOOKUP(P71,'ISIKAN NILAI KELAS 8'!$A$7:$AS$310,2),"")</f>
        <v>Ahmad Husni Fadhil Azis</v>
      </c>
      <c r="C71" s="154">
        <f>IFERROR(VLOOKUP($P71,'ISIKAN NILAI KELAS 8'!$A$7:$AZ$310,45),"")</f>
        <v>85.4</v>
      </c>
      <c r="D71" s="259" t="str">
        <f>IFERROR(VLOOKUP($P71,'ISIKAN NILAI KELAS 8'!$A$7:$AZ$310,48),"")</f>
        <v>Mencapai kompetensi dengan sangat baik dalam Memahami dampak media sosial bagi penggunya.  Memakai tools pengolah lembar kerja. Membuat custom block sebagai prosedur pada Scratch. Memahami makna blok penyusun program dalam bahasa  Blockly.</v>
      </c>
      <c r="E71" s="232"/>
      <c r="F71" s="232"/>
      <c r="G71" s="232"/>
      <c r="H71" s="232"/>
      <c r="I71" s="233"/>
      <c r="J71" s="259" t="str">
        <f>IFERROR(VLOOKUP($P71,'ISIKAN NILAI KELAS 8'!$A$7:$AZ$310,49),"")</f>
        <v xml:space="preserve">Perlu peningkatan dalam hal Memahami cara pencarian data dalam pengolah lembar kerja. </v>
      </c>
      <c r="K71" s="232"/>
      <c r="L71" s="232"/>
      <c r="M71" s="232"/>
      <c r="N71" s="232"/>
      <c r="O71" s="233"/>
      <c r="P71" s="155">
        <f>VLOOKUP(P1,$R$2:$U$28,2)</f>
        <v>34</v>
      </c>
      <c r="Q71" s="155"/>
      <c r="R71" s="155"/>
      <c r="S71" s="155"/>
      <c r="T71" s="155"/>
      <c r="U71" s="155"/>
      <c r="V71" s="155"/>
      <c r="W71" s="155"/>
      <c r="X71" s="155"/>
      <c r="Y71" s="155"/>
      <c r="Z71" s="155"/>
      <c r="AA71" s="155"/>
      <c r="AB71" s="156">
        <f t="shared" ref="AB71:AC71" si="5">C71</f>
        <v>85.4</v>
      </c>
      <c r="AC71" s="157" t="str">
        <f t="shared" si="5"/>
        <v>Mencapai kompetensi dengan sangat baik dalam Memahami dampak media sosial bagi penggunya.  Memakai tools pengolah lembar kerja. Membuat custom block sebagai prosedur pada Scratch. Memahami makna blok penyusun program dalam bahasa  Blockly.</v>
      </c>
      <c r="AD71" s="157" t="str">
        <f t="shared" ref="AD71:AD102" si="6">J71</f>
        <v xml:space="preserve">Perlu peningkatan dalam hal Memahami cara pencarian data dalam pengolah lembar kerja. </v>
      </c>
      <c r="AE71" s="88">
        <f t="shared" ref="AE71:AF71" si="7">LEN(AC71)</f>
        <v>239</v>
      </c>
      <c r="AF71" s="88">
        <f t="shared" si="7"/>
        <v>86</v>
      </c>
    </row>
    <row r="72" spans="1:32" ht="85.5" customHeight="1">
      <c r="A72" s="158">
        <v>2</v>
      </c>
      <c r="B72" s="159" t="str">
        <f>IFERROR(VLOOKUP(P72,'ISIKAN NILAI KELAS 8'!$A$7:$AS$310,2),"")</f>
        <v>Aira Safitri</v>
      </c>
      <c r="C72" s="160">
        <f>IFERROR(VLOOKUP($P72,'ISIKAN NILAI KELAS 8'!$A$7:$AS$310,21),"")</f>
        <v>83.6</v>
      </c>
      <c r="D72" s="259" t="str">
        <f>IFERROR(VLOOKUP($P72,'ISIKAN NILAI KELAS 8'!$A$7:$AZ$310,48),"")</f>
        <v>Mencapai kompetensi dengan sangat baik dalam Memahami cara pencarian data dalam pengolah lembar kerja.  Memakai tools pengolah lembar kerja. Memahami makna blok penyusun program dalam bahasa  Blockly.</v>
      </c>
      <c r="E72" s="232"/>
      <c r="F72" s="232"/>
      <c r="G72" s="232"/>
      <c r="H72" s="232"/>
      <c r="I72" s="233"/>
      <c r="J72" s="259" t="str">
        <f>IFERROR(VLOOKUP($P72,'ISIKAN NILAI KELAS 8'!$A$7:$AZ$310,49),"")</f>
        <v xml:space="preserve">Perlu peningkatan dalam hal Membuat custom block sebagai prosedur pada Scratch. Memahami dampak media sosial bagi penggunya. </v>
      </c>
      <c r="K72" s="232"/>
      <c r="L72" s="232"/>
      <c r="M72" s="232"/>
      <c r="N72" s="232"/>
      <c r="O72" s="233"/>
      <c r="P72" s="155">
        <f t="shared" ref="P72:P102" si="8">P71+1</f>
        <v>35</v>
      </c>
      <c r="Q72" s="155"/>
      <c r="R72" s="155"/>
      <c r="S72" s="155"/>
      <c r="T72" s="155"/>
      <c r="U72" s="155"/>
      <c r="V72" s="155"/>
      <c r="W72" s="155"/>
      <c r="X72" s="155"/>
      <c r="Y72" s="155"/>
      <c r="Z72" s="155"/>
      <c r="AA72" s="155"/>
      <c r="AB72" s="156">
        <f t="shared" ref="AB72:AC72" si="9">C72</f>
        <v>83.6</v>
      </c>
      <c r="AC72" s="157" t="str">
        <f t="shared" si="9"/>
        <v>Mencapai kompetensi dengan sangat baik dalam Memahami cara pencarian data dalam pengolah lembar kerja.  Memakai tools pengolah lembar kerja. Memahami makna blok penyusun program dalam bahasa  Blockly.</v>
      </c>
      <c r="AD72" s="157" t="str">
        <f t="shared" si="6"/>
        <v xml:space="preserve">Perlu peningkatan dalam hal Membuat custom block sebagai prosedur pada Scratch. Memahami dampak media sosial bagi penggunya. </v>
      </c>
      <c r="AE72" s="88">
        <f t="shared" ref="AE72:AF72" si="10">LEN(AC72)</f>
        <v>200</v>
      </c>
      <c r="AF72" s="88">
        <f t="shared" si="10"/>
        <v>125</v>
      </c>
    </row>
    <row r="73" spans="1:32" ht="85.5" customHeight="1">
      <c r="A73" s="158">
        <v>3</v>
      </c>
      <c r="B73" s="159" t="str">
        <f>IFERROR(VLOOKUP(P73,'ISIKAN NILAI KELAS 8'!$A$7:$AS$310,2),"")</f>
        <v>AISYA FITRA ALRADIAN</v>
      </c>
      <c r="C73" s="160">
        <f>IFERROR(VLOOKUP($P73,'ISIKAN NILAI KELAS 8'!$A$7:$AS$310,21),"")</f>
        <v>82</v>
      </c>
      <c r="D73" s="259" t="str">
        <f>IFERROR(VLOOKUP($P73,'ISIKAN NILAI KELAS 8'!$A$7:$AZ$310,48),"")</f>
        <v>Mencapai kompetensi dengan sangat baik dalam Membuat custom block sebagai prosedur pada Scratch.  Memakai tools pengolah lembar kerja. Memahami makna blok penyusun program dalam bahasa  Blockly.</v>
      </c>
      <c r="E73" s="232"/>
      <c r="F73" s="232"/>
      <c r="G73" s="232"/>
      <c r="H73" s="232"/>
      <c r="I73" s="233"/>
      <c r="J73" s="259" t="str">
        <f>IFERROR(VLOOKUP($P73,'ISIKAN NILAI KELAS 8'!$A$7:$AZ$310,49),"")</f>
        <v xml:space="preserve">Perlu peningkatan dalam hal Memahami cara pencarian data dalam pengolah lembar kerja. </v>
      </c>
      <c r="K73" s="232"/>
      <c r="L73" s="232"/>
      <c r="M73" s="232"/>
      <c r="N73" s="232"/>
      <c r="O73" s="233"/>
      <c r="P73" s="155">
        <f t="shared" si="8"/>
        <v>36</v>
      </c>
      <c r="Q73" s="155"/>
      <c r="R73" s="155"/>
      <c r="S73" s="155"/>
      <c r="T73" s="155"/>
      <c r="U73" s="155"/>
      <c r="V73" s="155"/>
      <c r="W73" s="155"/>
      <c r="X73" s="155"/>
      <c r="Y73" s="155"/>
      <c r="Z73" s="155"/>
      <c r="AA73" s="155"/>
      <c r="AB73" s="156">
        <f t="shared" ref="AB73:AC73" si="11">C73</f>
        <v>82</v>
      </c>
      <c r="AC73" s="157" t="str">
        <f t="shared" si="11"/>
        <v>Mencapai kompetensi dengan sangat baik dalam Membuat custom block sebagai prosedur pada Scratch.  Memakai tools pengolah lembar kerja. Memahami makna blok penyusun program dalam bahasa  Blockly.</v>
      </c>
      <c r="AD73" s="157" t="str">
        <f t="shared" si="6"/>
        <v xml:space="preserve">Perlu peningkatan dalam hal Memahami cara pencarian data dalam pengolah lembar kerja. </v>
      </c>
      <c r="AE73" s="88">
        <f t="shared" ref="AE73:AF73" si="12">LEN(AC73)</f>
        <v>194</v>
      </c>
      <c r="AF73" s="88">
        <f t="shared" si="12"/>
        <v>86</v>
      </c>
    </row>
    <row r="74" spans="1:32" ht="85.5" customHeight="1">
      <c r="A74" s="158">
        <v>4</v>
      </c>
      <c r="B74" s="159" t="str">
        <f>IFERROR(VLOOKUP(P74,'ISIKAN NILAI KELAS 8'!$A$7:$AS$310,2),"")</f>
        <v>ALIF HERMAWAN</v>
      </c>
      <c r="C74" s="160">
        <f>IFERROR(VLOOKUP($P74,'ISIKAN NILAI KELAS 8'!$A$7:$AS$310,21),"")</f>
        <v>86.4</v>
      </c>
      <c r="D74" s="259" t="str">
        <f>IFERROR(VLOOKUP($P74,'ISIKAN NILAI KELAS 8'!$A$7:$AZ$310,48),"")</f>
        <v>Mencapai kompetensi dengan sangat baik dalam Memahami dampak media sosial bagi penggunya. Memahami cara pencarian data dalam pengolah lembar kerja.  Memakai tools pengolah lembar kerja. Membuat custom block sebagai prosedur pada Scratch. Memahami makna blok penyusun program dalam bahasa  Blockly.</v>
      </c>
      <c r="E74" s="232"/>
      <c r="F74" s="232"/>
      <c r="G74" s="232"/>
      <c r="H74" s="232"/>
      <c r="I74" s="233"/>
      <c r="J74" s="259" t="str">
        <f>IFERROR(VLOOKUP($P74,'ISIKAN NILAI KELAS 8'!$A$7:$AZ$310,49),"")</f>
        <v/>
      </c>
      <c r="K74" s="232"/>
      <c r="L74" s="232"/>
      <c r="M74" s="232"/>
      <c r="N74" s="232"/>
      <c r="O74" s="233"/>
      <c r="P74" s="155">
        <f t="shared" si="8"/>
        <v>37</v>
      </c>
      <c r="Q74" s="155"/>
      <c r="R74" s="155"/>
      <c r="S74" s="155"/>
      <c r="T74" s="155"/>
      <c r="U74" s="155"/>
      <c r="V74" s="155"/>
      <c r="W74" s="155"/>
      <c r="X74" s="155"/>
      <c r="Y74" s="155"/>
      <c r="Z74" s="155"/>
      <c r="AA74" s="155"/>
      <c r="AB74" s="156">
        <f t="shared" ref="AB74:AC74" si="13">C74</f>
        <v>86.4</v>
      </c>
      <c r="AC74" s="157" t="str">
        <f t="shared" si="13"/>
        <v>Mencapai kompetensi dengan sangat baik dalam Memahami dampak media sosial bagi penggunya. Memahami cara pencarian data dalam pengolah lembar kerja.  Memakai tools pengolah lembar kerja. Membuat custom block sebagai prosedur pada Scratch. Memahami makna blok penyusun program dalam bahasa  Blockly.</v>
      </c>
      <c r="AD74" s="157" t="str">
        <f t="shared" si="6"/>
        <v/>
      </c>
      <c r="AE74" s="88">
        <f t="shared" ref="AE74:AF74" si="14">LEN(AC74)</f>
        <v>297</v>
      </c>
      <c r="AF74" s="88">
        <f t="shared" si="14"/>
        <v>0</v>
      </c>
    </row>
    <row r="75" spans="1:32" ht="85.5" customHeight="1">
      <c r="A75" s="158">
        <v>5</v>
      </c>
      <c r="B75" s="159" t="str">
        <f>IFERROR(VLOOKUP(P75,'ISIKAN NILAI KELAS 8'!$A$7:$AS$310,2),"")</f>
        <v>Ananda Bunga Prasasti</v>
      </c>
      <c r="C75" s="160" t="str">
        <f>IFERROR(VLOOKUP($P75,'ISIKAN NILAI KELAS 8'!$A$7:$AS$310,21),"")</f>
        <v/>
      </c>
      <c r="D75" s="259" t="str">
        <f>IFERROR(VLOOKUP($P75,'ISIKAN NILAI KELAS 8'!$A$7:$AZ$310,48),"")</f>
        <v/>
      </c>
      <c r="E75" s="232"/>
      <c r="F75" s="232"/>
      <c r="G75" s="232"/>
      <c r="H75" s="232"/>
      <c r="I75" s="233"/>
      <c r="J75" s="259" t="str">
        <f>IFERROR(VLOOKUP($P75,'ISIKAN NILAI KELAS 8'!$A$7:$AZ$310,49),"")</f>
        <v/>
      </c>
      <c r="K75" s="232"/>
      <c r="L75" s="232"/>
      <c r="M75" s="232"/>
      <c r="N75" s="232"/>
      <c r="O75" s="233"/>
      <c r="P75" s="155">
        <f t="shared" si="8"/>
        <v>38</v>
      </c>
      <c r="Q75" s="155"/>
      <c r="R75" s="155"/>
      <c r="S75" s="155"/>
      <c r="T75" s="155"/>
      <c r="U75" s="155"/>
      <c r="V75" s="155"/>
      <c r="W75" s="155"/>
      <c r="X75" s="155"/>
      <c r="Y75" s="155"/>
      <c r="Z75" s="155"/>
      <c r="AA75" s="155"/>
      <c r="AB75" s="156" t="str">
        <f t="shared" ref="AB75:AC75" si="15">C75</f>
        <v/>
      </c>
      <c r="AC75" s="157" t="str">
        <f t="shared" si="15"/>
        <v/>
      </c>
      <c r="AD75" s="157" t="str">
        <f t="shared" si="6"/>
        <v/>
      </c>
      <c r="AE75" s="88">
        <f t="shared" ref="AE75:AF75" si="16">LEN(AC75)</f>
        <v>0</v>
      </c>
      <c r="AF75" s="88">
        <f t="shared" si="16"/>
        <v>0</v>
      </c>
    </row>
    <row r="76" spans="1:32" ht="85.5" customHeight="1">
      <c r="A76" s="158">
        <v>6</v>
      </c>
      <c r="B76" s="159" t="str">
        <f>IFERROR(VLOOKUP(P76,'ISIKAN NILAI KELAS 8'!$A$7:$AS$310,2),"")</f>
        <v>ARDA SATMIKA LAKSANA</v>
      </c>
      <c r="C76" s="160">
        <f>IFERROR(VLOOKUP($P76,'ISIKAN NILAI KELAS 8'!$A$7:$AS$310,21),"")</f>
        <v>83</v>
      </c>
      <c r="D76" s="259" t="str">
        <f>IFERROR(VLOOKUP($P76,'ISIKAN NILAI KELAS 8'!$A$7:$AZ$310,48),"")</f>
        <v>Mencapai kompetensi dengan sangat baik dalam Memahami cara pencarian data dalam pengolah lembar kerja.  Memakai tools pengolah lembar kerja. Memahami makna blok penyusun program dalam bahasa  Blockly.</v>
      </c>
      <c r="E76" s="232"/>
      <c r="F76" s="232"/>
      <c r="G76" s="232"/>
      <c r="H76" s="232"/>
      <c r="I76" s="233"/>
      <c r="J76" s="259" t="str">
        <f>IFERROR(VLOOKUP($P76,'ISIKAN NILAI KELAS 8'!$A$7:$AZ$310,49),"")</f>
        <v xml:space="preserve">Perlu peningkatan dalam hal Membuat custom block sebagai prosedur pada Scratch. Memahami dampak media sosial bagi penggunya. </v>
      </c>
      <c r="K76" s="232"/>
      <c r="L76" s="232"/>
      <c r="M76" s="232"/>
      <c r="N76" s="232"/>
      <c r="O76" s="233"/>
      <c r="P76" s="155">
        <f t="shared" si="8"/>
        <v>39</v>
      </c>
      <c r="Q76" s="155"/>
      <c r="R76" s="155"/>
      <c r="S76" s="155"/>
      <c r="T76" s="155"/>
      <c r="U76" s="155"/>
      <c r="V76" s="155"/>
      <c r="W76" s="155"/>
      <c r="X76" s="155"/>
      <c r="Y76" s="155"/>
      <c r="Z76" s="155"/>
      <c r="AA76" s="155"/>
      <c r="AB76" s="156">
        <f t="shared" ref="AB76:AC76" si="17">C76</f>
        <v>83</v>
      </c>
      <c r="AC76" s="157" t="str">
        <f t="shared" si="17"/>
        <v>Mencapai kompetensi dengan sangat baik dalam Memahami cara pencarian data dalam pengolah lembar kerja.  Memakai tools pengolah lembar kerja. Memahami makna blok penyusun program dalam bahasa  Blockly.</v>
      </c>
      <c r="AD76" s="157" t="str">
        <f t="shared" si="6"/>
        <v xml:space="preserve">Perlu peningkatan dalam hal Membuat custom block sebagai prosedur pada Scratch. Memahami dampak media sosial bagi penggunya. </v>
      </c>
      <c r="AE76" s="88">
        <f t="shared" ref="AE76:AF76" si="18">LEN(AC76)</f>
        <v>200</v>
      </c>
      <c r="AF76" s="88">
        <f t="shared" si="18"/>
        <v>125</v>
      </c>
    </row>
    <row r="77" spans="1:32" ht="85.5" customHeight="1">
      <c r="A77" s="158">
        <v>7</v>
      </c>
      <c r="B77" s="159" t="str">
        <f>IFERROR(VLOOKUP(P77,'ISIKAN NILAI KELAS 8'!$A$7:$AS$310,2),"")</f>
        <v>ASHWA CHASANATUL ZAHRA</v>
      </c>
      <c r="C77" s="160">
        <f>IFERROR(VLOOKUP($P77,'ISIKAN NILAI KELAS 8'!$A$7:$AS$310,21),"")</f>
        <v>84.4</v>
      </c>
      <c r="D77" s="259" t="str">
        <f>IFERROR(VLOOKUP($P77,'ISIKAN NILAI KELAS 8'!$A$7:$AZ$310,48),"")</f>
        <v>Mencapai kompetensi dengan sangat baik dalam Memahami dampak media sosial bagi penggunya.  Memakai tools pengolah lembar kerja. Membuat custom block sebagai prosedur pada Scratch. Memahami makna blok penyusun program dalam bahasa  Blockly.</v>
      </c>
      <c r="E77" s="232"/>
      <c r="F77" s="232"/>
      <c r="G77" s="232"/>
      <c r="H77" s="232"/>
      <c r="I77" s="233"/>
      <c r="J77" s="259" t="str">
        <f>IFERROR(VLOOKUP($P77,'ISIKAN NILAI KELAS 8'!$A$7:$AZ$310,49),"")</f>
        <v xml:space="preserve">Perlu peningkatan dalam hal Memahami cara pencarian data dalam pengolah lembar kerja. </v>
      </c>
      <c r="K77" s="232"/>
      <c r="L77" s="232"/>
      <c r="M77" s="232"/>
      <c r="N77" s="232"/>
      <c r="O77" s="233"/>
      <c r="P77" s="155">
        <f t="shared" si="8"/>
        <v>40</v>
      </c>
      <c r="Q77" s="155"/>
      <c r="R77" s="155"/>
      <c r="S77" s="155"/>
      <c r="T77" s="155"/>
      <c r="U77" s="155"/>
      <c r="V77" s="155"/>
      <c r="W77" s="155"/>
      <c r="X77" s="155"/>
      <c r="Y77" s="155"/>
      <c r="Z77" s="155"/>
      <c r="AA77" s="155"/>
      <c r="AB77" s="156">
        <f t="shared" ref="AB77:AC77" si="19">C77</f>
        <v>84.4</v>
      </c>
      <c r="AC77" s="157" t="str">
        <f t="shared" si="19"/>
        <v>Mencapai kompetensi dengan sangat baik dalam Memahami dampak media sosial bagi penggunya.  Memakai tools pengolah lembar kerja. Membuat custom block sebagai prosedur pada Scratch. Memahami makna blok penyusun program dalam bahasa  Blockly.</v>
      </c>
      <c r="AD77" s="157" t="str">
        <f t="shared" si="6"/>
        <v xml:space="preserve">Perlu peningkatan dalam hal Memahami cara pencarian data dalam pengolah lembar kerja. </v>
      </c>
      <c r="AE77" s="88">
        <f t="shared" ref="AE77:AF77" si="20">LEN(AC77)</f>
        <v>239</v>
      </c>
      <c r="AF77" s="88">
        <f t="shared" si="20"/>
        <v>86</v>
      </c>
    </row>
    <row r="78" spans="1:32" ht="85.5" customHeight="1">
      <c r="A78" s="158">
        <v>8</v>
      </c>
      <c r="B78" s="159" t="str">
        <f>IFERROR(VLOOKUP(P78,'ISIKAN NILAI KELAS 8'!$A$7:$AS$310,2),"")</f>
        <v>Bayu Septyan Hermansyah</v>
      </c>
      <c r="C78" s="160">
        <f>IFERROR(VLOOKUP($P78,'ISIKAN NILAI KELAS 8'!$A$7:$AS$310,21),"")</f>
        <v>70</v>
      </c>
      <c r="D78" s="259" t="str">
        <f>IFERROR(VLOOKUP($P78,'ISIKAN NILAI KELAS 8'!$A$7:$AZ$310,48),"")</f>
        <v>Mencapai kompetensi dengan sangat baik dalam Memahami makna blok penyusun program dalam bahasa  Blockly.</v>
      </c>
      <c r="E78" s="232"/>
      <c r="F78" s="232"/>
      <c r="G78" s="232"/>
      <c r="H78" s="232"/>
      <c r="I78" s="233"/>
      <c r="J78" s="259" t="str">
        <f>IFERROR(VLOOKUP($P78,'ISIKAN NILAI KELAS 8'!$A$7:$AZ$310,49),"")</f>
        <v xml:space="preserve">Perlu peningkatan dalam hal Memahami cara pencarian data dalam pengolah lembar kerja.  Memakai tools pengolah lembar kerja. Membuat custom block sebagai prosedur pada Scratch. Memahami dampak media sosial bagi penggunya. </v>
      </c>
      <c r="K78" s="232"/>
      <c r="L78" s="232"/>
      <c r="M78" s="232"/>
      <c r="N78" s="232"/>
      <c r="O78" s="233"/>
      <c r="P78" s="155">
        <f t="shared" si="8"/>
        <v>41</v>
      </c>
      <c r="Q78" s="155"/>
      <c r="R78" s="155"/>
      <c r="S78" s="155"/>
      <c r="T78" s="155"/>
      <c r="U78" s="155"/>
      <c r="V78" s="155"/>
      <c r="W78" s="155"/>
      <c r="X78" s="155"/>
      <c r="Y78" s="155"/>
      <c r="Z78" s="155"/>
      <c r="AA78" s="155"/>
      <c r="AB78" s="156">
        <f t="shared" ref="AB78:AC78" si="21">C78</f>
        <v>70</v>
      </c>
      <c r="AC78" s="157" t="str">
        <f t="shared" si="21"/>
        <v>Mencapai kompetensi dengan sangat baik dalam Memahami makna blok penyusun program dalam bahasa  Blockly.</v>
      </c>
      <c r="AD78" s="157" t="str">
        <f t="shared" si="6"/>
        <v xml:space="preserve">Perlu peningkatan dalam hal Memahami cara pencarian data dalam pengolah lembar kerja.  Memakai tools pengolah lembar kerja. Membuat custom block sebagai prosedur pada Scratch. Memahami dampak media sosial bagi penggunya. </v>
      </c>
      <c r="AE78" s="88">
        <f t="shared" ref="AE78:AF78" si="22">LEN(AC78)</f>
        <v>104</v>
      </c>
      <c r="AF78" s="88">
        <f t="shared" si="22"/>
        <v>221</v>
      </c>
    </row>
    <row r="79" spans="1:32" ht="85.5" customHeight="1">
      <c r="A79" s="158">
        <v>9</v>
      </c>
      <c r="B79" s="159" t="str">
        <f>IFERROR(VLOOKUP(P79,'ISIKAN NILAI KELAS 8'!$A$7:$AS$310,2),"")</f>
        <v>Davi Adriansyah</v>
      </c>
      <c r="C79" s="160">
        <f>IFERROR(VLOOKUP($P79,'ISIKAN NILAI KELAS 8'!$A$7:$AS$310,21),"")</f>
        <v>70.400000000000006</v>
      </c>
      <c r="D79" s="259" t="str">
        <f>IFERROR(VLOOKUP($P79,'ISIKAN NILAI KELAS 8'!$A$7:$AZ$310,48),"")</f>
        <v>Mencapai kompetensi dengan sangat baik dalam  Memakai tools pengolah lembar kerja. Memahami makna blok penyusun program dalam bahasa  Blockly.</v>
      </c>
      <c r="E79" s="232"/>
      <c r="F79" s="232"/>
      <c r="G79" s="232"/>
      <c r="H79" s="232"/>
      <c r="I79" s="233"/>
      <c r="J79" s="259" t="str">
        <f>IFERROR(VLOOKUP($P79,'ISIKAN NILAI KELAS 8'!$A$7:$AZ$310,49),"")</f>
        <v xml:space="preserve">Perlu peningkatan dalam hal Memahami cara pencarian data dalam pengolah lembar kerja. Membuat custom block sebagai prosedur pada Scratch. Memahami dampak media sosial bagi penggunya. </v>
      </c>
      <c r="K79" s="232"/>
      <c r="L79" s="232"/>
      <c r="M79" s="232"/>
      <c r="N79" s="232"/>
      <c r="O79" s="233"/>
      <c r="P79" s="155">
        <f t="shared" si="8"/>
        <v>42</v>
      </c>
      <c r="Q79" s="155"/>
      <c r="R79" s="155"/>
      <c r="S79" s="155"/>
      <c r="T79" s="155"/>
      <c r="U79" s="155"/>
      <c r="V79" s="155"/>
      <c r="W79" s="155"/>
      <c r="X79" s="155"/>
      <c r="Y79" s="155"/>
      <c r="Z79" s="155"/>
      <c r="AA79" s="155"/>
      <c r="AB79" s="156">
        <f t="shared" ref="AB79:AC79" si="23">C79</f>
        <v>70.400000000000006</v>
      </c>
      <c r="AC79" s="157" t="str">
        <f t="shared" si="23"/>
        <v>Mencapai kompetensi dengan sangat baik dalam  Memakai tools pengolah lembar kerja. Memahami makna blok penyusun program dalam bahasa  Blockly.</v>
      </c>
      <c r="AD79" s="157" t="str">
        <f t="shared" si="6"/>
        <v xml:space="preserve">Perlu peningkatan dalam hal Memahami cara pencarian data dalam pengolah lembar kerja. Membuat custom block sebagai prosedur pada Scratch. Memahami dampak media sosial bagi penggunya. </v>
      </c>
      <c r="AE79" s="88">
        <f t="shared" ref="AE79:AF79" si="24">LEN(AC79)</f>
        <v>142</v>
      </c>
      <c r="AF79" s="88">
        <f t="shared" si="24"/>
        <v>183</v>
      </c>
    </row>
    <row r="80" spans="1:32" ht="85.5" customHeight="1">
      <c r="A80" s="158">
        <v>10</v>
      </c>
      <c r="B80" s="159" t="str">
        <f>IFERROR(VLOOKUP(P80,'ISIKAN NILAI KELAS 8'!$A$7:$AS$310,2),"")</f>
        <v>DEWI USWATUN ALVI</v>
      </c>
      <c r="C80" s="160">
        <f>IFERROR(VLOOKUP($P80,'ISIKAN NILAI KELAS 8'!$A$7:$AS$310,21),"")</f>
        <v>76.400000000000006</v>
      </c>
      <c r="D80" s="259" t="str">
        <f>IFERROR(VLOOKUP($P80,'ISIKAN NILAI KELAS 8'!$A$7:$AZ$310,48),"")</f>
        <v>Mencapai kompetensi dengan sangat baik dalam  Memakai tools pengolah lembar kerja. Memahami makna blok penyusun program dalam bahasa  Blockly.</v>
      </c>
      <c r="E80" s="232"/>
      <c r="F80" s="232"/>
      <c r="G80" s="232"/>
      <c r="H80" s="232"/>
      <c r="I80" s="233"/>
      <c r="J80" s="259" t="str">
        <f>IFERROR(VLOOKUP($P80,'ISIKAN NILAI KELAS 8'!$A$7:$AZ$310,49),"")</f>
        <v xml:space="preserve">Perlu peningkatan dalam hal Memahami cara pencarian data dalam pengolah lembar kerja. Membuat custom block sebagai prosedur pada Scratch. Memahami dampak media sosial bagi penggunya. </v>
      </c>
      <c r="K80" s="232"/>
      <c r="L80" s="232"/>
      <c r="M80" s="232"/>
      <c r="N80" s="232"/>
      <c r="O80" s="233"/>
      <c r="P80" s="155">
        <f t="shared" si="8"/>
        <v>43</v>
      </c>
      <c r="Q80" s="155"/>
      <c r="R80" s="155"/>
      <c r="S80" s="155"/>
      <c r="T80" s="155"/>
      <c r="U80" s="155"/>
      <c r="V80" s="155"/>
      <c r="W80" s="155"/>
      <c r="X80" s="155"/>
      <c r="Y80" s="155"/>
      <c r="Z80" s="155"/>
      <c r="AA80" s="155"/>
      <c r="AB80" s="156">
        <f t="shared" ref="AB80:AC80" si="25">C80</f>
        <v>76.400000000000006</v>
      </c>
      <c r="AC80" s="157" t="str">
        <f t="shared" si="25"/>
        <v>Mencapai kompetensi dengan sangat baik dalam  Memakai tools pengolah lembar kerja. Memahami makna blok penyusun program dalam bahasa  Blockly.</v>
      </c>
      <c r="AD80" s="157" t="str">
        <f t="shared" si="6"/>
        <v xml:space="preserve">Perlu peningkatan dalam hal Memahami cara pencarian data dalam pengolah lembar kerja. Membuat custom block sebagai prosedur pada Scratch. Memahami dampak media sosial bagi penggunya. </v>
      </c>
      <c r="AE80" s="88">
        <f t="shared" ref="AE80:AF80" si="26">LEN(AC80)</f>
        <v>142</v>
      </c>
      <c r="AF80" s="88">
        <f t="shared" si="26"/>
        <v>183</v>
      </c>
    </row>
    <row r="81" spans="1:32" ht="85.5" customHeight="1">
      <c r="A81" s="158">
        <v>11</v>
      </c>
      <c r="B81" s="159" t="str">
        <f>IFERROR(VLOOKUP(P81,'ISIKAN NILAI KELAS 8'!$A$7:$AS$310,2),"")</f>
        <v>DWI ANDRA NOVA PRADITYA</v>
      </c>
      <c r="C81" s="160">
        <f>IFERROR(VLOOKUP($P81,'ISIKAN NILAI KELAS 8'!$A$7:$AS$310,21),"")</f>
        <v>83</v>
      </c>
      <c r="D81" s="259" t="str">
        <f>IFERROR(VLOOKUP($P81,'ISIKAN NILAI KELAS 8'!$A$7:$AZ$310,48),"")</f>
        <v>Mencapai kompetensi dengan sangat baik dalam Membuat custom block sebagai prosedur pada Scratch.  Memakai tools pengolah lembar kerja. Memahami makna blok penyusun program dalam bahasa  Blockly.</v>
      </c>
      <c r="E81" s="232"/>
      <c r="F81" s="232"/>
      <c r="G81" s="232"/>
      <c r="H81" s="232"/>
      <c r="I81" s="233"/>
      <c r="J81" s="259" t="str">
        <f>IFERROR(VLOOKUP($P81,'ISIKAN NILAI KELAS 8'!$A$7:$AZ$310,49),"")</f>
        <v xml:space="preserve">Perlu peningkatan dalam hal Memahami cara pencarian data dalam pengolah lembar kerja. </v>
      </c>
      <c r="K81" s="232"/>
      <c r="L81" s="232"/>
      <c r="M81" s="232"/>
      <c r="N81" s="232"/>
      <c r="O81" s="233"/>
      <c r="P81" s="155">
        <f t="shared" si="8"/>
        <v>44</v>
      </c>
      <c r="Q81" s="155"/>
      <c r="R81" s="155"/>
      <c r="S81" s="155"/>
      <c r="T81" s="155"/>
      <c r="U81" s="155"/>
      <c r="V81" s="155"/>
      <c r="W81" s="155"/>
      <c r="X81" s="155"/>
      <c r="Y81" s="155"/>
      <c r="Z81" s="155"/>
      <c r="AA81" s="155"/>
      <c r="AB81" s="156">
        <f t="shared" ref="AB81:AC81" si="27">C81</f>
        <v>83</v>
      </c>
      <c r="AC81" s="157" t="str">
        <f t="shared" si="27"/>
        <v>Mencapai kompetensi dengan sangat baik dalam Membuat custom block sebagai prosedur pada Scratch.  Memakai tools pengolah lembar kerja. Memahami makna blok penyusun program dalam bahasa  Blockly.</v>
      </c>
      <c r="AD81" s="157" t="str">
        <f t="shared" si="6"/>
        <v xml:space="preserve">Perlu peningkatan dalam hal Memahami cara pencarian data dalam pengolah lembar kerja. </v>
      </c>
      <c r="AE81" s="88">
        <f t="shared" ref="AE81:AF81" si="28">LEN(AC81)</f>
        <v>194</v>
      </c>
      <c r="AF81" s="88">
        <f t="shared" si="28"/>
        <v>86</v>
      </c>
    </row>
    <row r="82" spans="1:32" ht="85.5" customHeight="1">
      <c r="A82" s="158">
        <v>12</v>
      </c>
      <c r="B82" s="159" t="str">
        <f>IFERROR(VLOOKUP(P82,'ISIKAN NILAI KELAS 8'!$A$7:$AS$310,2),"")</f>
        <v>DYAH CAHYANING KHAYU</v>
      </c>
      <c r="C82" s="160">
        <f>IFERROR(VLOOKUP($P82,'ISIKAN NILAI KELAS 8'!$A$7:$AS$310,21),"")</f>
        <v>81.8</v>
      </c>
      <c r="D82" s="259" t="str">
        <f>IFERROR(VLOOKUP($P82,'ISIKAN NILAI KELAS 8'!$A$7:$AZ$310,48),"")</f>
        <v>Mencapai kompetensi dengan sangat baik dalam Memahami dampak media sosial bagi penggunya.  Memakai tools pengolah lembar kerja. Memahami makna blok penyusun program dalam bahasa  Blockly.</v>
      </c>
      <c r="E82" s="232"/>
      <c r="F82" s="232"/>
      <c r="G82" s="232"/>
      <c r="H82" s="232"/>
      <c r="I82" s="233"/>
      <c r="J82" s="259" t="str">
        <f>IFERROR(VLOOKUP($P82,'ISIKAN NILAI KELAS 8'!$A$7:$AZ$310,49),"")</f>
        <v xml:space="preserve">Perlu peningkatan dalam hal Memahami cara pencarian data dalam pengolah lembar kerja. Membuat custom block sebagai prosedur pada Scratch. </v>
      </c>
      <c r="K82" s="232"/>
      <c r="L82" s="232"/>
      <c r="M82" s="232"/>
      <c r="N82" s="232"/>
      <c r="O82" s="233"/>
      <c r="P82" s="155">
        <f t="shared" si="8"/>
        <v>45</v>
      </c>
      <c r="Q82" s="155"/>
      <c r="R82" s="155"/>
      <c r="S82" s="155"/>
      <c r="T82" s="155"/>
      <c r="U82" s="155"/>
      <c r="V82" s="155"/>
      <c r="W82" s="155"/>
      <c r="X82" s="155"/>
      <c r="Y82" s="155"/>
      <c r="Z82" s="155"/>
      <c r="AA82" s="155"/>
      <c r="AB82" s="156">
        <f t="shared" ref="AB82:AC82" si="29">C82</f>
        <v>81.8</v>
      </c>
      <c r="AC82" s="157" t="str">
        <f t="shared" si="29"/>
        <v>Mencapai kompetensi dengan sangat baik dalam Memahami dampak media sosial bagi penggunya.  Memakai tools pengolah lembar kerja. Memahami makna blok penyusun program dalam bahasa  Blockly.</v>
      </c>
      <c r="AD82" s="157" t="str">
        <f t="shared" si="6"/>
        <v xml:space="preserve">Perlu peningkatan dalam hal Memahami cara pencarian data dalam pengolah lembar kerja. Membuat custom block sebagai prosedur pada Scratch. </v>
      </c>
      <c r="AE82" s="88">
        <f t="shared" ref="AE82:AF82" si="30">LEN(AC82)</f>
        <v>187</v>
      </c>
      <c r="AF82" s="88">
        <f t="shared" si="30"/>
        <v>138</v>
      </c>
    </row>
    <row r="83" spans="1:32" ht="85.5" customHeight="1">
      <c r="A83" s="158">
        <v>13</v>
      </c>
      <c r="B83" s="159" t="str">
        <f>IFERROR(VLOOKUP(P83,'ISIKAN NILAI KELAS 8'!$A$7:$AS$310,2),"")</f>
        <v>FATAH DWI SETIAWAN</v>
      </c>
      <c r="C83" s="160">
        <f>IFERROR(VLOOKUP($P83,'ISIKAN NILAI KELAS 8'!$A$7:$AS$310,21),"")</f>
        <v>87</v>
      </c>
      <c r="D83" s="259" t="str">
        <f>IFERROR(VLOOKUP($P83,'ISIKAN NILAI KELAS 8'!$A$7:$AZ$310,48),"")</f>
        <v>Mencapai kompetensi dengan sangat baik dalam Memahami dampak media sosial bagi penggunya.  Memakai tools pengolah lembar kerja. Membuat custom block sebagai prosedur pada Scratch. Memahami makna blok penyusun program dalam bahasa  Blockly.</v>
      </c>
      <c r="E83" s="232"/>
      <c r="F83" s="232"/>
      <c r="G83" s="232"/>
      <c r="H83" s="232"/>
      <c r="I83" s="233"/>
      <c r="J83" s="259" t="str">
        <f>IFERROR(VLOOKUP($P83,'ISIKAN NILAI KELAS 8'!$A$7:$AZ$310,49),"")</f>
        <v xml:space="preserve">Perlu peningkatan dalam hal Memahami cara pencarian data dalam pengolah lembar kerja. </v>
      </c>
      <c r="K83" s="232"/>
      <c r="L83" s="232"/>
      <c r="M83" s="232"/>
      <c r="N83" s="232"/>
      <c r="O83" s="233"/>
      <c r="P83" s="155">
        <f t="shared" si="8"/>
        <v>46</v>
      </c>
      <c r="Q83" s="155"/>
      <c r="R83" s="155"/>
      <c r="S83" s="155"/>
      <c r="T83" s="155"/>
      <c r="U83" s="155"/>
      <c r="V83" s="155"/>
      <c r="W83" s="155"/>
      <c r="X83" s="155"/>
      <c r="Y83" s="155"/>
      <c r="Z83" s="155"/>
      <c r="AA83" s="155"/>
      <c r="AB83" s="156">
        <f t="shared" ref="AB83:AC83" si="31">C83</f>
        <v>87</v>
      </c>
      <c r="AC83" s="157" t="str">
        <f t="shared" si="31"/>
        <v>Mencapai kompetensi dengan sangat baik dalam Memahami dampak media sosial bagi penggunya.  Memakai tools pengolah lembar kerja. Membuat custom block sebagai prosedur pada Scratch. Memahami makna blok penyusun program dalam bahasa  Blockly.</v>
      </c>
      <c r="AD83" s="157" t="str">
        <f t="shared" si="6"/>
        <v xml:space="preserve">Perlu peningkatan dalam hal Memahami cara pencarian data dalam pengolah lembar kerja. </v>
      </c>
      <c r="AE83" s="88">
        <f t="shared" ref="AE83:AF83" si="32">LEN(AC83)</f>
        <v>239</v>
      </c>
      <c r="AF83" s="88">
        <f t="shared" si="32"/>
        <v>86</v>
      </c>
    </row>
    <row r="84" spans="1:32" ht="85.5" customHeight="1">
      <c r="A84" s="158">
        <v>14</v>
      </c>
      <c r="B84" s="159" t="str">
        <f>IFERROR(VLOOKUP(P84,'ISIKAN NILAI KELAS 8'!$A$7:$AS$310,2),"")</f>
        <v>GALIH CIPTO NUGROHO</v>
      </c>
      <c r="C84" s="160">
        <f>IFERROR(VLOOKUP($P84,'ISIKAN NILAI KELAS 8'!$A$7:$AS$310,21),"")</f>
        <v>87.4</v>
      </c>
      <c r="D84" s="259" t="str">
        <f>IFERROR(VLOOKUP($P84,'ISIKAN NILAI KELAS 8'!$A$7:$AZ$310,48),"")</f>
        <v>Mencapai kompetensi dengan sangat baik dalam Memahami dampak media sosial bagi penggunya. Memahami cara pencarian data dalam pengolah lembar kerja.  Memakai tools pengolah lembar kerja. Membuat custom block sebagai prosedur pada Scratch. Memahami makna blok penyusun program dalam bahasa  Blockly.</v>
      </c>
      <c r="E84" s="232"/>
      <c r="F84" s="232"/>
      <c r="G84" s="232"/>
      <c r="H84" s="232"/>
      <c r="I84" s="233"/>
      <c r="J84" s="259" t="str">
        <f>IFERROR(VLOOKUP($P84,'ISIKAN NILAI KELAS 8'!$A$7:$AZ$310,49),"")</f>
        <v/>
      </c>
      <c r="K84" s="232"/>
      <c r="L84" s="232"/>
      <c r="M84" s="232"/>
      <c r="N84" s="232"/>
      <c r="O84" s="233"/>
      <c r="P84" s="155">
        <f t="shared" si="8"/>
        <v>47</v>
      </c>
      <c r="Q84" s="155"/>
      <c r="R84" s="155"/>
      <c r="S84" s="155"/>
      <c r="T84" s="155"/>
      <c r="U84" s="155"/>
      <c r="V84" s="155"/>
      <c r="W84" s="155"/>
      <c r="X84" s="155"/>
      <c r="Y84" s="155"/>
      <c r="Z84" s="155"/>
      <c r="AA84" s="155"/>
      <c r="AB84" s="156">
        <f t="shared" ref="AB84:AC84" si="33">C84</f>
        <v>87.4</v>
      </c>
      <c r="AC84" s="157" t="str">
        <f t="shared" si="33"/>
        <v>Mencapai kompetensi dengan sangat baik dalam Memahami dampak media sosial bagi penggunya. Memahami cara pencarian data dalam pengolah lembar kerja.  Memakai tools pengolah lembar kerja. Membuat custom block sebagai prosedur pada Scratch. Memahami makna blok penyusun program dalam bahasa  Blockly.</v>
      </c>
      <c r="AD84" s="157" t="str">
        <f t="shared" si="6"/>
        <v/>
      </c>
      <c r="AE84" s="88">
        <f t="shared" ref="AE84:AF84" si="34">LEN(AC84)</f>
        <v>297</v>
      </c>
      <c r="AF84" s="88">
        <f t="shared" si="34"/>
        <v>0</v>
      </c>
    </row>
    <row r="85" spans="1:32" ht="85.5" customHeight="1">
      <c r="A85" s="158">
        <v>15</v>
      </c>
      <c r="B85" s="159" t="str">
        <f>IFERROR(VLOOKUP(P85,'ISIKAN NILAI KELAS 8'!$A$7:$AS$310,2),"")</f>
        <v>Guntur Dwi Erlangga</v>
      </c>
      <c r="C85" s="160">
        <f>IFERROR(VLOOKUP($P85,'ISIKAN NILAI KELAS 8'!$A$7:$AS$310,21),"")</f>
        <v>85.6</v>
      </c>
      <c r="D85" s="259" t="str">
        <f>IFERROR(VLOOKUP($P85,'ISIKAN NILAI KELAS 8'!$A$7:$AZ$310,48),"")</f>
        <v>Mencapai kompetensi dengan sangat baik dalam Memahami dampak media sosial bagi penggunya.  Memakai tools pengolah lembar kerja. Membuat custom block sebagai prosedur pada Scratch. Memahami makna blok penyusun program dalam bahasa  Blockly.</v>
      </c>
      <c r="E85" s="232"/>
      <c r="F85" s="232"/>
      <c r="G85" s="232"/>
      <c r="H85" s="232"/>
      <c r="I85" s="233"/>
      <c r="J85" s="259" t="str">
        <f>IFERROR(VLOOKUP($P85,'ISIKAN NILAI KELAS 8'!$A$7:$AZ$310,49),"")</f>
        <v xml:space="preserve">Perlu peningkatan dalam hal Memahami cara pencarian data dalam pengolah lembar kerja. </v>
      </c>
      <c r="K85" s="232"/>
      <c r="L85" s="232"/>
      <c r="M85" s="232"/>
      <c r="N85" s="232"/>
      <c r="O85" s="233"/>
      <c r="P85" s="155">
        <f t="shared" si="8"/>
        <v>48</v>
      </c>
      <c r="Q85" s="155"/>
      <c r="R85" s="155"/>
      <c r="S85" s="155"/>
      <c r="T85" s="155"/>
      <c r="U85" s="155"/>
      <c r="V85" s="155"/>
      <c r="W85" s="155"/>
      <c r="X85" s="155"/>
      <c r="Y85" s="155"/>
      <c r="Z85" s="155"/>
      <c r="AA85" s="155"/>
      <c r="AB85" s="156">
        <f t="shared" ref="AB85:AC85" si="35">C85</f>
        <v>85.6</v>
      </c>
      <c r="AC85" s="157" t="str">
        <f t="shared" si="35"/>
        <v>Mencapai kompetensi dengan sangat baik dalam Memahami dampak media sosial bagi penggunya.  Memakai tools pengolah lembar kerja. Membuat custom block sebagai prosedur pada Scratch. Memahami makna blok penyusun program dalam bahasa  Blockly.</v>
      </c>
      <c r="AD85" s="157" t="str">
        <f t="shared" si="6"/>
        <v xml:space="preserve">Perlu peningkatan dalam hal Memahami cara pencarian data dalam pengolah lembar kerja. </v>
      </c>
      <c r="AE85" s="88">
        <f t="shared" ref="AE85:AF85" si="36">LEN(AC85)</f>
        <v>239</v>
      </c>
      <c r="AF85" s="88">
        <f t="shared" si="36"/>
        <v>86</v>
      </c>
    </row>
    <row r="86" spans="1:32" ht="85.5" customHeight="1">
      <c r="A86" s="158">
        <v>16</v>
      </c>
      <c r="B86" s="159" t="str">
        <f>IFERROR(VLOOKUP(P86,'ISIKAN NILAI KELAS 8'!$A$7:$AS$310,2),"")</f>
        <v>JEFRI ANDRIAN</v>
      </c>
      <c r="C86" s="160">
        <f>IFERROR(VLOOKUP($P86,'ISIKAN NILAI KELAS 8'!$A$7:$AS$310,21),"")</f>
        <v>77.599999999999994</v>
      </c>
      <c r="D86" s="259" t="str">
        <f>IFERROR(VLOOKUP($P86,'ISIKAN NILAI KELAS 8'!$A$7:$AZ$310,48),"")</f>
        <v>Mencapai kompetensi dengan sangat baik dalam  Memakai tools pengolah lembar kerja. Memahami makna blok penyusun program dalam bahasa  Blockly.</v>
      </c>
      <c r="E86" s="232"/>
      <c r="F86" s="232"/>
      <c r="G86" s="232"/>
      <c r="H86" s="232"/>
      <c r="I86" s="233"/>
      <c r="J86" s="259" t="str">
        <f>IFERROR(VLOOKUP($P86,'ISIKAN NILAI KELAS 8'!$A$7:$AZ$310,49),"")</f>
        <v xml:space="preserve">Perlu peningkatan dalam hal Memahami cara pencarian data dalam pengolah lembar kerja. Membuat custom block sebagai prosedur pada Scratch. Memahami dampak media sosial bagi penggunya. </v>
      </c>
      <c r="K86" s="232"/>
      <c r="L86" s="232"/>
      <c r="M86" s="232"/>
      <c r="N86" s="232"/>
      <c r="O86" s="233"/>
      <c r="P86" s="155">
        <f t="shared" si="8"/>
        <v>49</v>
      </c>
      <c r="Q86" s="155"/>
      <c r="R86" s="155"/>
      <c r="S86" s="155"/>
      <c r="T86" s="155"/>
      <c r="U86" s="155"/>
      <c r="V86" s="155"/>
      <c r="W86" s="155"/>
      <c r="X86" s="155"/>
      <c r="Y86" s="155"/>
      <c r="Z86" s="155"/>
      <c r="AA86" s="155"/>
      <c r="AB86" s="156">
        <f t="shared" ref="AB86:AC86" si="37">C86</f>
        <v>77.599999999999994</v>
      </c>
      <c r="AC86" s="157" t="str">
        <f t="shared" si="37"/>
        <v>Mencapai kompetensi dengan sangat baik dalam  Memakai tools pengolah lembar kerja. Memahami makna blok penyusun program dalam bahasa  Blockly.</v>
      </c>
      <c r="AD86" s="157" t="str">
        <f t="shared" si="6"/>
        <v xml:space="preserve">Perlu peningkatan dalam hal Memahami cara pencarian data dalam pengolah lembar kerja. Membuat custom block sebagai prosedur pada Scratch. Memahami dampak media sosial bagi penggunya. </v>
      </c>
      <c r="AE86" s="88">
        <f t="shared" ref="AE86:AF86" si="38">LEN(AC86)</f>
        <v>142</v>
      </c>
      <c r="AF86" s="88">
        <f t="shared" si="38"/>
        <v>183</v>
      </c>
    </row>
    <row r="87" spans="1:32" ht="85.5" customHeight="1">
      <c r="A87" s="158">
        <v>17</v>
      </c>
      <c r="B87" s="159" t="str">
        <f>IFERROR(VLOOKUP(P87,'ISIKAN NILAI KELAS 8'!$A$7:$AS$310,2),"")</f>
        <v>LARAS FIRA SELIYA</v>
      </c>
      <c r="C87" s="160">
        <f>IFERROR(VLOOKUP($P87,'ISIKAN NILAI KELAS 8'!$A$7:$AS$310,21),"")</f>
        <v>85.4</v>
      </c>
      <c r="D87" s="259" t="str">
        <f>IFERROR(VLOOKUP($P87,'ISIKAN NILAI KELAS 8'!$A$7:$AZ$310,48),"")</f>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E87" s="232"/>
      <c r="F87" s="232"/>
      <c r="G87" s="232"/>
      <c r="H87" s="232"/>
      <c r="I87" s="233"/>
      <c r="J87" s="259" t="str">
        <f>IFERROR(VLOOKUP($P87,'ISIKAN NILAI KELAS 8'!$A$7:$AZ$310,49),"")</f>
        <v/>
      </c>
      <c r="K87" s="232"/>
      <c r="L87" s="232"/>
      <c r="M87" s="232"/>
      <c r="N87" s="232"/>
      <c r="O87" s="233"/>
      <c r="P87" s="155">
        <f t="shared" si="8"/>
        <v>50</v>
      </c>
      <c r="Q87" s="155"/>
      <c r="R87" s="155"/>
      <c r="S87" s="155"/>
      <c r="T87" s="155"/>
      <c r="U87" s="155"/>
      <c r="V87" s="155"/>
      <c r="W87" s="155"/>
      <c r="X87" s="155"/>
      <c r="Y87" s="155"/>
      <c r="Z87" s="155"/>
      <c r="AA87" s="155"/>
      <c r="AB87" s="156">
        <f t="shared" ref="AB87:AC87" si="39">C87</f>
        <v>85.4</v>
      </c>
      <c r="AC87" s="157" t="str">
        <f t="shared" si="39"/>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D87" s="157" t="str">
        <f t="shared" si="6"/>
        <v/>
      </c>
      <c r="AE87" s="88">
        <f t="shared" ref="AE87:AF87" si="40">LEN(AC87)</f>
        <v>297</v>
      </c>
      <c r="AF87" s="88">
        <f t="shared" si="40"/>
        <v>0</v>
      </c>
    </row>
    <row r="88" spans="1:32" ht="85.5" customHeight="1">
      <c r="A88" s="158">
        <v>18</v>
      </c>
      <c r="B88" s="159" t="str">
        <f>IFERROR(VLOOKUP(P88,'ISIKAN NILAI KELAS 8'!$A$7:$AS$310,2),"")</f>
        <v>MAYVIKA ARVELLA FIGUNANSYA</v>
      </c>
      <c r="C88" s="160">
        <f>IFERROR(VLOOKUP($P88,'ISIKAN NILAI KELAS 8'!$A$7:$AS$310,21),"")</f>
        <v>82.8</v>
      </c>
      <c r="D88" s="259" t="str">
        <f>IFERROR(VLOOKUP($P88,'ISIKAN NILAI KELAS 8'!$A$7:$AZ$310,48),"")</f>
        <v xml:space="preserve">Mencapai kompetensi dengan sangat baik dalam  Memakai tools pengolah lembar kerja. Membuat custom block sebagai prosedur pada Scratch. Memahami makna blok penyusun program dalam bahasa  Blockly.Memahami dampak media sosial bagi penggunya. </v>
      </c>
      <c r="E88" s="232"/>
      <c r="F88" s="232"/>
      <c r="G88" s="232"/>
      <c r="H88" s="232"/>
      <c r="I88" s="233"/>
      <c r="J88" s="259" t="str">
        <f>IFERROR(VLOOKUP($P88,'ISIKAN NILAI KELAS 8'!$A$7:$AZ$310,49),"")</f>
        <v xml:space="preserve">Perlu peningkatan dalam hal Memahami cara pencarian data dalam pengolah lembar kerja. </v>
      </c>
      <c r="K88" s="232"/>
      <c r="L88" s="232"/>
      <c r="M88" s="232"/>
      <c r="N88" s="232"/>
      <c r="O88" s="233"/>
      <c r="P88" s="155">
        <f t="shared" si="8"/>
        <v>51</v>
      </c>
      <c r="Q88" s="155"/>
      <c r="R88" s="155"/>
      <c r="S88" s="155"/>
      <c r="T88" s="155"/>
      <c r="U88" s="155"/>
      <c r="V88" s="155"/>
      <c r="W88" s="155"/>
      <c r="X88" s="155"/>
      <c r="Y88" s="155"/>
      <c r="Z88" s="155"/>
      <c r="AA88" s="155"/>
      <c r="AB88" s="156">
        <f t="shared" ref="AB88:AC88" si="41">C88</f>
        <v>82.8</v>
      </c>
      <c r="AC88" s="157" t="str">
        <f t="shared" si="41"/>
        <v xml:space="preserve">Mencapai kompetensi dengan sangat baik dalam  Memakai tools pengolah lembar kerja. Membuat custom block sebagai prosedur pada Scratch. Memahami makna blok penyusun program dalam bahasa  Blockly.Memahami dampak media sosial bagi penggunya. </v>
      </c>
      <c r="AD88" s="157" t="str">
        <f t="shared" si="6"/>
        <v xml:space="preserve">Perlu peningkatan dalam hal Memahami cara pencarian data dalam pengolah lembar kerja. </v>
      </c>
      <c r="AE88" s="88">
        <f t="shared" ref="AE88:AF88" si="42">LEN(AC88)</f>
        <v>239</v>
      </c>
      <c r="AF88" s="88">
        <f t="shared" si="42"/>
        <v>86</v>
      </c>
    </row>
    <row r="89" spans="1:32" ht="85.5" customHeight="1">
      <c r="A89" s="158">
        <v>19</v>
      </c>
      <c r="B89" s="159" t="str">
        <f>IFERROR(VLOOKUP(P89,'ISIKAN NILAI KELAS 8'!$A$7:$AS$310,2),"")</f>
        <v>Muhamad Nouval Ramadhan</v>
      </c>
      <c r="C89" s="160">
        <f>IFERROR(VLOOKUP($P89,'ISIKAN NILAI KELAS 8'!$A$7:$AS$310,21),"")</f>
        <v>81.8</v>
      </c>
      <c r="D89" s="259" t="str">
        <f>IFERROR(VLOOKUP($P89,'ISIKAN NILAI KELAS 8'!$A$7:$AZ$310,48),"")</f>
        <v xml:space="preserve">Mencapai kompetensi dengan sangat baik dalam  Memakai tools pengolah lembar kerja. Memahami makna blok penyusun program dalam bahasa  Blockly.Memahami dampak media sosial bagi penggunya. </v>
      </c>
      <c r="E89" s="232"/>
      <c r="F89" s="232"/>
      <c r="G89" s="232"/>
      <c r="H89" s="232"/>
      <c r="I89" s="233"/>
      <c r="J89" s="259" t="str">
        <f>IFERROR(VLOOKUP($P89,'ISIKAN NILAI KELAS 8'!$A$7:$AZ$310,49),"")</f>
        <v xml:space="preserve">Perlu peningkatan dalam hal Memahami cara pencarian data dalam pengolah lembar kerja. Membuat custom block sebagai prosedur pada Scratch. </v>
      </c>
      <c r="K89" s="232"/>
      <c r="L89" s="232"/>
      <c r="M89" s="232"/>
      <c r="N89" s="232"/>
      <c r="O89" s="233"/>
      <c r="P89" s="155">
        <f t="shared" si="8"/>
        <v>52</v>
      </c>
      <c r="Q89" s="155"/>
      <c r="R89" s="155"/>
      <c r="S89" s="155"/>
      <c r="T89" s="155"/>
      <c r="U89" s="155"/>
      <c r="V89" s="155"/>
      <c r="W89" s="155"/>
      <c r="X89" s="155"/>
      <c r="Y89" s="155"/>
      <c r="Z89" s="155"/>
      <c r="AA89" s="155"/>
      <c r="AB89" s="156">
        <f t="shared" ref="AB89:AC89" si="43">C89</f>
        <v>81.8</v>
      </c>
      <c r="AC89" s="157" t="str">
        <f t="shared" si="43"/>
        <v xml:space="preserve">Mencapai kompetensi dengan sangat baik dalam  Memakai tools pengolah lembar kerja. Memahami makna blok penyusun program dalam bahasa  Blockly.Memahami dampak media sosial bagi penggunya. </v>
      </c>
      <c r="AD89" s="157" t="str">
        <f t="shared" si="6"/>
        <v xml:space="preserve">Perlu peningkatan dalam hal Memahami cara pencarian data dalam pengolah lembar kerja. Membuat custom block sebagai prosedur pada Scratch. </v>
      </c>
      <c r="AE89" s="88">
        <f t="shared" ref="AE89:AF89" si="44">LEN(AC89)</f>
        <v>187</v>
      </c>
      <c r="AF89" s="88">
        <f t="shared" si="44"/>
        <v>138</v>
      </c>
    </row>
    <row r="90" spans="1:32" ht="85.5" customHeight="1">
      <c r="A90" s="158">
        <v>20</v>
      </c>
      <c r="B90" s="159" t="str">
        <f>IFERROR(VLOOKUP(P90,'ISIKAN NILAI KELAS 8'!$A$7:$AS$310,2),"")</f>
        <v>Muhammad Bintang Al Hikam</v>
      </c>
      <c r="C90" s="160">
        <f>IFERROR(VLOOKUP($P90,'ISIKAN NILAI KELAS 8'!$A$7:$AS$310,21),"")</f>
        <v>85</v>
      </c>
      <c r="D90" s="259" t="str">
        <f>IFERROR(VLOOKUP($P90,'ISIKAN NILAI KELAS 8'!$A$7:$AZ$310,48),"")</f>
        <v xml:space="preserve">Mencapai kompetensi dengan sangat baik dalam  Memakai tools pengolah lembar kerja. Membuat custom block sebagai prosedur pada Scratch. Memahami makna blok penyusun program dalam bahasa  Blockly.Memahami dampak media sosial bagi penggunya. </v>
      </c>
      <c r="E90" s="232"/>
      <c r="F90" s="232"/>
      <c r="G90" s="232"/>
      <c r="H90" s="232"/>
      <c r="I90" s="233"/>
      <c r="J90" s="259" t="str">
        <f>IFERROR(VLOOKUP($P90,'ISIKAN NILAI KELAS 8'!$A$7:$AZ$310,49),"")</f>
        <v xml:space="preserve">Perlu peningkatan dalam hal Memahami cara pencarian data dalam pengolah lembar kerja. </v>
      </c>
      <c r="K90" s="232"/>
      <c r="L90" s="232"/>
      <c r="M90" s="232"/>
      <c r="N90" s="232"/>
      <c r="O90" s="233"/>
      <c r="P90" s="155">
        <f t="shared" si="8"/>
        <v>53</v>
      </c>
      <c r="Q90" s="155"/>
      <c r="R90" s="155"/>
      <c r="S90" s="155"/>
      <c r="T90" s="155"/>
      <c r="U90" s="155"/>
      <c r="V90" s="155"/>
      <c r="W90" s="155"/>
      <c r="X90" s="155"/>
      <c r="Y90" s="155"/>
      <c r="Z90" s="155"/>
      <c r="AA90" s="155"/>
      <c r="AB90" s="156">
        <f t="shared" ref="AB90:AC90" si="45">C90</f>
        <v>85</v>
      </c>
      <c r="AC90" s="157" t="str">
        <f t="shared" si="45"/>
        <v xml:space="preserve">Mencapai kompetensi dengan sangat baik dalam  Memakai tools pengolah lembar kerja. Membuat custom block sebagai prosedur pada Scratch. Memahami makna blok penyusun program dalam bahasa  Blockly.Memahami dampak media sosial bagi penggunya. </v>
      </c>
      <c r="AD90" s="157" t="str">
        <f t="shared" si="6"/>
        <v xml:space="preserve">Perlu peningkatan dalam hal Memahami cara pencarian data dalam pengolah lembar kerja. </v>
      </c>
      <c r="AE90" s="88">
        <f t="shared" ref="AE90:AF90" si="46">LEN(AC90)</f>
        <v>239</v>
      </c>
      <c r="AF90" s="88">
        <f t="shared" si="46"/>
        <v>86</v>
      </c>
    </row>
    <row r="91" spans="1:32" ht="85.5" customHeight="1">
      <c r="A91" s="158">
        <v>21</v>
      </c>
      <c r="B91" s="159" t="str">
        <f>IFERROR(VLOOKUP(P91,'ISIKAN NILAI KELAS 8'!$A$7:$AS$310,2),"")</f>
        <v>MUHAMMAD RIZQI ARDANI</v>
      </c>
      <c r="C91" s="160">
        <f>IFERROR(VLOOKUP($P91,'ISIKAN NILAI KELAS 8'!$A$7:$AS$310,21),"")</f>
        <v>80.599999999999994</v>
      </c>
      <c r="D91" s="259" t="str">
        <f>IFERROR(VLOOKUP($P91,'ISIKAN NILAI KELAS 8'!$A$7:$AZ$310,48),"")</f>
        <v>Mencapai kompetensi dengan sangat baik dalam Memahami cara pencarian data dalam pengolah lembar kerja.  Memakai tools pengolah lembar kerja. Memahami makna blok penyusun program dalam bahasa  Blockly.</v>
      </c>
      <c r="E91" s="232"/>
      <c r="F91" s="232"/>
      <c r="G91" s="232"/>
      <c r="H91" s="232"/>
      <c r="I91" s="233"/>
      <c r="J91" s="259" t="str">
        <f>IFERROR(VLOOKUP($P91,'ISIKAN NILAI KELAS 8'!$A$7:$AZ$310,49),"")</f>
        <v xml:space="preserve">Perlu peningkatan dalam hal Membuat custom block sebagai prosedur pada Scratch. Memahami dampak media sosial bagi penggunya. </v>
      </c>
      <c r="K91" s="232"/>
      <c r="L91" s="232"/>
      <c r="M91" s="232"/>
      <c r="N91" s="232"/>
      <c r="O91" s="233"/>
      <c r="P91" s="155">
        <f t="shared" si="8"/>
        <v>54</v>
      </c>
      <c r="Q91" s="155"/>
      <c r="R91" s="155"/>
      <c r="S91" s="155"/>
      <c r="T91" s="155"/>
      <c r="U91" s="155"/>
      <c r="V91" s="155"/>
      <c r="W91" s="155"/>
      <c r="X91" s="155"/>
      <c r="Y91" s="155"/>
      <c r="Z91" s="155"/>
      <c r="AA91" s="155"/>
      <c r="AB91" s="156">
        <f t="shared" ref="AB91:AC91" si="47">C91</f>
        <v>80.599999999999994</v>
      </c>
      <c r="AC91" s="157" t="str">
        <f t="shared" si="47"/>
        <v>Mencapai kompetensi dengan sangat baik dalam Memahami cara pencarian data dalam pengolah lembar kerja.  Memakai tools pengolah lembar kerja. Memahami makna blok penyusun program dalam bahasa  Blockly.</v>
      </c>
      <c r="AD91" s="157" t="str">
        <f t="shared" si="6"/>
        <v xml:space="preserve">Perlu peningkatan dalam hal Membuat custom block sebagai prosedur pada Scratch. Memahami dampak media sosial bagi penggunya. </v>
      </c>
      <c r="AE91" s="88">
        <f t="shared" ref="AE91:AF91" si="48">LEN(AC91)</f>
        <v>200</v>
      </c>
      <c r="AF91" s="88">
        <f t="shared" si="48"/>
        <v>125</v>
      </c>
    </row>
    <row r="92" spans="1:32" ht="85.5" customHeight="1">
      <c r="A92" s="158">
        <v>22</v>
      </c>
      <c r="B92" s="159" t="str">
        <f>IFERROR(VLOOKUP(P92,'ISIKAN NILAI KELAS 8'!$A$7:$AS$310,2),"")</f>
        <v>Naylis Sa'diyyah</v>
      </c>
      <c r="C92" s="160">
        <f>IFERROR(VLOOKUP($P92,'ISIKAN NILAI KELAS 8'!$A$7:$AS$310,21),"")</f>
        <v>87.6</v>
      </c>
      <c r="D92" s="259" t="str">
        <f>IFERROR(VLOOKUP($P92,'ISIKAN NILAI KELAS 8'!$A$7:$AZ$310,48),"")</f>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E92" s="232"/>
      <c r="F92" s="232"/>
      <c r="G92" s="232"/>
      <c r="H92" s="232"/>
      <c r="I92" s="233"/>
      <c r="J92" s="259" t="str">
        <f>IFERROR(VLOOKUP($P92,'ISIKAN NILAI KELAS 8'!$A$7:$AZ$310,49),"")</f>
        <v/>
      </c>
      <c r="K92" s="232"/>
      <c r="L92" s="232"/>
      <c r="M92" s="232"/>
      <c r="N92" s="232"/>
      <c r="O92" s="233"/>
      <c r="P92" s="155">
        <f t="shared" si="8"/>
        <v>55</v>
      </c>
      <c r="Q92" s="155"/>
      <c r="R92" s="155"/>
      <c r="S92" s="155"/>
      <c r="T92" s="155"/>
      <c r="U92" s="155"/>
      <c r="V92" s="155"/>
      <c r="W92" s="155"/>
      <c r="X92" s="155"/>
      <c r="Y92" s="155"/>
      <c r="Z92" s="155"/>
      <c r="AA92" s="155"/>
      <c r="AB92" s="156">
        <f t="shared" ref="AB92:AC92" si="49">C92</f>
        <v>87.6</v>
      </c>
      <c r="AC92" s="157" t="str">
        <f t="shared" si="49"/>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D92" s="157" t="str">
        <f t="shared" si="6"/>
        <v/>
      </c>
      <c r="AE92" s="88">
        <f t="shared" ref="AE92:AF92" si="50">LEN(AC92)</f>
        <v>297</v>
      </c>
      <c r="AF92" s="88">
        <f t="shared" si="50"/>
        <v>0</v>
      </c>
    </row>
    <row r="93" spans="1:32" ht="85.5" customHeight="1">
      <c r="A93" s="158">
        <v>23</v>
      </c>
      <c r="B93" s="159" t="str">
        <f>IFERROR(VLOOKUP(P93,'ISIKAN NILAI KELAS 8'!$A$7:$AS$310,2),"")</f>
        <v>PANJI EKO SAPUTRO</v>
      </c>
      <c r="C93" s="160">
        <f>IFERROR(VLOOKUP($P93,'ISIKAN NILAI KELAS 8'!$A$7:$AS$310,21),"")</f>
        <v>82</v>
      </c>
      <c r="D93" s="259" t="str">
        <f>IFERROR(VLOOKUP($P93,'ISIKAN NILAI KELAS 8'!$A$7:$AZ$310,48),"")</f>
        <v xml:space="preserve">Mencapai kompetensi dengan sangat baik dalam  Memakai tools pengolah lembar kerja. Membuat custom block sebagai prosedur pada Scratch. Memahami makna blok penyusun program dalam bahasa  Blockly.Memahami dampak media sosial bagi penggunya. </v>
      </c>
      <c r="E93" s="232"/>
      <c r="F93" s="232"/>
      <c r="G93" s="232"/>
      <c r="H93" s="232"/>
      <c r="I93" s="233"/>
      <c r="J93" s="259" t="str">
        <f>IFERROR(VLOOKUP($P93,'ISIKAN NILAI KELAS 8'!$A$7:$AZ$310,49),"")</f>
        <v xml:space="preserve">Perlu peningkatan dalam hal Memahami cara pencarian data dalam pengolah lembar kerja. </v>
      </c>
      <c r="K93" s="232"/>
      <c r="L93" s="232"/>
      <c r="M93" s="232"/>
      <c r="N93" s="232"/>
      <c r="O93" s="233"/>
      <c r="P93" s="155">
        <f t="shared" si="8"/>
        <v>56</v>
      </c>
      <c r="Q93" s="155"/>
      <c r="R93" s="155"/>
      <c r="S93" s="155"/>
      <c r="T93" s="155"/>
      <c r="U93" s="155"/>
      <c r="V93" s="155"/>
      <c r="W93" s="155"/>
      <c r="X93" s="155"/>
      <c r="Y93" s="155"/>
      <c r="Z93" s="155"/>
      <c r="AA93" s="155"/>
      <c r="AB93" s="156">
        <f t="shared" ref="AB93:AC93" si="51">C93</f>
        <v>82</v>
      </c>
      <c r="AC93" s="157" t="str">
        <f t="shared" si="51"/>
        <v xml:space="preserve">Mencapai kompetensi dengan sangat baik dalam  Memakai tools pengolah lembar kerja. Membuat custom block sebagai prosedur pada Scratch. Memahami makna blok penyusun program dalam bahasa  Blockly.Memahami dampak media sosial bagi penggunya. </v>
      </c>
      <c r="AD93" s="157" t="str">
        <f t="shared" si="6"/>
        <v xml:space="preserve">Perlu peningkatan dalam hal Memahami cara pencarian data dalam pengolah lembar kerja. </v>
      </c>
      <c r="AE93" s="88">
        <f t="shared" ref="AE93:AF93" si="52">LEN(AC93)</f>
        <v>239</v>
      </c>
      <c r="AF93" s="88">
        <f t="shared" si="52"/>
        <v>86</v>
      </c>
    </row>
    <row r="94" spans="1:32" ht="85.5" customHeight="1">
      <c r="A94" s="158">
        <v>24</v>
      </c>
      <c r="B94" s="159" t="str">
        <f>IFERROR(VLOOKUP(P94,'ISIKAN NILAI KELAS 8'!$A$7:$AS$310,2),"")</f>
        <v>QINARA PRATIWI</v>
      </c>
      <c r="C94" s="160">
        <f>IFERROR(VLOOKUP($P94,'ISIKAN NILAI KELAS 8'!$A$7:$AS$310,21),"")</f>
        <v>84</v>
      </c>
      <c r="D94" s="259" t="str">
        <f>IFERROR(VLOOKUP($P94,'ISIKAN NILAI KELAS 8'!$A$7:$AZ$310,48),"")</f>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E94" s="232"/>
      <c r="F94" s="232"/>
      <c r="G94" s="232"/>
      <c r="H94" s="232"/>
      <c r="I94" s="233"/>
      <c r="J94" s="259" t="str">
        <f>IFERROR(VLOOKUP($P94,'ISIKAN NILAI KELAS 8'!$A$7:$AZ$310,49),"")</f>
        <v/>
      </c>
      <c r="K94" s="232"/>
      <c r="L94" s="232"/>
      <c r="M94" s="232"/>
      <c r="N94" s="232"/>
      <c r="O94" s="233"/>
      <c r="P94" s="155">
        <f t="shared" si="8"/>
        <v>57</v>
      </c>
      <c r="Q94" s="155"/>
      <c r="R94" s="155"/>
      <c r="S94" s="155"/>
      <c r="T94" s="155"/>
      <c r="U94" s="155"/>
      <c r="V94" s="155"/>
      <c r="W94" s="155"/>
      <c r="X94" s="155"/>
      <c r="Y94" s="155"/>
      <c r="Z94" s="155"/>
      <c r="AA94" s="155"/>
      <c r="AB94" s="156">
        <f t="shared" ref="AB94:AC94" si="53">C94</f>
        <v>84</v>
      </c>
      <c r="AC94" s="157" t="str">
        <f t="shared" si="53"/>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D94" s="157" t="str">
        <f t="shared" si="6"/>
        <v/>
      </c>
      <c r="AE94" s="88">
        <f t="shared" ref="AE94:AF94" si="54">LEN(AC94)</f>
        <v>297</v>
      </c>
      <c r="AF94" s="88">
        <f t="shared" si="54"/>
        <v>0</v>
      </c>
    </row>
    <row r="95" spans="1:32" ht="85.5" customHeight="1">
      <c r="A95" s="158">
        <v>25</v>
      </c>
      <c r="B95" s="159" t="str">
        <f>IFERROR(VLOOKUP(P95,'ISIKAN NILAI KELAS 8'!$A$7:$AS$310,2),"")</f>
        <v>Raihan Naufal Lathif</v>
      </c>
      <c r="C95" s="160">
        <f>IFERROR(VLOOKUP($P95,'ISIKAN NILAI KELAS 8'!$A$7:$AS$310,21),"")</f>
        <v>81.400000000000006</v>
      </c>
      <c r="D95" s="259" t="str">
        <f>IFERROR(VLOOKUP($P95,'ISIKAN NILAI KELAS 8'!$A$7:$AZ$310,48),"")</f>
        <v>Mencapai kompetensi dengan sangat baik dalam Memahami cara pencarian data dalam pengolah lembar kerja.  Memakai tools pengolah lembar kerja. Memahami makna blok penyusun program dalam bahasa  Blockly.</v>
      </c>
      <c r="E95" s="232"/>
      <c r="F95" s="232"/>
      <c r="G95" s="232"/>
      <c r="H95" s="232"/>
      <c r="I95" s="233"/>
      <c r="J95" s="259" t="str">
        <f>IFERROR(VLOOKUP($P95,'ISIKAN NILAI KELAS 8'!$A$7:$AZ$310,49),"")</f>
        <v xml:space="preserve">Perlu peningkatan dalam hal Membuat custom block sebagai prosedur pada Scratch. Memahami dampak media sosial bagi penggunya. </v>
      </c>
      <c r="K95" s="232"/>
      <c r="L95" s="232"/>
      <c r="M95" s="232"/>
      <c r="N95" s="232"/>
      <c r="O95" s="233"/>
      <c r="P95" s="155">
        <f t="shared" si="8"/>
        <v>58</v>
      </c>
      <c r="Q95" s="155"/>
      <c r="R95" s="155"/>
      <c r="S95" s="155"/>
      <c r="T95" s="155"/>
      <c r="U95" s="155"/>
      <c r="V95" s="155"/>
      <c r="W95" s="155"/>
      <c r="X95" s="155"/>
      <c r="Y95" s="155"/>
      <c r="Z95" s="155"/>
      <c r="AA95" s="155"/>
      <c r="AB95" s="156">
        <f t="shared" ref="AB95:AC95" si="55">C95</f>
        <v>81.400000000000006</v>
      </c>
      <c r="AC95" s="157" t="str">
        <f t="shared" si="55"/>
        <v>Mencapai kompetensi dengan sangat baik dalam Memahami cara pencarian data dalam pengolah lembar kerja.  Memakai tools pengolah lembar kerja. Memahami makna blok penyusun program dalam bahasa  Blockly.</v>
      </c>
      <c r="AD95" s="157" t="str">
        <f t="shared" si="6"/>
        <v xml:space="preserve">Perlu peningkatan dalam hal Membuat custom block sebagai prosedur pada Scratch. Memahami dampak media sosial bagi penggunya. </v>
      </c>
      <c r="AE95" s="88">
        <f t="shared" ref="AE95:AF95" si="56">LEN(AC95)</f>
        <v>200</v>
      </c>
      <c r="AF95" s="88">
        <f t="shared" si="56"/>
        <v>125</v>
      </c>
    </row>
    <row r="96" spans="1:32" ht="85.5" customHeight="1">
      <c r="A96" s="158">
        <v>26</v>
      </c>
      <c r="B96" s="159" t="str">
        <f>IFERROR(VLOOKUP(P96,'ISIKAN NILAI KELAS 8'!$A$7:$AS$310,2),"")</f>
        <v>RICO PRIYA PUTRA</v>
      </c>
      <c r="C96" s="160">
        <f>IFERROR(VLOOKUP($P96,'ISIKAN NILAI KELAS 8'!$A$7:$AS$310,21),"")</f>
        <v>74.8</v>
      </c>
      <c r="D96" s="259" t="str">
        <f>IFERROR(VLOOKUP($P96,'ISIKAN NILAI KELAS 8'!$A$7:$AZ$310,48),"")</f>
        <v>Mencapai kompetensi dengan sangat baik dalam  Memakai tools pengolah lembar kerja. Memahami makna blok penyusun program dalam bahasa  Blockly.</v>
      </c>
      <c r="E96" s="232"/>
      <c r="F96" s="232"/>
      <c r="G96" s="232"/>
      <c r="H96" s="232"/>
      <c r="I96" s="233"/>
      <c r="J96" s="259" t="str">
        <f>IFERROR(VLOOKUP($P96,'ISIKAN NILAI KELAS 8'!$A$7:$AZ$310,49),"")</f>
        <v xml:space="preserve">Perlu peningkatan dalam hal Memahami cara pencarian data dalam pengolah lembar kerja. Membuat custom block sebagai prosedur pada Scratch. Memahami dampak media sosial bagi penggunya. </v>
      </c>
      <c r="K96" s="232"/>
      <c r="L96" s="232"/>
      <c r="M96" s="232"/>
      <c r="N96" s="232"/>
      <c r="O96" s="233"/>
      <c r="P96" s="155">
        <f t="shared" si="8"/>
        <v>59</v>
      </c>
      <c r="Q96" s="155"/>
      <c r="R96" s="155"/>
      <c r="S96" s="155"/>
      <c r="T96" s="155"/>
      <c r="U96" s="155"/>
      <c r="V96" s="155"/>
      <c r="W96" s="155"/>
      <c r="X96" s="155"/>
      <c r="Y96" s="155"/>
      <c r="Z96" s="155"/>
      <c r="AA96" s="155"/>
      <c r="AB96" s="156">
        <f t="shared" ref="AB96:AC96" si="57">C96</f>
        <v>74.8</v>
      </c>
      <c r="AC96" s="157" t="str">
        <f t="shared" si="57"/>
        <v>Mencapai kompetensi dengan sangat baik dalam  Memakai tools pengolah lembar kerja. Memahami makna blok penyusun program dalam bahasa  Blockly.</v>
      </c>
      <c r="AD96" s="157" t="str">
        <f t="shared" si="6"/>
        <v xml:space="preserve">Perlu peningkatan dalam hal Memahami cara pencarian data dalam pengolah lembar kerja. Membuat custom block sebagai prosedur pada Scratch. Memahami dampak media sosial bagi penggunya. </v>
      </c>
      <c r="AE96" s="88">
        <f t="shared" ref="AE96:AF96" si="58">LEN(AC96)</f>
        <v>142</v>
      </c>
      <c r="AF96" s="88">
        <f t="shared" si="58"/>
        <v>183</v>
      </c>
    </row>
    <row r="97" spans="1:32" ht="85.5" customHeight="1">
      <c r="A97" s="158">
        <v>27</v>
      </c>
      <c r="B97" s="159" t="str">
        <f>IFERROR(VLOOKUP(P97,'ISIKAN NILAI KELAS 8'!$A$7:$AS$310,2),"")</f>
        <v>SONY GALANG SATRIA</v>
      </c>
      <c r="C97" s="160">
        <f>IFERROR(VLOOKUP($P97,'ISIKAN NILAI KELAS 8'!$A$7:$AS$310,21),"")</f>
        <v>88.4</v>
      </c>
      <c r="D97" s="259" t="str">
        <f>IFERROR(VLOOKUP($P97,'ISIKAN NILAI KELAS 8'!$A$7:$AZ$310,48),"")</f>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E97" s="232"/>
      <c r="F97" s="232"/>
      <c r="G97" s="232"/>
      <c r="H97" s="232"/>
      <c r="I97" s="233"/>
      <c r="J97" s="259" t="str">
        <f>IFERROR(VLOOKUP($P97,'ISIKAN NILAI KELAS 8'!$A$7:$AZ$310,49),"")</f>
        <v/>
      </c>
      <c r="K97" s="232"/>
      <c r="L97" s="232"/>
      <c r="M97" s="232"/>
      <c r="N97" s="232"/>
      <c r="O97" s="233"/>
      <c r="P97" s="155">
        <f t="shared" si="8"/>
        <v>60</v>
      </c>
      <c r="Q97" s="155"/>
      <c r="R97" s="155"/>
      <c r="S97" s="155"/>
      <c r="T97" s="155"/>
      <c r="U97" s="155"/>
      <c r="V97" s="155"/>
      <c r="W97" s="155"/>
      <c r="X97" s="155"/>
      <c r="Y97" s="155"/>
      <c r="Z97" s="155"/>
      <c r="AA97" s="155"/>
      <c r="AB97" s="156">
        <f t="shared" ref="AB97:AC97" si="59">C97</f>
        <v>88.4</v>
      </c>
      <c r="AC97" s="157" t="str">
        <f t="shared" si="59"/>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D97" s="157" t="str">
        <f t="shared" si="6"/>
        <v/>
      </c>
      <c r="AE97" s="88">
        <f t="shared" ref="AE97:AF97" si="60">LEN(AC97)</f>
        <v>297</v>
      </c>
      <c r="AF97" s="88">
        <f t="shared" si="60"/>
        <v>0</v>
      </c>
    </row>
    <row r="98" spans="1:32" ht="85.5" customHeight="1">
      <c r="A98" s="158">
        <v>28</v>
      </c>
      <c r="B98" s="159" t="str">
        <f>IFERROR(VLOOKUP(P98,'ISIKAN NILAI KELAS 8'!$A$7:$AS$310,2),"")</f>
        <v>TIARA CALISTA WARDANI</v>
      </c>
      <c r="C98" s="160">
        <f>IFERROR(VLOOKUP($P98,'ISIKAN NILAI KELAS 8'!$A$7:$AS$310,21),"")</f>
        <v>79.599999999999994</v>
      </c>
      <c r="D98" s="259" t="str">
        <f>IFERROR(VLOOKUP($P98,'ISIKAN NILAI KELAS 8'!$A$7:$AZ$310,48),"")</f>
        <v>Mencapai kompetensi dengan sangat baik dalam  Memakai tools pengolah lembar kerja. Memahami makna blok penyusun program dalam bahasa  Blockly.</v>
      </c>
      <c r="E98" s="232"/>
      <c r="F98" s="232"/>
      <c r="G98" s="232"/>
      <c r="H98" s="232"/>
      <c r="I98" s="233"/>
      <c r="J98" s="259" t="str">
        <f>IFERROR(VLOOKUP($P98,'ISIKAN NILAI KELAS 8'!$A$7:$AZ$310,49),"")</f>
        <v xml:space="preserve">Perlu peningkatan dalam hal Memahami cara pencarian data dalam pengolah lembar kerja. Membuat custom block sebagai prosedur pada Scratch. Memahami dampak media sosial bagi penggunya. </v>
      </c>
      <c r="K98" s="232"/>
      <c r="L98" s="232"/>
      <c r="M98" s="232"/>
      <c r="N98" s="232"/>
      <c r="O98" s="233"/>
      <c r="P98" s="155">
        <f t="shared" si="8"/>
        <v>61</v>
      </c>
      <c r="Q98" s="155"/>
      <c r="R98" s="155"/>
      <c r="S98" s="155"/>
      <c r="T98" s="155"/>
      <c r="U98" s="155"/>
      <c r="V98" s="155"/>
      <c r="W98" s="155"/>
      <c r="X98" s="155"/>
      <c r="Y98" s="155"/>
      <c r="Z98" s="155"/>
      <c r="AA98" s="155"/>
      <c r="AB98" s="156">
        <f t="shared" ref="AB98:AC98" si="61">C98</f>
        <v>79.599999999999994</v>
      </c>
      <c r="AC98" s="157" t="str">
        <f t="shared" si="61"/>
        <v>Mencapai kompetensi dengan sangat baik dalam  Memakai tools pengolah lembar kerja. Memahami makna blok penyusun program dalam bahasa  Blockly.</v>
      </c>
      <c r="AD98" s="157" t="str">
        <f t="shared" si="6"/>
        <v xml:space="preserve">Perlu peningkatan dalam hal Memahami cara pencarian data dalam pengolah lembar kerja. Membuat custom block sebagai prosedur pada Scratch. Memahami dampak media sosial bagi penggunya. </v>
      </c>
      <c r="AE98" s="88">
        <f t="shared" ref="AE98:AF98" si="62">LEN(AC98)</f>
        <v>142</v>
      </c>
      <c r="AF98" s="88">
        <f t="shared" si="62"/>
        <v>183</v>
      </c>
    </row>
    <row r="99" spans="1:32" ht="85.5" customHeight="1">
      <c r="A99" s="158">
        <v>29</v>
      </c>
      <c r="B99" s="159" t="str">
        <f>IFERROR(VLOOKUP(P99,'ISIKAN NILAI KELAS 8'!$A$7:$AS$310,2),"")</f>
        <v>WINENDY AFIA PUTRI</v>
      </c>
      <c r="C99" s="160">
        <f>IFERROR(VLOOKUP($P99,'ISIKAN NILAI KELAS 8'!$A$7:$AS$310,21),"")</f>
        <v>85.6</v>
      </c>
      <c r="D99" s="259" t="str">
        <f>IFERROR(VLOOKUP($P99,'ISIKAN NILAI KELAS 8'!$A$7:$AZ$310,48),"")</f>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E99" s="232"/>
      <c r="F99" s="232"/>
      <c r="G99" s="232"/>
      <c r="H99" s="232"/>
      <c r="I99" s="233"/>
      <c r="J99" s="259" t="str">
        <f>IFERROR(VLOOKUP($P99,'ISIKAN NILAI KELAS 8'!$A$7:$AZ$310,49),"")</f>
        <v/>
      </c>
      <c r="K99" s="232"/>
      <c r="L99" s="232"/>
      <c r="M99" s="232"/>
      <c r="N99" s="232"/>
      <c r="O99" s="233"/>
      <c r="P99" s="155">
        <f t="shared" si="8"/>
        <v>62</v>
      </c>
      <c r="Q99" s="155"/>
      <c r="R99" s="155"/>
      <c r="S99" s="155"/>
      <c r="T99" s="155"/>
      <c r="U99" s="155"/>
      <c r="V99" s="155"/>
      <c r="W99" s="155"/>
      <c r="X99" s="155"/>
      <c r="Y99" s="155"/>
      <c r="Z99" s="155"/>
      <c r="AA99" s="155"/>
      <c r="AB99" s="156">
        <f t="shared" ref="AB99:AC99" si="63">C99</f>
        <v>85.6</v>
      </c>
      <c r="AC99" s="157" t="str">
        <f t="shared" si="63"/>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D99" s="157" t="str">
        <f t="shared" si="6"/>
        <v/>
      </c>
      <c r="AE99" s="88">
        <f t="shared" ref="AE99:AF99" si="64">LEN(AC99)</f>
        <v>297</v>
      </c>
      <c r="AF99" s="88">
        <f t="shared" si="64"/>
        <v>0</v>
      </c>
    </row>
    <row r="100" spans="1:32" ht="85.5" customHeight="1">
      <c r="A100" s="158">
        <v>30</v>
      </c>
      <c r="B100" s="159" t="str">
        <f>IFERROR(VLOOKUP(P100,'ISIKAN NILAI KELAS 8'!$A$7:$AS$310,2),"")</f>
        <v>ZIAN AZIZ FATKHURROHMAN</v>
      </c>
      <c r="C100" s="160">
        <f>IFERROR(VLOOKUP($P100,'ISIKAN NILAI KELAS 8'!$A$7:$AS$310,21),"")</f>
        <v>89</v>
      </c>
      <c r="D100" s="259" t="str">
        <f>IFERROR(VLOOKUP($P100,'ISIKAN NILAI KELAS 8'!$A$7:$AZ$310,48),"")</f>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E100" s="232"/>
      <c r="F100" s="232"/>
      <c r="G100" s="232"/>
      <c r="H100" s="232"/>
      <c r="I100" s="233"/>
      <c r="J100" s="259" t="str">
        <f>IFERROR(VLOOKUP($P100,'ISIKAN NILAI KELAS 8'!$A$7:$AZ$310,49),"")</f>
        <v/>
      </c>
      <c r="K100" s="232"/>
      <c r="L100" s="232"/>
      <c r="M100" s="232"/>
      <c r="N100" s="232"/>
      <c r="O100" s="233"/>
      <c r="P100" s="155">
        <f t="shared" si="8"/>
        <v>63</v>
      </c>
      <c r="Q100" s="155"/>
      <c r="R100" s="155"/>
      <c r="S100" s="155"/>
      <c r="T100" s="155"/>
      <c r="U100" s="155"/>
      <c r="V100" s="155"/>
      <c r="W100" s="155"/>
      <c r="X100" s="155"/>
      <c r="Y100" s="155"/>
      <c r="Z100" s="155"/>
      <c r="AA100" s="155"/>
      <c r="AB100" s="156">
        <f t="shared" ref="AB100:AC100" si="65">C100</f>
        <v>89</v>
      </c>
      <c r="AC100" s="157" t="str">
        <f t="shared" si="65"/>
        <v xml:space="preserve">Mencapai kompetensi dengan sangat baik dalam Memahami cara pencarian data dalam pengolah lembar kerja.  Memakai tools pengolah lembar kerja. Membuat custom block sebagai prosedur pada Scratch. Memahami makna blok penyusun program dalam bahasa  Blockly.Memahami dampak media sosial bagi penggunya. </v>
      </c>
      <c r="AD100" s="157" t="str">
        <f t="shared" si="6"/>
        <v/>
      </c>
      <c r="AE100" s="88">
        <f t="shared" ref="AE100:AF100" si="66">LEN(AC100)</f>
        <v>297</v>
      </c>
      <c r="AF100" s="88">
        <f t="shared" si="66"/>
        <v>0</v>
      </c>
    </row>
    <row r="101" spans="1:32" ht="85.5" customHeight="1">
      <c r="A101" s="158">
        <v>31</v>
      </c>
      <c r="B101" s="159">
        <f>IFERROR(VLOOKUP(P101,'ISIKAN NILAI KELAS 8'!$A$7:$AS$310,2),"")</f>
        <v>0</v>
      </c>
      <c r="C101" s="160">
        <f>IFERROR(VLOOKUP($P101,'ISIKAN NILAI KELAS 8'!$A$7:$AS$310,21),"")</f>
        <v>0</v>
      </c>
      <c r="D101" s="259" t="str">
        <f>IFERROR(VLOOKUP($P101,'ISIKAN NILAI KELAS 8'!$A$7:$AZ$310,48),"")</f>
        <v/>
      </c>
      <c r="E101" s="232"/>
      <c r="F101" s="232"/>
      <c r="G101" s="232"/>
      <c r="H101" s="232"/>
      <c r="I101" s="233"/>
      <c r="J101" s="259" t="str">
        <f>IFERROR(VLOOKUP($P101,'ISIKAN NILAI KELAS 8'!$A$7:$AZ$310,49),"")</f>
        <v/>
      </c>
      <c r="K101" s="232"/>
      <c r="L101" s="232"/>
      <c r="M101" s="232"/>
      <c r="N101" s="232"/>
      <c r="O101" s="233"/>
      <c r="P101" s="155">
        <f t="shared" si="8"/>
        <v>64</v>
      </c>
      <c r="Q101" s="155"/>
      <c r="R101" s="155"/>
      <c r="S101" s="155"/>
      <c r="T101" s="155"/>
      <c r="U101" s="155"/>
      <c r="V101" s="155"/>
      <c r="W101" s="155"/>
      <c r="X101" s="155"/>
      <c r="Y101" s="155"/>
      <c r="Z101" s="155"/>
      <c r="AA101" s="155"/>
      <c r="AB101" s="156">
        <f t="shared" ref="AB101:AC101" si="67">C101</f>
        <v>0</v>
      </c>
      <c r="AC101" s="157" t="str">
        <f t="shared" si="67"/>
        <v/>
      </c>
      <c r="AD101" s="157" t="str">
        <f t="shared" si="6"/>
        <v/>
      </c>
      <c r="AE101" s="88">
        <f t="shared" ref="AE101:AF101" si="68">LEN(AC101)</f>
        <v>0</v>
      </c>
      <c r="AF101" s="88">
        <f t="shared" si="68"/>
        <v>0</v>
      </c>
    </row>
    <row r="102" spans="1:32" ht="85.5" customHeight="1">
      <c r="A102" s="158">
        <v>32</v>
      </c>
      <c r="B102" s="159">
        <f>IFERROR(VLOOKUP(P102,'ISIKAN NILAI KELAS 8'!$A$7:$AS$310,2),"")</f>
        <v>0</v>
      </c>
      <c r="C102" s="160">
        <f>IFERROR(VLOOKUP($P102,'ISIKAN NILAI KELAS 8'!$A$7:$AS$310,21),"")</f>
        <v>0</v>
      </c>
      <c r="D102" s="259" t="str">
        <f>IFERROR(VLOOKUP($P102,'ISIKAN NILAI KELAS 8'!$A$7:$AZ$310,48),"")</f>
        <v/>
      </c>
      <c r="E102" s="232"/>
      <c r="F102" s="232"/>
      <c r="G102" s="232"/>
      <c r="H102" s="232"/>
      <c r="I102" s="233"/>
      <c r="J102" s="259" t="str">
        <f>IFERROR(VLOOKUP($P102,'ISIKAN NILAI KELAS 8'!$A$7:$AZ$310,49),"")</f>
        <v/>
      </c>
      <c r="K102" s="232"/>
      <c r="L102" s="232"/>
      <c r="M102" s="232"/>
      <c r="N102" s="232"/>
      <c r="O102" s="233"/>
      <c r="P102" s="155">
        <f t="shared" si="8"/>
        <v>65</v>
      </c>
      <c r="Q102" s="155"/>
      <c r="R102" s="155"/>
      <c r="S102" s="155"/>
      <c r="T102" s="155"/>
      <c r="U102" s="155"/>
      <c r="V102" s="155"/>
      <c r="W102" s="155"/>
      <c r="X102" s="155"/>
      <c r="Y102" s="155"/>
      <c r="Z102" s="155"/>
      <c r="AA102" s="155"/>
      <c r="AB102" s="156">
        <f t="shared" ref="AB102:AC102" si="69">C102</f>
        <v>0</v>
      </c>
      <c r="AC102" s="157" t="str">
        <f t="shared" si="69"/>
        <v/>
      </c>
      <c r="AD102" s="157" t="str">
        <f t="shared" si="6"/>
        <v/>
      </c>
      <c r="AE102" s="88">
        <f t="shared" ref="AE102:AF102" si="70">LEN(AC102)</f>
        <v>0</v>
      </c>
      <c r="AF102" s="88">
        <f t="shared" si="70"/>
        <v>0</v>
      </c>
    </row>
    <row r="103" spans="1:32" ht="14.25" customHeight="1">
      <c r="AB103" s="4"/>
      <c r="AC103" s="4"/>
      <c r="AD103" s="4"/>
    </row>
    <row r="104" spans="1:32" ht="14.25" hidden="1" customHeight="1">
      <c r="A104" s="66"/>
      <c r="B104" s="66"/>
      <c r="C104" s="66"/>
      <c r="D104" s="66"/>
      <c r="E104" s="66"/>
      <c r="F104" s="66"/>
      <c r="G104" s="66"/>
      <c r="H104" s="66"/>
      <c r="I104" s="66"/>
      <c r="J104" s="66"/>
      <c r="K104" s="66" t="s">
        <v>745</v>
      </c>
      <c r="L104" s="66"/>
      <c r="M104" s="66"/>
      <c r="N104" s="66"/>
      <c r="O104" s="66"/>
      <c r="P104" s="66"/>
      <c r="AB104" s="4"/>
      <c r="AC104" s="4"/>
      <c r="AD104" s="4"/>
    </row>
    <row r="105" spans="1:32" ht="14.25" hidden="1" customHeight="1">
      <c r="A105" s="66"/>
      <c r="B105" s="66" t="s">
        <v>738</v>
      </c>
      <c r="C105" s="66"/>
      <c r="D105" s="66"/>
      <c r="E105" s="66"/>
      <c r="F105" s="66"/>
      <c r="G105" s="66"/>
      <c r="H105" s="66"/>
      <c r="I105" s="66"/>
      <c r="J105" s="66"/>
      <c r="K105" s="66" t="s">
        <v>739</v>
      </c>
      <c r="L105" s="66"/>
      <c r="M105" s="66"/>
      <c r="N105" s="66"/>
      <c r="O105" s="66"/>
      <c r="P105" s="66"/>
      <c r="AB105" s="4"/>
      <c r="AC105" s="4"/>
      <c r="AD105" s="4"/>
    </row>
    <row r="106" spans="1:32" ht="14.25" hidden="1" customHeight="1">
      <c r="A106" s="66"/>
      <c r="B106" s="66"/>
      <c r="C106" s="66"/>
      <c r="D106" s="66"/>
      <c r="E106" s="66"/>
      <c r="F106" s="66"/>
      <c r="G106" s="66"/>
      <c r="H106" s="66"/>
      <c r="I106" s="66"/>
      <c r="J106" s="66"/>
      <c r="K106" s="66"/>
      <c r="L106" s="66"/>
      <c r="M106" s="66"/>
      <c r="N106" s="66"/>
      <c r="O106" s="66"/>
      <c r="P106" s="66"/>
      <c r="AB106" s="4"/>
      <c r="AC106" s="4"/>
      <c r="AD106" s="4"/>
    </row>
    <row r="107" spans="1:32" ht="14.25" hidden="1" customHeight="1">
      <c r="A107" s="66"/>
      <c r="B107" s="66"/>
      <c r="C107" s="66"/>
      <c r="D107" s="66"/>
      <c r="E107" s="66"/>
      <c r="F107" s="66"/>
      <c r="G107" s="66"/>
      <c r="H107" s="66"/>
      <c r="I107" s="66"/>
      <c r="J107" s="66"/>
      <c r="K107" s="66"/>
      <c r="L107" s="66"/>
      <c r="M107" s="66"/>
      <c r="N107" s="66"/>
      <c r="O107" s="66"/>
      <c r="P107" s="66"/>
      <c r="AB107" s="4"/>
      <c r="AC107" s="4"/>
      <c r="AD107" s="4"/>
    </row>
    <row r="108" spans="1:32" ht="14.25" hidden="1" customHeight="1">
      <c r="A108" s="67"/>
      <c r="B108" s="67" t="s">
        <v>740</v>
      </c>
      <c r="C108" s="67"/>
      <c r="D108" s="67"/>
      <c r="E108" s="67"/>
      <c r="F108" s="67"/>
      <c r="G108" s="67"/>
      <c r="H108" s="67"/>
      <c r="I108" s="67"/>
      <c r="J108" s="67"/>
      <c r="K108" s="67" t="str">
        <f>'cover 8'!$F$28</f>
        <v>Muhamad Khomsin, S.Kom</v>
      </c>
      <c r="L108" s="67"/>
      <c r="M108" s="67"/>
      <c r="N108" s="67"/>
      <c r="O108" s="67"/>
      <c r="P108" s="67"/>
      <c r="AB108" s="4"/>
      <c r="AC108" s="4"/>
      <c r="AD108" s="4"/>
    </row>
    <row r="109" spans="1:32" ht="14.25" hidden="1" customHeight="1">
      <c r="A109" s="66"/>
      <c r="B109" s="66" t="s">
        <v>741</v>
      </c>
      <c r="C109" s="66"/>
      <c r="D109" s="66"/>
      <c r="E109" s="66"/>
      <c r="F109" s="66"/>
      <c r="G109" s="66"/>
      <c r="H109" s="66"/>
      <c r="I109" s="66"/>
      <c r="J109" s="66"/>
      <c r="K109" s="66" t="str">
        <f>"NIP.  "&amp;'cover 8'!$F$29</f>
        <v>NIP.  19880811 202321 2 017</v>
      </c>
      <c r="L109" s="66"/>
      <c r="M109" s="66"/>
      <c r="N109" s="66"/>
      <c r="O109" s="66"/>
      <c r="P109" s="66"/>
      <c r="AB109" s="4"/>
      <c r="AC109" s="4"/>
      <c r="AD109" s="4"/>
    </row>
    <row r="110" spans="1:32" ht="14.25" hidden="1" customHeight="1">
      <c r="A110" s="66"/>
      <c r="B110" s="66"/>
      <c r="C110" s="66"/>
      <c r="D110" s="66"/>
      <c r="E110" s="66"/>
      <c r="F110" s="66"/>
      <c r="G110" s="66"/>
      <c r="H110" s="66"/>
      <c r="I110" s="66"/>
      <c r="J110" s="66"/>
      <c r="K110" s="66"/>
      <c r="L110" s="66"/>
      <c r="M110" s="66"/>
      <c r="N110" s="66"/>
      <c r="O110" s="66"/>
      <c r="P110" s="66"/>
      <c r="AB110" s="4"/>
      <c r="AC110" s="4"/>
      <c r="AD110" s="4"/>
    </row>
    <row r="111" spans="1:32" ht="14.25" hidden="1" customHeight="1">
      <c r="AB111" s="4"/>
      <c r="AC111" s="4"/>
      <c r="AD111" s="4"/>
    </row>
    <row r="112" spans="1:32" ht="14.25" hidden="1" customHeight="1">
      <c r="AB112" s="4"/>
      <c r="AC112" s="4"/>
      <c r="AD112" s="4"/>
    </row>
    <row r="113" spans="1:32" ht="14.25" hidden="1" customHeight="1">
      <c r="AB113" s="4"/>
      <c r="AC113" s="4"/>
      <c r="AD113" s="4"/>
    </row>
    <row r="114" spans="1:32" ht="14.25" customHeight="1">
      <c r="C114" s="66"/>
      <c r="D114" s="66"/>
      <c r="E114" s="66"/>
      <c r="F114" s="66"/>
      <c r="G114" s="66"/>
      <c r="H114" s="66"/>
      <c r="I114" s="66"/>
      <c r="J114" s="66"/>
      <c r="K114" s="66"/>
      <c r="L114" s="66" t="str">
        <f t="shared" ref="L114:L115" si="71">K53</f>
        <v>Temanggung,  24 Juni 2023</v>
      </c>
      <c r="AB114" s="4"/>
      <c r="AC114" s="4"/>
      <c r="AD114" s="4"/>
    </row>
    <row r="115" spans="1:32" ht="14.25" customHeight="1">
      <c r="C115" s="66"/>
      <c r="D115" s="66" t="str">
        <f>C54</f>
        <v>Kepala Sekolah</v>
      </c>
      <c r="L115" s="66" t="str">
        <f t="shared" si="71"/>
        <v>Guru Mata Pelajaran,</v>
      </c>
      <c r="AB115" s="4"/>
      <c r="AC115" s="4"/>
      <c r="AD115" s="4"/>
    </row>
    <row r="116" spans="1:32" ht="14.25" customHeight="1">
      <c r="C116" s="66"/>
      <c r="D116" s="66"/>
      <c r="L116" s="66"/>
      <c r="AB116" s="4"/>
      <c r="AC116" s="4"/>
      <c r="AD116" s="4"/>
    </row>
    <row r="117" spans="1:32" ht="14.25" customHeight="1">
      <c r="C117" s="66"/>
      <c r="D117" s="66"/>
      <c r="L117" s="66"/>
      <c r="AB117" s="4"/>
      <c r="AC117" s="4"/>
      <c r="AD117" s="4"/>
    </row>
    <row r="118" spans="1:32" ht="14.25" customHeight="1">
      <c r="C118" s="66"/>
      <c r="D118" s="66"/>
      <c r="L118" s="66"/>
      <c r="AB118" s="4"/>
      <c r="AC118" s="4"/>
      <c r="AD118" s="4"/>
    </row>
    <row r="119" spans="1:32" ht="14.25" customHeight="1">
      <c r="A119" s="91"/>
      <c r="B119" s="91"/>
      <c r="C119" s="67"/>
      <c r="D119" s="67" t="str">
        <f t="shared" ref="D119:D120" si="72">C58</f>
        <v>Yuliana Dewi Marithawati, S.Pd., M.Pd</v>
      </c>
      <c r="E119" s="91"/>
      <c r="F119" s="91"/>
      <c r="G119" s="91"/>
      <c r="H119" s="91"/>
      <c r="I119" s="91"/>
      <c r="J119" s="91"/>
      <c r="K119" s="91"/>
      <c r="L119" s="67" t="str">
        <f t="shared" ref="L119:L120" si="73">K58</f>
        <v>Muhamad Khomsin, S.Kom</v>
      </c>
      <c r="M119" s="91"/>
      <c r="N119" s="91"/>
      <c r="O119" s="91"/>
      <c r="P119" s="91"/>
      <c r="Q119" s="91"/>
      <c r="R119" s="91"/>
      <c r="S119" s="91"/>
      <c r="T119" s="91"/>
      <c r="U119" s="91"/>
      <c r="V119" s="91"/>
      <c r="W119" s="91"/>
      <c r="X119" s="91"/>
      <c r="Y119" s="91"/>
      <c r="Z119" s="91"/>
      <c r="AA119" s="91"/>
      <c r="AB119" s="91"/>
      <c r="AC119" s="91"/>
      <c r="AD119" s="91"/>
      <c r="AE119" s="91"/>
      <c r="AF119" s="91"/>
    </row>
    <row r="120" spans="1:32" ht="14.25" customHeight="1">
      <c r="C120" s="66"/>
      <c r="D120" s="66" t="str">
        <f t="shared" si="72"/>
        <v>NIP. 19680216 199802 2 001</v>
      </c>
      <c r="L120" s="66" t="str">
        <f t="shared" si="73"/>
        <v>NIP.  19880811 202321 2 017</v>
      </c>
      <c r="AB120" s="4"/>
      <c r="AC120" s="4"/>
      <c r="AD120" s="4"/>
    </row>
    <row r="121" spans="1:32" ht="14.25" customHeight="1">
      <c r="L121" s="66"/>
      <c r="AB121" s="4"/>
      <c r="AC121" s="4"/>
      <c r="AD121" s="4"/>
    </row>
    <row r="122" spans="1:32" ht="14.25" customHeight="1">
      <c r="AB122" s="4"/>
      <c r="AC122" s="4"/>
      <c r="AD122" s="4"/>
    </row>
    <row r="123" spans="1:32" ht="14.25" customHeight="1">
      <c r="AB123" s="4"/>
      <c r="AC123" s="4"/>
      <c r="AD123" s="4"/>
    </row>
    <row r="124" spans="1:32" ht="14.25" customHeight="1">
      <c r="AB124" s="4"/>
      <c r="AC124" s="4"/>
      <c r="AD124" s="4"/>
    </row>
    <row r="125" spans="1:32" ht="14.25" customHeight="1">
      <c r="AB125" s="4"/>
      <c r="AC125" s="4"/>
      <c r="AD125" s="4"/>
    </row>
    <row r="126" spans="1:32" ht="14.25" customHeight="1">
      <c r="AB126" s="4"/>
      <c r="AC126" s="4"/>
      <c r="AD126" s="4"/>
    </row>
    <row r="127" spans="1:32" ht="14.25" customHeight="1">
      <c r="AB127" s="4"/>
      <c r="AC127" s="4"/>
      <c r="AD127" s="4"/>
    </row>
    <row r="128" spans="1:32" ht="14.25" customHeight="1">
      <c r="AB128" s="4"/>
      <c r="AC128" s="4"/>
      <c r="AD128" s="4"/>
    </row>
    <row r="129" spans="28:30" ht="14.25" customHeight="1">
      <c r="AB129" s="4"/>
      <c r="AC129" s="4"/>
      <c r="AD129" s="4"/>
    </row>
    <row r="130" spans="28:30" ht="14.25" customHeight="1">
      <c r="AB130" s="4"/>
      <c r="AC130" s="4"/>
      <c r="AD130" s="4"/>
    </row>
    <row r="131" spans="28:30" ht="14.25" customHeight="1">
      <c r="AB131" s="4"/>
      <c r="AC131" s="4"/>
      <c r="AD131" s="4"/>
    </row>
    <row r="132" spans="28:30" ht="14.25" customHeight="1">
      <c r="AB132" s="4"/>
      <c r="AC132" s="4"/>
      <c r="AD132" s="4"/>
    </row>
    <row r="133" spans="28:30" ht="14.25" customHeight="1">
      <c r="AB133" s="4"/>
      <c r="AC133" s="4"/>
      <c r="AD133" s="4"/>
    </row>
    <row r="134" spans="28:30" ht="14.25" customHeight="1">
      <c r="AB134" s="4"/>
      <c r="AC134" s="4"/>
      <c r="AD134" s="4"/>
    </row>
    <row r="135" spans="28:30" ht="14.25" customHeight="1">
      <c r="AB135" s="4"/>
      <c r="AC135" s="4"/>
      <c r="AD135" s="4"/>
    </row>
    <row r="136" spans="28:30" ht="14.25" customHeight="1">
      <c r="AB136" s="4"/>
      <c r="AC136" s="4"/>
      <c r="AD136" s="4"/>
    </row>
    <row r="137" spans="28:30" ht="14.25" customHeight="1">
      <c r="AB137" s="4"/>
      <c r="AC137" s="4"/>
      <c r="AD137" s="4"/>
    </row>
    <row r="138" spans="28:30" ht="14.25" customHeight="1">
      <c r="AB138" s="4"/>
      <c r="AC138" s="4"/>
      <c r="AD138" s="4"/>
    </row>
    <row r="139" spans="28:30" ht="14.25" customHeight="1">
      <c r="AB139" s="4"/>
      <c r="AC139" s="4"/>
      <c r="AD139" s="4"/>
    </row>
    <row r="140" spans="28:30" ht="14.25" customHeight="1">
      <c r="AB140" s="4"/>
      <c r="AC140" s="4"/>
      <c r="AD140" s="4"/>
    </row>
    <row r="141" spans="28:30" ht="14.25" customHeight="1">
      <c r="AB141" s="4"/>
      <c r="AC141" s="4"/>
      <c r="AD141" s="4"/>
    </row>
    <row r="142" spans="28:30" ht="14.25" customHeight="1">
      <c r="AB142" s="4"/>
      <c r="AC142" s="4"/>
      <c r="AD142" s="4"/>
    </row>
    <row r="143" spans="28:30" ht="14.25" customHeight="1">
      <c r="AB143" s="4"/>
      <c r="AC143" s="4"/>
      <c r="AD143" s="4"/>
    </row>
    <row r="144" spans="28:30" ht="14.25" customHeight="1">
      <c r="AB144" s="4"/>
      <c r="AC144" s="4"/>
      <c r="AD144" s="4"/>
    </row>
    <row r="145" spans="28:30" ht="14.25" customHeight="1">
      <c r="AB145" s="4"/>
      <c r="AC145" s="4"/>
      <c r="AD145" s="4"/>
    </row>
    <row r="146" spans="28:30" ht="14.25" customHeight="1">
      <c r="AB146" s="4"/>
      <c r="AC146" s="4"/>
      <c r="AD146" s="4"/>
    </row>
    <row r="147" spans="28:30" ht="14.25" customHeight="1">
      <c r="AB147" s="4"/>
      <c r="AC147" s="4"/>
      <c r="AD147" s="4"/>
    </row>
    <row r="148" spans="28:30" ht="14.25" customHeight="1">
      <c r="AB148" s="4"/>
      <c r="AC148" s="4"/>
      <c r="AD148" s="4"/>
    </row>
    <row r="149" spans="28:30" ht="14.25" customHeight="1">
      <c r="AB149" s="4"/>
      <c r="AC149" s="4"/>
      <c r="AD149" s="4"/>
    </row>
    <row r="150" spans="28:30" ht="14.25" customHeight="1">
      <c r="AB150" s="4"/>
      <c r="AC150" s="4"/>
      <c r="AD150" s="4"/>
    </row>
    <row r="151" spans="28:30" ht="14.25" customHeight="1">
      <c r="AB151" s="4"/>
      <c r="AC151" s="4"/>
      <c r="AD151" s="4"/>
    </row>
    <row r="152" spans="28:30" ht="14.25" customHeight="1">
      <c r="AB152" s="4"/>
      <c r="AC152" s="4"/>
      <c r="AD152" s="4"/>
    </row>
    <row r="153" spans="28:30" ht="14.25" customHeight="1">
      <c r="AB153" s="4"/>
      <c r="AC153" s="4"/>
      <c r="AD153" s="4"/>
    </row>
    <row r="154" spans="28:30" ht="14.25" customHeight="1">
      <c r="AB154" s="4"/>
      <c r="AC154" s="4"/>
      <c r="AD154" s="4"/>
    </row>
    <row r="155" spans="28:30" ht="14.25" customHeight="1">
      <c r="AB155" s="4"/>
      <c r="AC155" s="4"/>
      <c r="AD155" s="4"/>
    </row>
    <row r="156" spans="28:30" ht="14.25" customHeight="1">
      <c r="AB156" s="4"/>
      <c r="AC156" s="4"/>
      <c r="AD156" s="4"/>
    </row>
    <row r="157" spans="28:30" ht="14.25" customHeight="1">
      <c r="AB157" s="4"/>
      <c r="AC157" s="4"/>
      <c r="AD157" s="4"/>
    </row>
    <row r="158" spans="28:30" ht="14.25" customHeight="1">
      <c r="AB158" s="4"/>
      <c r="AC158" s="4"/>
      <c r="AD158" s="4"/>
    </row>
    <row r="159" spans="28:30" ht="14.25" customHeight="1">
      <c r="AB159" s="4"/>
      <c r="AC159" s="4"/>
      <c r="AD159" s="4"/>
    </row>
    <row r="160" spans="28:30" ht="14.25" customHeight="1">
      <c r="AB160" s="4"/>
      <c r="AC160" s="4"/>
      <c r="AD160" s="4"/>
    </row>
    <row r="161" spans="28:30" ht="14.25" customHeight="1">
      <c r="AB161" s="4"/>
      <c r="AC161" s="4"/>
      <c r="AD161" s="4"/>
    </row>
    <row r="162" spans="28:30" ht="14.25" customHeight="1">
      <c r="AB162" s="4"/>
      <c r="AC162" s="4"/>
      <c r="AD162" s="4"/>
    </row>
    <row r="163" spans="28:30" ht="14.25" customHeight="1">
      <c r="AB163" s="4"/>
      <c r="AC163" s="4"/>
      <c r="AD163" s="4"/>
    </row>
    <row r="164" spans="28:30" ht="14.25" customHeight="1">
      <c r="AB164" s="4"/>
      <c r="AC164" s="4"/>
      <c r="AD164" s="4"/>
    </row>
    <row r="165" spans="28:30" ht="14.25" customHeight="1">
      <c r="AB165" s="4"/>
      <c r="AC165" s="4"/>
      <c r="AD165" s="4"/>
    </row>
    <row r="166" spans="28:30" ht="14.25" customHeight="1">
      <c r="AB166" s="4"/>
      <c r="AC166" s="4"/>
      <c r="AD166" s="4"/>
    </row>
    <row r="167" spans="28:30" ht="14.25" customHeight="1">
      <c r="AB167" s="4"/>
      <c r="AC167" s="4"/>
      <c r="AD167" s="4"/>
    </row>
    <row r="168" spans="28:30" ht="14.25" customHeight="1">
      <c r="AB168" s="4"/>
      <c r="AC168" s="4"/>
      <c r="AD168" s="4"/>
    </row>
    <row r="169" spans="28:30" ht="14.25" customHeight="1">
      <c r="AB169" s="4"/>
      <c r="AC169" s="4"/>
      <c r="AD169" s="4"/>
    </row>
    <row r="170" spans="28:30" ht="14.25" customHeight="1">
      <c r="AB170" s="4"/>
      <c r="AC170" s="4"/>
      <c r="AD170" s="4"/>
    </row>
    <row r="171" spans="28:30" ht="14.25" customHeight="1">
      <c r="AB171" s="4"/>
      <c r="AC171" s="4"/>
      <c r="AD171" s="4"/>
    </row>
    <row r="172" spans="28:30" ht="14.25" customHeight="1">
      <c r="AB172" s="4"/>
      <c r="AC172" s="4"/>
      <c r="AD172" s="4"/>
    </row>
    <row r="173" spans="28:30" ht="14.25" customHeight="1">
      <c r="AB173" s="4"/>
      <c r="AC173" s="4"/>
      <c r="AD173" s="4"/>
    </row>
    <row r="174" spans="28:30" ht="14.25" customHeight="1">
      <c r="AB174" s="4"/>
      <c r="AC174" s="4"/>
      <c r="AD174" s="4"/>
    </row>
    <row r="175" spans="28:30" ht="14.25" customHeight="1">
      <c r="AB175" s="4"/>
      <c r="AC175" s="4"/>
      <c r="AD175" s="4"/>
    </row>
    <row r="176" spans="28:30" ht="14.25" customHeight="1">
      <c r="AB176" s="4"/>
      <c r="AC176" s="4"/>
      <c r="AD176" s="4"/>
    </row>
    <row r="177" spans="28:30" ht="14.25" customHeight="1">
      <c r="AB177" s="4"/>
      <c r="AC177" s="4"/>
      <c r="AD177" s="4"/>
    </row>
    <row r="178" spans="28:30" ht="14.25" customHeight="1">
      <c r="AB178" s="4"/>
      <c r="AC178" s="4"/>
      <c r="AD178" s="4"/>
    </row>
    <row r="179" spans="28:30" ht="14.25" customHeight="1">
      <c r="AB179" s="4"/>
      <c r="AC179" s="4"/>
      <c r="AD179" s="4"/>
    </row>
    <row r="180" spans="28:30" ht="14.25" customHeight="1">
      <c r="AB180" s="4"/>
      <c r="AC180" s="4"/>
      <c r="AD180" s="4"/>
    </row>
    <row r="181" spans="28:30" ht="14.25" customHeight="1">
      <c r="AB181" s="4"/>
      <c r="AC181" s="4"/>
      <c r="AD181" s="4"/>
    </row>
    <row r="182" spans="28:30" ht="14.25" customHeight="1">
      <c r="AB182" s="4"/>
      <c r="AC182" s="4"/>
      <c r="AD182" s="4"/>
    </row>
    <row r="183" spans="28:30" ht="14.25" customHeight="1">
      <c r="AB183" s="4"/>
      <c r="AC183" s="4"/>
      <c r="AD183" s="4"/>
    </row>
    <row r="184" spans="28:30" ht="14.25" customHeight="1">
      <c r="AB184" s="4"/>
      <c r="AC184" s="4"/>
      <c r="AD184" s="4"/>
    </row>
    <row r="185" spans="28:30" ht="14.25" customHeight="1">
      <c r="AB185" s="4"/>
      <c r="AC185" s="4"/>
      <c r="AD185" s="4"/>
    </row>
    <row r="186" spans="28:30" ht="14.25" customHeight="1">
      <c r="AB186" s="4"/>
      <c r="AC186" s="4"/>
      <c r="AD186" s="4"/>
    </row>
    <row r="187" spans="28:30" ht="14.25" customHeight="1">
      <c r="AB187" s="4"/>
      <c r="AC187" s="4"/>
      <c r="AD187" s="4"/>
    </row>
    <row r="188" spans="28:30" ht="14.25" customHeight="1">
      <c r="AB188" s="4"/>
      <c r="AC188" s="4"/>
      <c r="AD188" s="4"/>
    </row>
    <row r="189" spans="28:30" ht="14.25" customHeight="1">
      <c r="AB189" s="4"/>
      <c r="AC189" s="4"/>
      <c r="AD189" s="4"/>
    </row>
    <row r="190" spans="28:30" ht="14.25" customHeight="1">
      <c r="AB190" s="4"/>
      <c r="AC190" s="4"/>
      <c r="AD190" s="4"/>
    </row>
    <row r="191" spans="28:30" ht="14.25" customHeight="1">
      <c r="AB191" s="4"/>
      <c r="AC191" s="4"/>
      <c r="AD191" s="4"/>
    </row>
    <row r="192" spans="28:30" ht="14.25" customHeight="1">
      <c r="AB192" s="4"/>
      <c r="AC192" s="4"/>
      <c r="AD192" s="4"/>
    </row>
    <row r="193" spans="28:30" ht="14.25" customHeight="1">
      <c r="AB193" s="4"/>
      <c r="AC193" s="4"/>
      <c r="AD193" s="4"/>
    </row>
    <row r="194" spans="28:30" ht="14.25" customHeight="1">
      <c r="AB194" s="4"/>
      <c r="AC194" s="4"/>
      <c r="AD194" s="4"/>
    </row>
    <row r="195" spans="28:30" ht="14.25" customHeight="1">
      <c r="AB195" s="4"/>
      <c r="AC195" s="4"/>
      <c r="AD195" s="4"/>
    </row>
    <row r="196" spans="28:30" ht="14.25" customHeight="1">
      <c r="AB196" s="4"/>
      <c r="AC196" s="4"/>
      <c r="AD196" s="4"/>
    </row>
    <row r="197" spans="28:30" ht="14.25" customHeight="1">
      <c r="AB197" s="4"/>
      <c r="AC197" s="4"/>
      <c r="AD197" s="4"/>
    </row>
    <row r="198" spans="28:30" ht="14.25" customHeight="1">
      <c r="AB198" s="4"/>
      <c r="AC198" s="4"/>
      <c r="AD198" s="4"/>
    </row>
    <row r="199" spans="28:30" ht="14.25" customHeight="1">
      <c r="AB199" s="4"/>
      <c r="AC199" s="4"/>
      <c r="AD199" s="4"/>
    </row>
    <row r="200" spans="28:30" ht="14.25" customHeight="1">
      <c r="AB200" s="4"/>
      <c r="AC200" s="4"/>
      <c r="AD200" s="4"/>
    </row>
    <row r="201" spans="28:30" ht="14.25" customHeight="1">
      <c r="AB201" s="4"/>
      <c r="AC201" s="4"/>
      <c r="AD201" s="4"/>
    </row>
    <row r="202" spans="28:30" ht="14.25" customHeight="1">
      <c r="AB202" s="4"/>
      <c r="AC202" s="4"/>
      <c r="AD202" s="4"/>
    </row>
    <row r="203" spans="28:30" ht="14.25" customHeight="1">
      <c r="AB203" s="4"/>
      <c r="AC203" s="4"/>
      <c r="AD203" s="4"/>
    </row>
    <row r="204" spans="28:30" ht="14.25" customHeight="1">
      <c r="AB204" s="4"/>
      <c r="AC204" s="4"/>
      <c r="AD204" s="4"/>
    </row>
    <row r="205" spans="28:30" ht="14.25" customHeight="1">
      <c r="AB205" s="4"/>
      <c r="AC205" s="4"/>
      <c r="AD205" s="4"/>
    </row>
    <row r="206" spans="28:30" ht="14.25" customHeight="1">
      <c r="AB206" s="4"/>
      <c r="AC206" s="4"/>
      <c r="AD206" s="4"/>
    </row>
    <row r="207" spans="28:30" ht="14.25" customHeight="1">
      <c r="AB207" s="4"/>
      <c r="AC207" s="4"/>
      <c r="AD207" s="4"/>
    </row>
    <row r="208" spans="28:30" ht="14.25" customHeight="1">
      <c r="AB208" s="4"/>
      <c r="AC208" s="4"/>
      <c r="AD208" s="4"/>
    </row>
    <row r="209" spans="28:30" ht="14.25" customHeight="1">
      <c r="AB209" s="4"/>
      <c r="AC209" s="4"/>
      <c r="AD209" s="4"/>
    </row>
    <row r="210" spans="28:30" ht="14.25" customHeight="1">
      <c r="AB210" s="4"/>
      <c r="AC210" s="4"/>
      <c r="AD210" s="4"/>
    </row>
    <row r="211" spans="28:30" ht="14.25" customHeight="1">
      <c r="AB211" s="4"/>
      <c r="AC211" s="4"/>
      <c r="AD211" s="4"/>
    </row>
    <row r="212" spans="28:30" ht="14.25" customHeight="1">
      <c r="AB212" s="4"/>
      <c r="AC212" s="4"/>
      <c r="AD212" s="4"/>
    </row>
    <row r="213" spans="28:30" ht="14.25" customHeight="1">
      <c r="AB213" s="4"/>
      <c r="AC213" s="4"/>
      <c r="AD213" s="4"/>
    </row>
    <row r="214" spans="28:30" ht="14.25" customHeight="1">
      <c r="AB214" s="4"/>
      <c r="AC214" s="4"/>
      <c r="AD214" s="4"/>
    </row>
    <row r="215" spans="28:30" ht="14.25" customHeight="1">
      <c r="AB215" s="4"/>
      <c r="AC215" s="4"/>
      <c r="AD215" s="4"/>
    </row>
    <row r="216" spans="28:30" ht="14.25" customHeight="1">
      <c r="AB216" s="4"/>
      <c r="AC216" s="4"/>
      <c r="AD216" s="4"/>
    </row>
    <row r="217" spans="28:30" ht="14.25" customHeight="1">
      <c r="AB217" s="4"/>
      <c r="AC217" s="4"/>
      <c r="AD217" s="4"/>
    </row>
    <row r="218" spans="28:30" ht="14.25" customHeight="1">
      <c r="AB218" s="4"/>
      <c r="AC218" s="4"/>
      <c r="AD218" s="4"/>
    </row>
    <row r="219" spans="28:30" ht="14.25" customHeight="1">
      <c r="AB219" s="4"/>
      <c r="AC219" s="4"/>
      <c r="AD219" s="4"/>
    </row>
    <row r="220" spans="28:30" ht="14.25" customHeight="1">
      <c r="AB220" s="4"/>
      <c r="AC220" s="4"/>
      <c r="AD220" s="4"/>
    </row>
    <row r="221" spans="28:30" ht="14.25" customHeight="1">
      <c r="AB221" s="4"/>
      <c r="AC221" s="4"/>
      <c r="AD221" s="4"/>
    </row>
    <row r="222" spans="28:30" ht="14.25" customHeight="1">
      <c r="AB222" s="4"/>
      <c r="AC222" s="4"/>
      <c r="AD222" s="4"/>
    </row>
    <row r="223" spans="28:30" ht="14.25" customHeight="1">
      <c r="AB223" s="4"/>
      <c r="AC223" s="4"/>
      <c r="AD223" s="4"/>
    </row>
    <row r="224" spans="28:30" ht="14.25" customHeight="1">
      <c r="AB224" s="4"/>
      <c r="AC224" s="4"/>
      <c r="AD224" s="4"/>
    </row>
    <row r="225" spans="28:30" ht="14.25" customHeight="1">
      <c r="AB225" s="4"/>
      <c r="AC225" s="4"/>
      <c r="AD225" s="4"/>
    </row>
    <row r="226" spans="28:30" ht="14.25" customHeight="1">
      <c r="AB226" s="4"/>
      <c r="AC226" s="4"/>
      <c r="AD226" s="4"/>
    </row>
    <row r="227" spans="28:30" ht="14.25" customHeight="1">
      <c r="AB227" s="4"/>
      <c r="AC227" s="4"/>
      <c r="AD227" s="4"/>
    </row>
    <row r="228" spans="28:30" ht="14.25" customHeight="1">
      <c r="AB228" s="4"/>
      <c r="AC228" s="4"/>
      <c r="AD228" s="4"/>
    </row>
    <row r="229" spans="28:30" ht="14.25" customHeight="1">
      <c r="AB229" s="4"/>
      <c r="AC229" s="4"/>
      <c r="AD229" s="4"/>
    </row>
    <row r="230" spans="28:30" ht="14.25" customHeight="1">
      <c r="AB230" s="4"/>
      <c r="AC230" s="4"/>
      <c r="AD230" s="4"/>
    </row>
    <row r="231" spans="28:30" ht="14.25" customHeight="1">
      <c r="AB231" s="4"/>
      <c r="AC231" s="4"/>
      <c r="AD231" s="4"/>
    </row>
    <row r="232" spans="28:30" ht="14.25" customHeight="1">
      <c r="AB232" s="4"/>
      <c r="AC232" s="4"/>
      <c r="AD232" s="4"/>
    </row>
    <row r="233" spans="28:30" ht="14.25" customHeight="1">
      <c r="AB233" s="4"/>
      <c r="AC233" s="4"/>
      <c r="AD233" s="4"/>
    </row>
    <row r="234" spans="28:30" ht="14.25" customHeight="1">
      <c r="AB234" s="4"/>
      <c r="AC234" s="4"/>
      <c r="AD234" s="4"/>
    </row>
    <row r="235" spans="28:30" ht="14.25" customHeight="1">
      <c r="AB235" s="4"/>
      <c r="AC235" s="4"/>
      <c r="AD235" s="4"/>
    </row>
    <row r="236" spans="28:30" ht="14.25" customHeight="1">
      <c r="AB236" s="4"/>
      <c r="AC236" s="4"/>
      <c r="AD236" s="4"/>
    </row>
    <row r="237" spans="28:30" ht="14.25" customHeight="1">
      <c r="AB237" s="4"/>
      <c r="AC237" s="4"/>
      <c r="AD237" s="4"/>
    </row>
    <row r="238" spans="28:30" ht="14.25" customHeight="1">
      <c r="AB238" s="4"/>
      <c r="AC238" s="4"/>
      <c r="AD238" s="4"/>
    </row>
    <row r="239" spans="28:30" ht="14.25" customHeight="1">
      <c r="AB239" s="4"/>
      <c r="AC239" s="4"/>
      <c r="AD239" s="4"/>
    </row>
    <row r="240" spans="28:30" ht="14.25" customHeight="1">
      <c r="AB240" s="4"/>
      <c r="AC240" s="4"/>
      <c r="AD240" s="4"/>
    </row>
    <row r="241" spans="28:30" ht="14.25" customHeight="1">
      <c r="AB241" s="4"/>
      <c r="AC241" s="4"/>
      <c r="AD241" s="4"/>
    </row>
    <row r="242" spans="28:30" ht="14.25" customHeight="1">
      <c r="AB242" s="4"/>
      <c r="AC242" s="4"/>
      <c r="AD242" s="4"/>
    </row>
    <row r="243" spans="28:30" ht="14.25" customHeight="1">
      <c r="AB243" s="4"/>
      <c r="AC243" s="4"/>
      <c r="AD243" s="4"/>
    </row>
    <row r="244" spans="28:30" ht="14.25" customHeight="1">
      <c r="AB244" s="4"/>
      <c r="AC244" s="4"/>
      <c r="AD244" s="4"/>
    </row>
    <row r="245" spans="28:30" ht="14.25" customHeight="1">
      <c r="AB245" s="4"/>
      <c r="AC245" s="4"/>
      <c r="AD245" s="4"/>
    </row>
    <row r="246" spans="28:30" ht="14.25" customHeight="1">
      <c r="AB246" s="4"/>
      <c r="AC246" s="4"/>
      <c r="AD246" s="4"/>
    </row>
    <row r="247" spans="28:30" ht="14.25" customHeight="1">
      <c r="AB247" s="4"/>
      <c r="AC247" s="4"/>
      <c r="AD247" s="4"/>
    </row>
    <row r="248" spans="28:30" ht="14.25" customHeight="1">
      <c r="AB248" s="4"/>
      <c r="AC248" s="4"/>
      <c r="AD248" s="4"/>
    </row>
    <row r="249" spans="28:30" ht="14.25" customHeight="1">
      <c r="AB249" s="4"/>
      <c r="AC249" s="4"/>
      <c r="AD249" s="4"/>
    </row>
    <row r="250" spans="28:30" ht="14.25" customHeight="1">
      <c r="AB250" s="4"/>
      <c r="AC250" s="4"/>
      <c r="AD250" s="4"/>
    </row>
    <row r="251" spans="28:30" ht="14.25" customHeight="1">
      <c r="AB251" s="4"/>
      <c r="AC251" s="4"/>
      <c r="AD251" s="4"/>
    </row>
    <row r="252" spans="28:30" ht="14.25" customHeight="1">
      <c r="AB252" s="4"/>
      <c r="AC252" s="4"/>
      <c r="AD252" s="4"/>
    </row>
    <row r="253" spans="28:30" ht="14.25" customHeight="1">
      <c r="AB253" s="4"/>
      <c r="AC253" s="4"/>
      <c r="AD253" s="4"/>
    </row>
    <row r="254" spans="28:30" ht="14.25" customHeight="1">
      <c r="AB254" s="4"/>
      <c r="AC254" s="4"/>
      <c r="AD254" s="4"/>
    </row>
    <row r="255" spans="28:30" ht="14.25" customHeight="1">
      <c r="AB255" s="4"/>
      <c r="AC255" s="4"/>
      <c r="AD255" s="4"/>
    </row>
    <row r="256" spans="28:30" ht="14.25" customHeight="1">
      <c r="AB256" s="4"/>
      <c r="AC256" s="4"/>
      <c r="AD256" s="4"/>
    </row>
    <row r="257" spans="28:30" ht="14.25" customHeight="1">
      <c r="AB257" s="4"/>
      <c r="AC257" s="4"/>
      <c r="AD257" s="4"/>
    </row>
    <row r="258" spans="28:30" ht="14.25" customHeight="1">
      <c r="AB258" s="4"/>
      <c r="AC258" s="4"/>
      <c r="AD258" s="4"/>
    </row>
    <row r="259" spans="28:30" ht="14.25" customHeight="1">
      <c r="AB259" s="4"/>
      <c r="AC259" s="4"/>
      <c r="AD259" s="4"/>
    </row>
    <row r="260" spans="28:30" ht="14.25" customHeight="1">
      <c r="AB260" s="4"/>
      <c r="AC260" s="4"/>
      <c r="AD260" s="4"/>
    </row>
    <row r="261" spans="28:30" ht="14.25" customHeight="1">
      <c r="AB261" s="4"/>
      <c r="AC261" s="4"/>
      <c r="AD261" s="4"/>
    </row>
    <row r="262" spans="28:30" ht="14.25" customHeight="1">
      <c r="AB262" s="4"/>
      <c r="AC262" s="4"/>
      <c r="AD262" s="4"/>
    </row>
    <row r="263" spans="28:30" ht="14.25" customHeight="1">
      <c r="AB263" s="4"/>
      <c r="AC263" s="4"/>
      <c r="AD263" s="4"/>
    </row>
    <row r="264" spans="28:30" ht="14.25" customHeight="1">
      <c r="AB264" s="4"/>
      <c r="AC264" s="4"/>
      <c r="AD264" s="4"/>
    </row>
    <row r="265" spans="28:30" ht="14.25" customHeight="1">
      <c r="AB265" s="4"/>
      <c r="AC265" s="4"/>
      <c r="AD265" s="4"/>
    </row>
    <row r="266" spans="28:30" ht="14.25" customHeight="1">
      <c r="AB266" s="4"/>
      <c r="AC266" s="4"/>
      <c r="AD266" s="4"/>
    </row>
    <row r="267" spans="28:30" ht="14.25" customHeight="1">
      <c r="AB267" s="4"/>
      <c r="AC267" s="4"/>
      <c r="AD267" s="4"/>
    </row>
    <row r="268" spans="28:30" ht="14.25" customHeight="1">
      <c r="AB268" s="4"/>
      <c r="AC268" s="4"/>
      <c r="AD268" s="4"/>
    </row>
    <row r="269" spans="28:30" ht="14.25" customHeight="1">
      <c r="AB269" s="4"/>
      <c r="AC269" s="4"/>
      <c r="AD269" s="4"/>
    </row>
    <row r="270" spans="28:30" ht="14.25" customHeight="1">
      <c r="AB270" s="4"/>
      <c r="AC270" s="4"/>
      <c r="AD270" s="4"/>
    </row>
    <row r="271" spans="28:30" ht="14.25" customHeight="1">
      <c r="AB271" s="4"/>
      <c r="AC271" s="4"/>
      <c r="AD271" s="4"/>
    </row>
    <row r="272" spans="28:30" ht="14.25" customHeight="1">
      <c r="AB272" s="4"/>
      <c r="AC272" s="4"/>
      <c r="AD272" s="4"/>
    </row>
    <row r="273" spans="28:30" ht="14.25" customHeight="1">
      <c r="AB273" s="4"/>
      <c r="AC273" s="4"/>
      <c r="AD273" s="4"/>
    </row>
    <row r="274" spans="28:30" ht="14.25" customHeight="1">
      <c r="AB274" s="4"/>
      <c r="AC274" s="4"/>
      <c r="AD274" s="4"/>
    </row>
    <row r="275" spans="28:30" ht="14.25" customHeight="1">
      <c r="AB275" s="4"/>
      <c r="AC275" s="4"/>
      <c r="AD275" s="4"/>
    </row>
    <row r="276" spans="28:30" ht="14.25" customHeight="1">
      <c r="AB276" s="4"/>
      <c r="AC276" s="4"/>
      <c r="AD276" s="4"/>
    </row>
    <row r="277" spans="28:30" ht="14.25" customHeight="1">
      <c r="AB277" s="4"/>
      <c r="AC277" s="4"/>
      <c r="AD277" s="4"/>
    </row>
    <row r="278" spans="28:30" ht="14.25" customHeight="1">
      <c r="AB278" s="4"/>
      <c r="AC278" s="4"/>
      <c r="AD278" s="4"/>
    </row>
    <row r="279" spans="28:30" ht="14.25" customHeight="1">
      <c r="AB279" s="4"/>
      <c r="AC279" s="4"/>
      <c r="AD279" s="4"/>
    </row>
    <row r="280" spans="28:30" ht="14.25" customHeight="1">
      <c r="AB280" s="4"/>
      <c r="AC280" s="4"/>
      <c r="AD280" s="4"/>
    </row>
    <row r="281" spans="28:30" ht="14.25" customHeight="1">
      <c r="AB281" s="4"/>
      <c r="AC281" s="4"/>
      <c r="AD281" s="4"/>
    </row>
    <row r="282" spans="28:30" ht="14.25" customHeight="1">
      <c r="AB282" s="4"/>
      <c r="AC282" s="4"/>
      <c r="AD282" s="4"/>
    </row>
    <row r="283" spans="28:30" ht="14.25" customHeight="1">
      <c r="AB283" s="4"/>
      <c r="AC283" s="4"/>
      <c r="AD283" s="4"/>
    </row>
    <row r="284" spans="28:30" ht="14.25" customHeight="1">
      <c r="AB284" s="4"/>
      <c r="AC284" s="4"/>
      <c r="AD284" s="4"/>
    </row>
    <row r="285" spans="28:30" ht="14.25" customHeight="1">
      <c r="AB285" s="4"/>
      <c r="AC285" s="4"/>
      <c r="AD285" s="4"/>
    </row>
    <row r="286" spans="28:30" ht="14.25" customHeight="1">
      <c r="AB286" s="4"/>
      <c r="AC286" s="4"/>
      <c r="AD286" s="4"/>
    </row>
    <row r="287" spans="28:30" ht="14.25" customHeight="1">
      <c r="AB287" s="4"/>
      <c r="AC287" s="4"/>
      <c r="AD287" s="4"/>
    </row>
    <row r="288" spans="28:30" ht="14.25" customHeight="1">
      <c r="AB288" s="4"/>
      <c r="AC288" s="4"/>
      <c r="AD288" s="4"/>
    </row>
    <row r="289" spans="28:30" ht="14.25" customHeight="1">
      <c r="AB289" s="4"/>
      <c r="AC289" s="4"/>
      <c r="AD289" s="4"/>
    </row>
    <row r="290" spans="28:30" ht="14.25" customHeight="1">
      <c r="AB290" s="4"/>
      <c r="AC290" s="4"/>
      <c r="AD290" s="4"/>
    </row>
    <row r="291" spans="28:30" ht="14.25" customHeight="1">
      <c r="AB291" s="4"/>
      <c r="AC291" s="4"/>
      <c r="AD291" s="4"/>
    </row>
    <row r="292" spans="28:30" ht="14.25" customHeight="1">
      <c r="AB292" s="4"/>
      <c r="AC292" s="4"/>
      <c r="AD292" s="4"/>
    </row>
    <row r="293" spans="28:30" ht="14.25" customHeight="1">
      <c r="AB293" s="4"/>
      <c r="AC293" s="4"/>
      <c r="AD293" s="4"/>
    </row>
    <row r="294" spans="28:30" ht="14.25" customHeight="1">
      <c r="AB294" s="4"/>
      <c r="AC294" s="4"/>
      <c r="AD294" s="4"/>
    </row>
    <row r="295" spans="28:30" ht="14.25" customHeight="1">
      <c r="AB295" s="4"/>
      <c r="AC295" s="4"/>
      <c r="AD295" s="4"/>
    </row>
    <row r="296" spans="28:30" ht="14.25" customHeight="1">
      <c r="AB296" s="4"/>
      <c r="AC296" s="4"/>
      <c r="AD296" s="4"/>
    </row>
    <row r="297" spans="28:30" ht="14.25" customHeight="1">
      <c r="AB297" s="4"/>
      <c r="AC297" s="4"/>
      <c r="AD297" s="4"/>
    </row>
    <row r="298" spans="28:30" ht="14.25" customHeight="1">
      <c r="AB298" s="4"/>
      <c r="AC298" s="4"/>
      <c r="AD298" s="4"/>
    </row>
    <row r="299" spans="28:30" ht="14.25" customHeight="1">
      <c r="AB299" s="4"/>
      <c r="AC299" s="4"/>
      <c r="AD299" s="4"/>
    </row>
    <row r="300" spans="28:30" ht="14.25" customHeight="1">
      <c r="AB300" s="4"/>
      <c r="AC300" s="4"/>
      <c r="AD300" s="4"/>
    </row>
    <row r="301" spans="28:30" ht="14.25" customHeight="1">
      <c r="AB301" s="4"/>
      <c r="AC301" s="4"/>
      <c r="AD301" s="4"/>
    </row>
    <row r="302" spans="28:30" ht="14.25" customHeight="1">
      <c r="AB302" s="4"/>
      <c r="AC302" s="4"/>
      <c r="AD302" s="4"/>
    </row>
    <row r="303" spans="28:30" ht="14.25" customHeight="1">
      <c r="AB303" s="4"/>
      <c r="AC303" s="4"/>
      <c r="AD303" s="4"/>
    </row>
    <row r="304" spans="28:30" ht="14.25" customHeight="1">
      <c r="AB304" s="4"/>
      <c r="AC304" s="4"/>
      <c r="AD304" s="4"/>
    </row>
    <row r="305" spans="28:30" ht="14.25" customHeight="1">
      <c r="AB305" s="4"/>
      <c r="AC305" s="4"/>
      <c r="AD305" s="4"/>
    </row>
    <row r="306" spans="28:30" ht="14.25" customHeight="1">
      <c r="AB306" s="4"/>
      <c r="AC306" s="4"/>
      <c r="AD306" s="4"/>
    </row>
    <row r="307" spans="28:30" ht="14.25" customHeight="1">
      <c r="AB307" s="4"/>
      <c r="AC307" s="4"/>
      <c r="AD307" s="4"/>
    </row>
    <row r="308" spans="28:30" ht="14.25" customHeight="1">
      <c r="AB308" s="4"/>
      <c r="AC308" s="4"/>
      <c r="AD308" s="4"/>
    </row>
    <row r="309" spans="28:30" ht="14.25" customHeight="1">
      <c r="AB309" s="4"/>
      <c r="AC309" s="4"/>
      <c r="AD309" s="4"/>
    </row>
    <row r="310" spans="28:30" ht="14.25" customHeight="1">
      <c r="AB310" s="4"/>
      <c r="AC310" s="4"/>
      <c r="AD310" s="4"/>
    </row>
    <row r="311" spans="28:30" ht="14.25" customHeight="1">
      <c r="AB311" s="4"/>
      <c r="AC311" s="4"/>
      <c r="AD311" s="4"/>
    </row>
    <row r="312" spans="28:30" ht="14.25" customHeight="1">
      <c r="AB312" s="4"/>
      <c r="AC312" s="4"/>
      <c r="AD312" s="4"/>
    </row>
    <row r="313" spans="28:30" ht="14.25" customHeight="1">
      <c r="AB313" s="4"/>
      <c r="AC313" s="4"/>
      <c r="AD313" s="4"/>
    </row>
    <row r="314" spans="28:30" ht="14.25" customHeight="1">
      <c r="AB314" s="4"/>
      <c r="AC314" s="4"/>
      <c r="AD314" s="4"/>
    </row>
    <row r="315" spans="28:30" ht="14.25" customHeight="1">
      <c r="AB315" s="4"/>
      <c r="AC315" s="4"/>
      <c r="AD315" s="4"/>
    </row>
    <row r="316" spans="28:30" ht="14.25" customHeight="1">
      <c r="AB316" s="4"/>
      <c r="AC316" s="4"/>
      <c r="AD316" s="4"/>
    </row>
    <row r="317" spans="28:30" ht="14.25" customHeight="1">
      <c r="AB317" s="4"/>
      <c r="AC317" s="4"/>
      <c r="AD317" s="4"/>
    </row>
    <row r="318" spans="28:30" ht="14.25" customHeight="1">
      <c r="AB318" s="4"/>
      <c r="AC318" s="4"/>
      <c r="AD318" s="4"/>
    </row>
    <row r="319" spans="28:30" ht="14.25" customHeight="1">
      <c r="AB319" s="4"/>
      <c r="AC319" s="4"/>
      <c r="AD319" s="4"/>
    </row>
    <row r="320" spans="28:30" ht="14.25" customHeight="1">
      <c r="AB320" s="4"/>
      <c r="AC320" s="4"/>
      <c r="AD320" s="4"/>
    </row>
    <row r="321" spans="28:30" ht="14.25" customHeight="1">
      <c r="AB321" s="4"/>
      <c r="AC321" s="4"/>
      <c r="AD321" s="4"/>
    </row>
    <row r="322" spans="28:30" ht="14.25" customHeight="1">
      <c r="AB322" s="4"/>
      <c r="AC322" s="4"/>
      <c r="AD322" s="4"/>
    </row>
    <row r="323" spans="28:30" ht="14.25" customHeight="1">
      <c r="AB323" s="4"/>
      <c r="AC323" s="4"/>
      <c r="AD323" s="4"/>
    </row>
    <row r="324" spans="28:30" ht="14.25" customHeight="1">
      <c r="AB324" s="4"/>
      <c r="AC324" s="4"/>
      <c r="AD324" s="4"/>
    </row>
    <row r="325" spans="28:30" ht="14.25" customHeight="1">
      <c r="AB325" s="4"/>
      <c r="AC325" s="4"/>
      <c r="AD325" s="4"/>
    </row>
    <row r="326" spans="28:30" ht="14.25" customHeight="1">
      <c r="AB326" s="4"/>
      <c r="AC326" s="4"/>
      <c r="AD326" s="4"/>
    </row>
    <row r="327" spans="28:30" ht="14.25" customHeight="1">
      <c r="AB327" s="4"/>
      <c r="AC327" s="4"/>
      <c r="AD327" s="4"/>
    </row>
    <row r="328" spans="28:30" ht="14.25" customHeight="1">
      <c r="AB328" s="4"/>
      <c r="AC328" s="4"/>
      <c r="AD328" s="4"/>
    </row>
    <row r="329" spans="28:30" ht="14.25" customHeight="1">
      <c r="AB329" s="4"/>
      <c r="AC329" s="4"/>
      <c r="AD329" s="4"/>
    </row>
    <row r="330" spans="28:30" ht="14.25" customHeight="1">
      <c r="AB330" s="4"/>
      <c r="AC330" s="4"/>
      <c r="AD330" s="4"/>
    </row>
    <row r="331" spans="28:30" ht="14.25" customHeight="1">
      <c r="AB331" s="4"/>
      <c r="AC331" s="4"/>
      <c r="AD331" s="4"/>
    </row>
    <row r="332" spans="28:30" ht="14.25" customHeight="1">
      <c r="AB332" s="4"/>
      <c r="AC332" s="4"/>
      <c r="AD332" s="4"/>
    </row>
    <row r="333" spans="28:30" ht="14.25" customHeight="1">
      <c r="AB333" s="4"/>
      <c r="AC333" s="4"/>
      <c r="AD333" s="4"/>
    </row>
    <row r="334" spans="28:30" ht="14.25" customHeight="1">
      <c r="AB334" s="4"/>
      <c r="AC334" s="4"/>
      <c r="AD334" s="4"/>
    </row>
    <row r="335" spans="28:30" ht="14.25" customHeight="1">
      <c r="AB335" s="4"/>
      <c r="AC335" s="4"/>
      <c r="AD335" s="4"/>
    </row>
    <row r="336" spans="28:30" ht="14.25" customHeight="1">
      <c r="AB336" s="4"/>
      <c r="AC336" s="4"/>
      <c r="AD336" s="4"/>
    </row>
    <row r="337" spans="28:30" ht="14.25" customHeight="1">
      <c r="AB337" s="4"/>
      <c r="AC337" s="4"/>
      <c r="AD337" s="4"/>
    </row>
    <row r="338" spans="28:30" ht="14.25" customHeight="1">
      <c r="AB338" s="4"/>
      <c r="AC338" s="4"/>
      <c r="AD338" s="4"/>
    </row>
    <row r="339" spans="28:30" ht="14.25" customHeight="1">
      <c r="AB339" s="4"/>
      <c r="AC339" s="4"/>
      <c r="AD339" s="4"/>
    </row>
    <row r="340" spans="28:30" ht="14.25" customHeight="1">
      <c r="AB340" s="4"/>
      <c r="AC340" s="4"/>
      <c r="AD340" s="4"/>
    </row>
    <row r="341" spans="28:30" ht="14.25" customHeight="1">
      <c r="AB341" s="4"/>
      <c r="AC341" s="4"/>
      <c r="AD341" s="4"/>
    </row>
    <row r="342" spans="28:30" ht="14.25" customHeight="1">
      <c r="AB342" s="4"/>
      <c r="AC342" s="4"/>
      <c r="AD342" s="4"/>
    </row>
    <row r="343" spans="28:30" ht="14.25" customHeight="1">
      <c r="AB343" s="4"/>
      <c r="AC343" s="4"/>
      <c r="AD343" s="4"/>
    </row>
    <row r="344" spans="28:30" ht="14.25" customHeight="1">
      <c r="AB344" s="4"/>
      <c r="AC344" s="4"/>
      <c r="AD344" s="4"/>
    </row>
    <row r="345" spans="28:30" ht="14.25" customHeight="1">
      <c r="AB345" s="4"/>
      <c r="AC345" s="4"/>
      <c r="AD345" s="4"/>
    </row>
    <row r="346" spans="28:30" ht="14.25" customHeight="1">
      <c r="AB346" s="4"/>
      <c r="AC346" s="4"/>
      <c r="AD346" s="4"/>
    </row>
    <row r="347" spans="28:30" ht="14.25" customHeight="1">
      <c r="AB347" s="4"/>
      <c r="AC347" s="4"/>
      <c r="AD347" s="4"/>
    </row>
    <row r="348" spans="28:30" ht="14.25" customHeight="1">
      <c r="AB348" s="4"/>
      <c r="AC348" s="4"/>
      <c r="AD348" s="4"/>
    </row>
    <row r="349" spans="28:30" ht="14.25" customHeight="1">
      <c r="AB349" s="4"/>
      <c r="AC349" s="4"/>
      <c r="AD349" s="4"/>
    </row>
    <row r="350" spans="28:30" ht="14.25" customHeight="1">
      <c r="AB350" s="4"/>
      <c r="AC350" s="4"/>
      <c r="AD350" s="4"/>
    </row>
    <row r="351" spans="28:30" ht="14.25" customHeight="1">
      <c r="AB351" s="4"/>
      <c r="AC351" s="4"/>
      <c r="AD351" s="4"/>
    </row>
    <row r="352" spans="28:30" ht="14.25" customHeight="1">
      <c r="AB352" s="4"/>
      <c r="AC352" s="4"/>
      <c r="AD352" s="4"/>
    </row>
    <row r="353" spans="28:30" ht="14.25" customHeight="1">
      <c r="AB353" s="4"/>
      <c r="AC353" s="4"/>
      <c r="AD353" s="4"/>
    </row>
    <row r="354" spans="28:30" ht="14.25" customHeight="1">
      <c r="AB354" s="4"/>
      <c r="AC354" s="4"/>
      <c r="AD354" s="4"/>
    </row>
    <row r="355" spans="28:30" ht="14.25" customHeight="1">
      <c r="AB355" s="4"/>
      <c r="AC355" s="4"/>
      <c r="AD355" s="4"/>
    </row>
    <row r="356" spans="28:30" ht="14.25" customHeight="1">
      <c r="AB356" s="4"/>
      <c r="AC356" s="4"/>
      <c r="AD356" s="4"/>
    </row>
    <row r="357" spans="28:30" ht="14.25" customHeight="1">
      <c r="AB357" s="4"/>
      <c r="AC357" s="4"/>
      <c r="AD357" s="4"/>
    </row>
    <row r="358" spans="28:30" ht="14.25" customHeight="1">
      <c r="AB358" s="4"/>
      <c r="AC358" s="4"/>
      <c r="AD358" s="4"/>
    </row>
    <row r="359" spans="28:30" ht="14.25" customHeight="1">
      <c r="AB359" s="4"/>
      <c r="AC359" s="4"/>
      <c r="AD359" s="4"/>
    </row>
    <row r="360" spans="28:30" ht="14.25" customHeight="1">
      <c r="AB360" s="4"/>
      <c r="AC360" s="4"/>
      <c r="AD360" s="4"/>
    </row>
    <row r="361" spans="28:30" ht="14.25" customHeight="1">
      <c r="AB361" s="4"/>
      <c r="AC361" s="4"/>
      <c r="AD361" s="4"/>
    </row>
    <row r="362" spans="28:30" ht="14.25" customHeight="1">
      <c r="AB362" s="4"/>
      <c r="AC362" s="4"/>
      <c r="AD362" s="4"/>
    </row>
    <row r="363" spans="28:30" ht="14.25" customHeight="1">
      <c r="AB363" s="4"/>
      <c r="AC363" s="4"/>
      <c r="AD363" s="4"/>
    </row>
    <row r="364" spans="28:30" ht="14.25" customHeight="1">
      <c r="AB364" s="4"/>
      <c r="AC364" s="4"/>
      <c r="AD364" s="4"/>
    </row>
    <row r="365" spans="28:30" ht="14.25" customHeight="1">
      <c r="AB365" s="4"/>
      <c r="AC365" s="4"/>
      <c r="AD365" s="4"/>
    </row>
    <row r="366" spans="28:30" ht="14.25" customHeight="1">
      <c r="AB366" s="4"/>
      <c r="AC366" s="4"/>
      <c r="AD366" s="4"/>
    </row>
    <row r="367" spans="28:30" ht="14.25" customHeight="1">
      <c r="AB367" s="4"/>
      <c r="AC367" s="4"/>
      <c r="AD367" s="4"/>
    </row>
    <row r="368" spans="28:30" ht="14.25" customHeight="1">
      <c r="AB368" s="4"/>
      <c r="AC368" s="4"/>
      <c r="AD368" s="4"/>
    </row>
    <row r="369" spans="28:30" ht="14.25" customHeight="1">
      <c r="AB369" s="4"/>
      <c r="AC369" s="4"/>
      <c r="AD369" s="4"/>
    </row>
    <row r="370" spans="28:30" ht="14.25" customHeight="1">
      <c r="AB370" s="4"/>
      <c r="AC370" s="4"/>
      <c r="AD370" s="4"/>
    </row>
    <row r="371" spans="28:30" ht="14.25" customHeight="1">
      <c r="AB371" s="4"/>
      <c r="AC371" s="4"/>
      <c r="AD371" s="4"/>
    </row>
    <row r="372" spans="28:30" ht="14.25" customHeight="1">
      <c r="AB372" s="4"/>
      <c r="AC372" s="4"/>
      <c r="AD372" s="4"/>
    </row>
    <row r="373" spans="28:30" ht="14.25" customHeight="1">
      <c r="AB373" s="4"/>
      <c r="AC373" s="4"/>
      <c r="AD373" s="4"/>
    </row>
    <row r="374" spans="28:30" ht="14.25" customHeight="1">
      <c r="AB374" s="4"/>
      <c r="AC374" s="4"/>
      <c r="AD374" s="4"/>
    </row>
    <row r="375" spans="28:30" ht="14.25" customHeight="1">
      <c r="AB375" s="4"/>
      <c r="AC375" s="4"/>
      <c r="AD375" s="4"/>
    </row>
    <row r="376" spans="28:30" ht="14.25" customHeight="1">
      <c r="AB376" s="4"/>
      <c r="AC376" s="4"/>
      <c r="AD376" s="4"/>
    </row>
    <row r="377" spans="28:30" ht="14.25" customHeight="1">
      <c r="AB377" s="4"/>
      <c r="AC377" s="4"/>
      <c r="AD377" s="4"/>
    </row>
    <row r="378" spans="28:30" ht="14.25" customHeight="1">
      <c r="AB378" s="4"/>
      <c r="AC378" s="4"/>
      <c r="AD378" s="4"/>
    </row>
    <row r="379" spans="28:30" ht="14.25" customHeight="1">
      <c r="AB379" s="4"/>
      <c r="AC379" s="4"/>
      <c r="AD379" s="4"/>
    </row>
    <row r="380" spans="28:30" ht="14.25" customHeight="1">
      <c r="AB380" s="4"/>
      <c r="AC380" s="4"/>
      <c r="AD380" s="4"/>
    </row>
    <row r="381" spans="28:30" ht="14.25" customHeight="1">
      <c r="AB381" s="4"/>
      <c r="AC381" s="4"/>
      <c r="AD381" s="4"/>
    </row>
    <row r="382" spans="28:30" ht="14.25" customHeight="1">
      <c r="AB382" s="4"/>
      <c r="AC382" s="4"/>
      <c r="AD382" s="4"/>
    </row>
    <row r="383" spans="28:30" ht="14.25" customHeight="1">
      <c r="AB383" s="4"/>
      <c r="AC383" s="4"/>
      <c r="AD383" s="4"/>
    </row>
    <row r="384" spans="28:30" ht="14.25" customHeight="1">
      <c r="AB384" s="4"/>
      <c r="AC384" s="4"/>
      <c r="AD384" s="4"/>
    </row>
    <row r="385" spans="28:30" ht="14.25" customHeight="1">
      <c r="AB385" s="4"/>
      <c r="AC385" s="4"/>
      <c r="AD385" s="4"/>
    </row>
    <row r="386" spans="28:30" ht="14.25" customHeight="1">
      <c r="AB386" s="4"/>
      <c r="AC386" s="4"/>
      <c r="AD386" s="4"/>
    </row>
    <row r="387" spans="28:30" ht="14.25" customHeight="1">
      <c r="AB387" s="4"/>
      <c r="AC387" s="4"/>
      <c r="AD387" s="4"/>
    </row>
    <row r="388" spans="28:30" ht="14.25" customHeight="1">
      <c r="AB388" s="4"/>
      <c r="AC388" s="4"/>
      <c r="AD388" s="4"/>
    </row>
    <row r="389" spans="28:30" ht="14.25" customHeight="1">
      <c r="AB389" s="4"/>
      <c r="AC389" s="4"/>
      <c r="AD389" s="4"/>
    </row>
    <row r="390" spans="28:30" ht="14.25" customHeight="1">
      <c r="AB390" s="4"/>
      <c r="AC390" s="4"/>
      <c r="AD390" s="4"/>
    </row>
    <row r="391" spans="28:30" ht="14.25" customHeight="1">
      <c r="AB391" s="4"/>
      <c r="AC391" s="4"/>
      <c r="AD391" s="4"/>
    </row>
    <row r="392" spans="28:30" ht="14.25" customHeight="1">
      <c r="AB392" s="4"/>
      <c r="AC392" s="4"/>
      <c r="AD392" s="4"/>
    </row>
    <row r="393" spans="28:30" ht="14.25" customHeight="1">
      <c r="AB393" s="4"/>
      <c r="AC393" s="4"/>
      <c r="AD393" s="4"/>
    </row>
    <row r="394" spans="28:30" ht="14.25" customHeight="1">
      <c r="AB394" s="4"/>
      <c r="AC394" s="4"/>
      <c r="AD394" s="4"/>
    </row>
    <row r="395" spans="28:30" ht="14.25" customHeight="1">
      <c r="AB395" s="4"/>
      <c r="AC395" s="4"/>
      <c r="AD395" s="4"/>
    </row>
    <row r="396" spans="28:30" ht="14.25" customHeight="1">
      <c r="AB396" s="4"/>
      <c r="AC396" s="4"/>
      <c r="AD396" s="4"/>
    </row>
    <row r="397" spans="28:30" ht="14.25" customHeight="1">
      <c r="AB397" s="4"/>
      <c r="AC397" s="4"/>
      <c r="AD397" s="4"/>
    </row>
    <row r="398" spans="28:30" ht="14.25" customHeight="1">
      <c r="AB398" s="4"/>
      <c r="AC398" s="4"/>
      <c r="AD398" s="4"/>
    </row>
    <row r="399" spans="28:30" ht="14.25" customHeight="1">
      <c r="AB399" s="4"/>
      <c r="AC399" s="4"/>
      <c r="AD399" s="4"/>
    </row>
    <row r="400" spans="28:30" ht="14.25" customHeight="1">
      <c r="AB400" s="4"/>
      <c r="AC400" s="4"/>
      <c r="AD400" s="4"/>
    </row>
    <row r="401" spans="28:30" ht="14.25" customHeight="1">
      <c r="AB401" s="4"/>
      <c r="AC401" s="4"/>
      <c r="AD401" s="4"/>
    </row>
    <row r="402" spans="28:30" ht="14.25" customHeight="1">
      <c r="AB402" s="4"/>
      <c r="AC402" s="4"/>
      <c r="AD402" s="4"/>
    </row>
    <row r="403" spans="28:30" ht="14.25" customHeight="1">
      <c r="AB403" s="4"/>
      <c r="AC403" s="4"/>
      <c r="AD403" s="4"/>
    </row>
    <row r="404" spans="28:30" ht="14.25" customHeight="1">
      <c r="AB404" s="4"/>
      <c r="AC404" s="4"/>
      <c r="AD404" s="4"/>
    </row>
    <row r="405" spans="28:30" ht="14.25" customHeight="1">
      <c r="AB405" s="4"/>
      <c r="AC405" s="4"/>
      <c r="AD405" s="4"/>
    </row>
    <row r="406" spans="28:30" ht="14.25" customHeight="1">
      <c r="AB406" s="4"/>
      <c r="AC406" s="4"/>
      <c r="AD406" s="4"/>
    </row>
    <row r="407" spans="28:30" ht="14.25" customHeight="1">
      <c r="AB407" s="4"/>
      <c r="AC407" s="4"/>
      <c r="AD407" s="4"/>
    </row>
    <row r="408" spans="28:30" ht="14.25" customHeight="1">
      <c r="AB408" s="4"/>
      <c r="AC408" s="4"/>
      <c r="AD408" s="4"/>
    </row>
    <row r="409" spans="28:30" ht="14.25" customHeight="1">
      <c r="AB409" s="4"/>
      <c r="AC409" s="4"/>
      <c r="AD409" s="4"/>
    </row>
    <row r="410" spans="28:30" ht="14.25" customHeight="1">
      <c r="AB410" s="4"/>
      <c r="AC410" s="4"/>
      <c r="AD410" s="4"/>
    </row>
    <row r="411" spans="28:30" ht="14.25" customHeight="1">
      <c r="AB411" s="4"/>
      <c r="AC411" s="4"/>
      <c r="AD411" s="4"/>
    </row>
    <row r="412" spans="28:30" ht="14.25" customHeight="1">
      <c r="AB412" s="4"/>
      <c r="AC412" s="4"/>
      <c r="AD412" s="4"/>
    </row>
    <row r="413" spans="28:30" ht="14.25" customHeight="1">
      <c r="AB413" s="4"/>
      <c r="AC413" s="4"/>
      <c r="AD413" s="4"/>
    </row>
    <row r="414" spans="28:30" ht="14.25" customHeight="1">
      <c r="AB414" s="4"/>
      <c r="AC414" s="4"/>
      <c r="AD414" s="4"/>
    </row>
    <row r="415" spans="28:30" ht="14.25" customHeight="1">
      <c r="AB415" s="4"/>
      <c r="AC415" s="4"/>
      <c r="AD415" s="4"/>
    </row>
    <row r="416" spans="28:30" ht="14.25" customHeight="1">
      <c r="AB416" s="4"/>
      <c r="AC416" s="4"/>
      <c r="AD416" s="4"/>
    </row>
    <row r="417" spans="28:30" ht="14.25" customHeight="1">
      <c r="AB417" s="4"/>
      <c r="AC417" s="4"/>
      <c r="AD417" s="4"/>
    </row>
    <row r="418" spans="28:30" ht="14.25" customHeight="1">
      <c r="AB418" s="4"/>
      <c r="AC418" s="4"/>
      <c r="AD418" s="4"/>
    </row>
    <row r="419" spans="28:30" ht="14.25" customHeight="1">
      <c r="AB419" s="4"/>
      <c r="AC419" s="4"/>
      <c r="AD419" s="4"/>
    </row>
    <row r="420" spans="28:30" ht="14.25" customHeight="1">
      <c r="AB420" s="4"/>
      <c r="AC420" s="4"/>
      <c r="AD420" s="4"/>
    </row>
    <row r="421" spans="28:30" ht="14.25" customHeight="1">
      <c r="AB421" s="4"/>
      <c r="AC421" s="4"/>
      <c r="AD421" s="4"/>
    </row>
    <row r="422" spans="28:30" ht="14.25" customHeight="1">
      <c r="AB422" s="4"/>
      <c r="AC422" s="4"/>
      <c r="AD422" s="4"/>
    </row>
    <row r="423" spans="28:30" ht="14.25" customHeight="1">
      <c r="AB423" s="4"/>
      <c r="AC423" s="4"/>
      <c r="AD423" s="4"/>
    </row>
    <row r="424" spans="28:30" ht="14.25" customHeight="1">
      <c r="AB424" s="4"/>
      <c r="AC424" s="4"/>
      <c r="AD424" s="4"/>
    </row>
    <row r="425" spans="28:30" ht="14.25" customHeight="1">
      <c r="AB425" s="4"/>
      <c r="AC425" s="4"/>
      <c r="AD425" s="4"/>
    </row>
    <row r="426" spans="28:30" ht="14.25" customHeight="1">
      <c r="AB426" s="4"/>
      <c r="AC426" s="4"/>
      <c r="AD426" s="4"/>
    </row>
    <row r="427" spans="28:30" ht="14.25" customHeight="1">
      <c r="AB427" s="4"/>
      <c r="AC427" s="4"/>
      <c r="AD427" s="4"/>
    </row>
    <row r="428" spans="28:30" ht="14.25" customHeight="1">
      <c r="AB428" s="4"/>
      <c r="AC428" s="4"/>
      <c r="AD428" s="4"/>
    </row>
    <row r="429" spans="28:30" ht="14.25" customHeight="1">
      <c r="AB429" s="4"/>
      <c r="AC429" s="4"/>
      <c r="AD429" s="4"/>
    </row>
    <row r="430" spans="28:30" ht="14.25" customHeight="1">
      <c r="AB430" s="4"/>
      <c r="AC430" s="4"/>
      <c r="AD430" s="4"/>
    </row>
    <row r="431" spans="28:30" ht="14.25" customHeight="1">
      <c r="AB431" s="4"/>
      <c r="AC431" s="4"/>
      <c r="AD431" s="4"/>
    </row>
    <row r="432" spans="28:30" ht="14.25" customHeight="1">
      <c r="AB432" s="4"/>
      <c r="AC432" s="4"/>
      <c r="AD432" s="4"/>
    </row>
    <row r="433" spans="28:30" ht="14.25" customHeight="1">
      <c r="AB433" s="4"/>
      <c r="AC433" s="4"/>
      <c r="AD433" s="4"/>
    </row>
    <row r="434" spans="28:30" ht="14.25" customHeight="1">
      <c r="AB434" s="4"/>
      <c r="AC434" s="4"/>
      <c r="AD434" s="4"/>
    </row>
    <row r="435" spans="28:30" ht="14.25" customHeight="1">
      <c r="AB435" s="4"/>
      <c r="AC435" s="4"/>
      <c r="AD435" s="4"/>
    </row>
    <row r="436" spans="28:30" ht="14.25" customHeight="1">
      <c r="AB436" s="4"/>
      <c r="AC436" s="4"/>
      <c r="AD436" s="4"/>
    </row>
    <row r="437" spans="28:30" ht="14.25" customHeight="1">
      <c r="AB437" s="4"/>
      <c r="AC437" s="4"/>
      <c r="AD437" s="4"/>
    </row>
    <row r="438" spans="28:30" ht="14.25" customHeight="1">
      <c r="AB438" s="4"/>
      <c r="AC438" s="4"/>
      <c r="AD438" s="4"/>
    </row>
    <row r="439" spans="28:30" ht="14.25" customHeight="1">
      <c r="AB439" s="4"/>
      <c r="AC439" s="4"/>
      <c r="AD439" s="4"/>
    </row>
    <row r="440" spans="28:30" ht="14.25" customHeight="1">
      <c r="AB440" s="4"/>
      <c r="AC440" s="4"/>
      <c r="AD440" s="4"/>
    </row>
    <row r="441" spans="28:30" ht="14.25" customHeight="1">
      <c r="AB441" s="4"/>
      <c r="AC441" s="4"/>
      <c r="AD441" s="4"/>
    </row>
    <row r="442" spans="28:30" ht="14.25" customHeight="1">
      <c r="AB442" s="4"/>
      <c r="AC442" s="4"/>
      <c r="AD442" s="4"/>
    </row>
    <row r="443" spans="28:30" ht="14.25" customHeight="1">
      <c r="AB443" s="4"/>
      <c r="AC443" s="4"/>
      <c r="AD443" s="4"/>
    </row>
    <row r="444" spans="28:30" ht="14.25" customHeight="1">
      <c r="AB444" s="4"/>
      <c r="AC444" s="4"/>
      <c r="AD444" s="4"/>
    </row>
    <row r="445" spans="28:30" ht="14.25" customHeight="1">
      <c r="AB445" s="4"/>
      <c r="AC445" s="4"/>
      <c r="AD445" s="4"/>
    </row>
    <row r="446" spans="28:30" ht="14.25" customHeight="1">
      <c r="AB446" s="4"/>
      <c r="AC446" s="4"/>
      <c r="AD446" s="4"/>
    </row>
    <row r="447" spans="28:30" ht="14.25" customHeight="1">
      <c r="AB447" s="4"/>
      <c r="AC447" s="4"/>
      <c r="AD447" s="4"/>
    </row>
    <row r="448" spans="28:30" ht="14.25" customHeight="1">
      <c r="AB448" s="4"/>
      <c r="AC448" s="4"/>
      <c r="AD448" s="4"/>
    </row>
    <row r="449" spans="28:30" ht="14.25" customHeight="1">
      <c r="AB449" s="4"/>
      <c r="AC449" s="4"/>
      <c r="AD449" s="4"/>
    </row>
    <row r="450" spans="28:30" ht="14.25" customHeight="1">
      <c r="AB450" s="4"/>
      <c r="AC450" s="4"/>
      <c r="AD450" s="4"/>
    </row>
    <row r="451" spans="28:30" ht="14.25" customHeight="1">
      <c r="AB451" s="4"/>
      <c r="AC451" s="4"/>
      <c r="AD451" s="4"/>
    </row>
    <row r="452" spans="28:30" ht="14.25" customHeight="1">
      <c r="AB452" s="4"/>
      <c r="AC452" s="4"/>
      <c r="AD452" s="4"/>
    </row>
    <row r="453" spans="28:30" ht="14.25" customHeight="1">
      <c r="AB453" s="4"/>
      <c r="AC453" s="4"/>
      <c r="AD453" s="4"/>
    </row>
    <row r="454" spans="28:30" ht="14.25" customHeight="1">
      <c r="AB454" s="4"/>
      <c r="AC454" s="4"/>
      <c r="AD454" s="4"/>
    </row>
    <row r="455" spans="28:30" ht="14.25" customHeight="1">
      <c r="AB455" s="4"/>
      <c r="AC455" s="4"/>
      <c r="AD455" s="4"/>
    </row>
    <row r="456" spans="28:30" ht="14.25" customHeight="1">
      <c r="AB456" s="4"/>
      <c r="AC456" s="4"/>
      <c r="AD456" s="4"/>
    </row>
    <row r="457" spans="28:30" ht="14.25" customHeight="1">
      <c r="AB457" s="4"/>
      <c r="AC457" s="4"/>
      <c r="AD457" s="4"/>
    </row>
    <row r="458" spans="28:30" ht="14.25" customHeight="1">
      <c r="AB458" s="4"/>
      <c r="AC458" s="4"/>
      <c r="AD458" s="4"/>
    </row>
    <row r="459" spans="28:30" ht="14.25" customHeight="1">
      <c r="AB459" s="4"/>
      <c r="AC459" s="4"/>
      <c r="AD459" s="4"/>
    </row>
    <row r="460" spans="28:30" ht="14.25" customHeight="1">
      <c r="AB460" s="4"/>
      <c r="AC460" s="4"/>
      <c r="AD460" s="4"/>
    </row>
    <row r="461" spans="28:30" ht="14.25" customHeight="1">
      <c r="AB461" s="4"/>
      <c r="AC461" s="4"/>
      <c r="AD461" s="4"/>
    </row>
    <row r="462" spans="28:30" ht="14.25" customHeight="1">
      <c r="AB462" s="4"/>
      <c r="AC462" s="4"/>
      <c r="AD462" s="4"/>
    </row>
    <row r="463" spans="28:30" ht="14.25" customHeight="1">
      <c r="AB463" s="4"/>
      <c r="AC463" s="4"/>
      <c r="AD463" s="4"/>
    </row>
    <row r="464" spans="28:30" ht="14.25" customHeight="1">
      <c r="AB464" s="4"/>
      <c r="AC464" s="4"/>
      <c r="AD464" s="4"/>
    </row>
    <row r="465" spans="28:30" ht="14.25" customHeight="1">
      <c r="AB465" s="4"/>
      <c r="AC465" s="4"/>
      <c r="AD465" s="4"/>
    </row>
    <row r="466" spans="28:30" ht="14.25" customHeight="1">
      <c r="AB466" s="4"/>
      <c r="AC466" s="4"/>
      <c r="AD466" s="4"/>
    </row>
    <row r="467" spans="28:30" ht="14.25" customHeight="1">
      <c r="AB467" s="4"/>
      <c r="AC467" s="4"/>
      <c r="AD467" s="4"/>
    </row>
    <row r="468" spans="28:30" ht="14.25" customHeight="1">
      <c r="AB468" s="4"/>
      <c r="AC468" s="4"/>
      <c r="AD468" s="4"/>
    </row>
    <row r="469" spans="28:30" ht="14.25" customHeight="1">
      <c r="AB469" s="4"/>
      <c r="AC469" s="4"/>
      <c r="AD469" s="4"/>
    </row>
    <row r="470" spans="28:30" ht="14.25" customHeight="1">
      <c r="AB470" s="4"/>
      <c r="AC470" s="4"/>
      <c r="AD470" s="4"/>
    </row>
    <row r="471" spans="28:30" ht="14.25" customHeight="1">
      <c r="AB471" s="4"/>
      <c r="AC471" s="4"/>
      <c r="AD471" s="4"/>
    </row>
    <row r="472" spans="28:30" ht="14.25" customHeight="1">
      <c r="AB472" s="4"/>
      <c r="AC472" s="4"/>
      <c r="AD472" s="4"/>
    </row>
    <row r="473" spans="28:30" ht="14.25" customHeight="1">
      <c r="AB473" s="4"/>
      <c r="AC473" s="4"/>
      <c r="AD473" s="4"/>
    </row>
    <row r="474" spans="28:30" ht="14.25" customHeight="1">
      <c r="AB474" s="4"/>
      <c r="AC474" s="4"/>
      <c r="AD474" s="4"/>
    </row>
    <row r="475" spans="28:30" ht="14.25" customHeight="1">
      <c r="AB475" s="4"/>
      <c r="AC475" s="4"/>
      <c r="AD475" s="4"/>
    </row>
    <row r="476" spans="28:30" ht="14.25" customHeight="1">
      <c r="AB476" s="4"/>
      <c r="AC476" s="4"/>
      <c r="AD476" s="4"/>
    </row>
    <row r="477" spans="28:30" ht="14.25" customHeight="1">
      <c r="AB477" s="4"/>
      <c r="AC477" s="4"/>
      <c r="AD477" s="4"/>
    </row>
    <row r="478" spans="28:30" ht="14.25" customHeight="1">
      <c r="AB478" s="4"/>
      <c r="AC478" s="4"/>
      <c r="AD478" s="4"/>
    </row>
    <row r="479" spans="28:30" ht="14.25" customHeight="1">
      <c r="AB479" s="4"/>
      <c r="AC479" s="4"/>
      <c r="AD479" s="4"/>
    </row>
    <row r="480" spans="28:30" ht="14.25" customHeight="1">
      <c r="AB480" s="4"/>
      <c r="AC480" s="4"/>
      <c r="AD480" s="4"/>
    </row>
    <row r="481" spans="28:30" ht="14.25" customHeight="1">
      <c r="AB481" s="4"/>
      <c r="AC481" s="4"/>
      <c r="AD481" s="4"/>
    </row>
    <row r="482" spans="28:30" ht="14.25" customHeight="1">
      <c r="AB482" s="4"/>
      <c r="AC482" s="4"/>
      <c r="AD482" s="4"/>
    </row>
    <row r="483" spans="28:30" ht="14.25" customHeight="1">
      <c r="AB483" s="4"/>
      <c r="AC483" s="4"/>
      <c r="AD483" s="4"/>
    </row>
    <row r="484" spans="28:30" ht="14.25" customHeight="1">
      <c r="AB484" s="4"/>
      <c r="AC484" s="4"/>
      <c r="AD484" s="4"/>
    </row>
    <row r="485" spans="28:30" ht="14.25" customHeight="1">
      <c r="AB485" s="4"/>
      <c r="AC485" s="4"/>
      <c r="AD485" s="4"/>
    </row>
    <row r="486" spans="28:30" ht="14.25" customHeight="1">
      <c r="AB486" s="4"/>
      <c r="AC486" s="4"/>
      <c r="AD486" s="4"/>
    </row>
    <row r="487" spans="28:30" ht="14.25" customHeight="1">
      <c r="AB487" s="4"/>
      <c r="AC487" s="4"/>
      <c r="AD487" s="4"/>
    </row>
    <row r="488" spans="28:30" ht="14.25" customHeight="1">
      <c r="AB488" s="4"/>
      <c r="AC488" s="4"/>
      <c r="AD488" s="4"/>
    </row>
    <row r="489" spans="28:30" ht="14.25" customHeight="1">
      <c r="AB489" s="4"/>
      <c r="AC489" s="4"/>
      <c r="AD489" s="4"/>
    </row>
    <row r="490" spans="28:30" ht="14.25" customHeight="1">
      <c r="AB490" s="4"/>
      <c r="AC490" s="4"/>
      <c r="AD490" s="4"/>
    </row>
    <row r="491" spans="28:30" ht="14.25" customHeight="1">
      <c r="AB491" s="4"/>
      <c r="AC491" s="4"/>
      <c r="AD491" s="4"/>
    </row>
    <row r="492" spans="28:30" ht="14.25" customHeight="1">
      <c r="AB492" s="4"/>
      <c r="AC492" s="4"/>
      <c r="AD492" s="4"/>
    </row>
    <row r="493" spans="28:30" ht="14.25" customHeight="1">
      <c r="AB493" s="4"/>
      <c r="AC493" s="4"/>
      <c r="AD493" s="4"/>
    </row>
    <row r="494" spans="28:30" ht="14.25" customHeight="1">
      <c r="AB494" s="4"/>
      <c r="AC494" s="4"/>
      <c r="AD494" s="4"/>
    </row>
    <row r="495" spans="28:30" ht="14.25" customHeight="1">
      <c r="AB495" s="4"/>
      <c r="AC495" s="4"/>
      <c r="AD495" s="4"/>
    </row>
    <row r="496" spans="28:30" ht="14.25" customHeight="1">
      <c r="AB496" s="4"/>
      <c r="AC496" s="4"/>
      <c r="AD496" s="4"/>
    </row>
    <row r="497" spans="28:30" ht="14.25" customHeight="1">
      <c r="AB497" s="4"/>
      <c r="AC497" s="4"/>
      <c r="AD497" s="4"/>
    </row>
    <row r="498" spans="28:30" ht="14.25" customHeight="1">
      <c r="AB498" s="4"/>
      <c r="AC498" s="4"/>
      <c r="AD498" s="4"/>
    </row>
    <row r="499" spans="28:30" ht="14.25" customHeight="1">
      <c r="AB499" s="4"/>
      <c r="AC499" s="4"/>
      <c r="AD499" s="4"/>
    </row>
    <row r="500" spans="28:30" ht="14.25" customHeight="1">
      <c r="AB500" s="4"/>
      <c r="AC500" s="4"/>
      <c r="AD500" s="4"/>
    </row>
    <row r="501" spans="28:30" ht="14.25" customHeight="1">
      <c r="AB501" s="4"/>
      <c r="AC501" s="4"/>
      <c r="AD501" s="4"/>
    </row>
    <row r="502" spans="28:30" ht="14.25" customHeight="1">
      <c r="AB502" s="4"/>
      <c r="AC502" s="4"/>
      <c r="AD502" s="4"/>
    </row>
    <row r="503" spans="28:30" ht="14.25" customHeight="1">
      <c r="AB503" s="4"/>
      <c r="AC503" s="4"/>
      <c r="AD503" s="4"/>
    </row>
    <row r="504" spans="28:30" ht="14.25" customHeight="1">
      <c r="AB504" s="4"/>
      <c r="AC504" s="4"/>
      <c r="AD504" s="4"/>
    </row>
    <row r="505" spans="28:30" ht="14.25" customHeight="1">
      <c r="AB505" s="4"/>
      <c r="AC505" s="4"/>
      <c r="AD505" s="4"/>
    </row>
    <row r="506" spans="28:30" ht="14.25" customHeight="1">
      <c r="AB506" s="4"/>
      <c r="AC506" s="4"/>
      <c r="AD506" s="4"/>
    </row>
    <row r="507" spans="28:30" ht="14.25" customHeight="1">
      <c r="AB507" s="4"/>
      <c r="AC507" s="4"/>
      <c r="AD507" s="4"/>
    </row>
    <row r="508" spans="28:30" ht="14.25" customHeight="1">
      <c r="AB508" s="4"/>
      <c r="AC508" s="4"/>
      <c r="AD508" s="4"/>
    </row>
    <row r="509" spans="28:30" ht="14.25" customHeight="1">
      <c r="AB509" s="4"/>
      <c r="AC509" s="4"/>
      <c r="AD509" s="4"/>
    </row>
    <row r="510" spans="28:30" ht="14.25" customHeight="1">
      <c r="AB510" s="4"/>
      <c r="AC510" s="4"/>
      <c r="AD510" s="4"/>
    </row>
    <row r="511" spans="28:30" ht="14.25" customHeight="1">
      <c r="AB511" s="4"/>
      <c r="AC511" s="4"/>
      <c r="AD511" s="4"/>
    </row>
    <row r="512" spans="28:30" ht="14.25" customHeight="1">
      <c r="AB512" s="4"/>
      <c r="AC512" s="4"/>
      <c r="AD512" s="4"/>
    </row>
    <row r="513" spans="28:30" ht="14.25" customHeight="1">
      <c r="AB513" s="4"/>
      <c r="AC513" s="4"/>
      <c r="AD513" s="4"/>
    </row>
    <row r="514" spans="28:30" ht="14.25" customHeight="1">
      <c r="AB514" s="4"/>
      <c r="AC514" s="4"/>
      <c r="AD514" s="4"/>
    </row>
    <row r="515" spans="28:30" ht="14.25" customHeight="1">
      <c r="AB515" s="4"/>
      <c r="AC515" s="4"/>
      <c r="AD515" s="4"/>
    </row>
    <row r="516" spans="28:30" ht="14.25" customHeight="1">
      <c r="AB516" s="4"/>
      <c r="AC516" s="4"/>
      <c r="AD516" s="4"/>
    </row>
    <row r="517" spans="28:30" ht="14.25" customHeight="1">
      <c r="AB517" s="4"/>
      <c r="AC517" s="4"/>
      <c r="AD517" s="4"/>
    </row>
    <row r="518" spans="28:30" ht="14.25" customHeight="1">
      <c r="AB518" s="4"/>
      <c r="AC518" s="4"/>
      <c r="AD518" s="4"/>
    </row>
    <row r="519" spans="28:30" ht="14.25" customHeight="1">
      <c r="AB519" s="4"/>
      <c r="AC519" s="4"/>
      <c r="AD519" s="4"/>
    </row>
    <row r="520" spans="28:30" ht="14.25" customHeight="1">
      <c r="AB520" s="4"/>
      <c r="AC520" s="4"/>
      <c r="AD520" s="4"/>
    </row>
    <row r="521" spans="28:30" ht="14.25" customHeight="1">
      <c r="AB521" s="4"/>
      <c r="AC521" s="4"/>
      <c r="AD521" s="4"/>
    </row>
    <row r="522" spans="28:30" ht="14.25" customHeight="1">
      <c r="AB522" s="4"/>
      <c r="AC522" s="4"/>
      <c r="AD522" s="4"/>
    </row>
    <row r="523" spans="28:30" ht="14.25" customHeight="1">
      <c r="AB523" s="4"/>
      <c r="AC523" s="4"/>
      <c r="AD523" s="4"/>
    </row>
    <row r="524" spans="28:30" ht="14.25" customHeight="1">
      <c r="AB524" s="4"/>
      <c r="AC524" s="4"/>
      <c r="AD524" s="4"/>
    </row>
    <row r="525" spans="28:30" ht="14.25" customHeight="1">
      <c r="AB525" s="4"/>
      <c r="AC525" s="4"/>
      <c r="AD525" s="4"/>
    </row>
    <row r="526" spans="28:30" ht="14.25" customHeight="1">
      <c r="AB526" s="4"/>
      <c r="AC526" s="4"/>
      <c r="AD526" s="4"/>
    </row>
    <row r="527" spans="28:30" ht="14.25" customHeight="1">
      <c r="AB527" s="4"/>
      <c r="AC527" s="4"/>
      <c r="AD527" s="4"/>
    </row>
    <row r="528" spans="28:30" ht="14.25" customHeight="1">
      <c r="AB528" s="4"/>
      <c r="AC528" s="4"/>
      <c r="AD528" s="4"/>
    </row>
    <row r="529" spans="28:30" ht="14.25" customHeight="1">
      <c r="AB529" s="4"/>
      <c r="AC529" s="4"/>
      <c r="AD529" s="4"/>
    </row>
    <row r="530" spans="28:30" ht="14.25" customHeight="1">
      <c r="AB530" s="4"/>
      <c r="AC530" s="4"/>
      <c r="AD530" s="4"/>
    </row>
    <row r="531" spans="28:30" ht="14.25" customHeight="1">
      <c r="AB531" s="4"/>
      <c r="AC531" s="4"/>
      <c r="AD531" s="4"/>
    </row>
    <row r="532" spans="28:30" ht="14.25" customHeight="1">
      <c r="AB532" s="4"/>
      <c r="AC532" s="4"/>
      <c r="AD532" s="4"/>
    </row>
    <row r="533" spans="28:30" ht="14.25" customHeight="1">
      <c r="AB533" s="4"/>
      <c r="AC533" s="4"/>
      <c r="AD533" s="4"/>
    </row>
    <row r="534" spans="28:30" ht="14.25" customHeight="1">
      <c r="AB534" s="4"/>
      <c r="AC534" s="4"/>
      <c r="AD534" s="4"/>
    </row>
    <row r="535" spans="28:30" ht="14.25" customHeight="1">
      <c r="AB535" s="4"/>
      <c r="AC535" s="4"/>
      <c r="AD535" s="4"/>
    </row>
    <row r="536" spans="28:30" ht="14.25" customHeight="1">
      <c r="AB536" s="4"/>
      <c r="AC536" s="4"/>
      <c r="AD536" s="4"/>
    </row>
    <row r="537" spans="28:30" ht="14.25" customHeight="1">
      <c r="AB537" s="4"/>
      <c r="AC537" s="4"/>
      <c r="AD537" s="4"/>
    </row>
    <row r="538" spans="28:30" ht="14.25" customHeight="1">
      <c r="AB538" s="4"/>
      <c r="AC538" s="4"/>
      <c r="AD538" s="4"/>
    </row>
    <row r="539" spans="28:30" ht="14.25" customHeight="1">
      <c r="AB539" s="4"/>
      <c r="AC539" s="4"/>
      <c r="AD539" s="4"/>
    </row>
    <row r="540" spans="28:30" ht="14.25" customHeight="1">
      <c r="AB540" s="4"/>
      <c r="AC540" s="4"/>
      <c r="AD540" s="4"/>
    </row>
    <row r="541" spans="28:30" ht="14.25" customHeight="1">
      <c r="AB541" s="4"/>
      <c r="AC541" s="4"/>
      <c r="AD541" s="4"/>
    </row>
    <row r="542" spans="28:30" ht="14.25" customHeight="1">
      <c r="AB542" s="4"/>
      <c r="AC542" s="4"/>
      <c r="AD542" s="4"/>
    </row>
    <row r="543" spans="28:30" ht="14.25" customHeight="1">
      <c r="AB543" s="4"/>
      <c r="AC543" s="4"/>
      <c r="AD543" s="4"/>
    </row>
    <row r="544" spans="28:30" ht="14.25" customHeight="1">
      <c r="AB544" s="4"/>
      <c r="AC544" s="4"/>
      <c r="AD544" s="4"/>
    </row>
    <row r="545" spans="28:30" ht="14.25" customHeight="1">
      <c r="AB545" s="4"/>
      <c r="AC545" s="4"/>
      <c r="AD545" s="4"/>
    </row>
    <row r="546" spans="28:30" ht="14.25" customHeight="1">
      <c r="AB546" s="4"/>
      <c r="AC546" s="4"/>
      <c r="AD546" s="4"/>
    </row>
    <row r="547" spans="28:30" ht="14.25" customHeight="1">
      <c r="AB547" s="4"/>
      <c r="AC547" s="4"/>
      <c r="AD547" s="4"/>
    </row>
    <row r="548" spans="28:30" ht="14.25" customHeight="1">
      <c r="AB548" s="4"/>
      <c r="AC548" s="4"/>
      <c r="AD548" s="4"/>
    </row>
    <row r="549" spans="28:30" ht="14.25" customHeight="1">
      <c r="AB549" s="4"/>
      <c r="AC549" s="4"/>
      <c r="AD549" s="4"/>
    </row>
    <row r="550" spans="28:30" ht="14.25" customHeight="1">
      <c r="AB550" s="4"/>
      <c r="AC550" s="4"/>
      <c r="AD550" s="4"/>
    </row>
    <row r="551" spans="28:30" ht="14.25" customHeight="1">
      <c r="AB551" s="4"/>
      <c r="AC551" s="4"/>
      <c r="AD551" s="4"/>
    </row>
    <row r="552" spans="28:30" ht="14.25" customHeight="1">
      <c r="AB552" s="4"/>
      <c r="AC552" s="4"/>
      <c r="AD552" s="4"/>
    </row>
    <row r="553" spans="28:30" ht="14.25" customHeight="1">
      <c r="AB553" s="4"/>
      <c r="AC553" s="4"/>
      <c r="AD553" s="4"/>
    </row>
    <row r="554" spans="28:30" ht="14.25" customHeight="1">
      <c r="AB554" s="4"/>
      <c r="AC554" s="4"/>
      <c r="AD554" s="4"/>
    </row>
    <row r="555" spans="28:30" ht="14.25" customHeight="1">
      <c r="AB555" s="4"/>
      <c r="AC555" s="4"/>
      <c r="AD555" s="4"/>
    </row>
    <row r="556" spans="28:30" ht="14.25" customHeight="1">
      <c r="AB556" s="4"/>
      <c r="AC556" s="4"/>
      <c r="AD556" s="4"/>
    </row>
    <row r="557" spans="28:30" ht="14.25" customHeight="1">
      <c r="AB557" s="4"/>
      <c r="AC557" s="4"/>
      <c r="AD557" s="4"/>
    </row>
    <row r="558" spans="28:30" ht="14.25" customHeight="1">
      <c r="AB558" s="4"/>
      <c r="AC558" s="4"/>
      <c r="AD558" s="4"/>
    </row>
    <row r="559" spans="28:30" ht="14.25" customHeight="1">
      <c r="AB559" s="4"/>
      <c r="AC559" s="4"/>
      <c r="AD559" s="4"/>
    </row>
    <row r="560" spans="28:30" ht="14.25" customHeight="1">
      <c r="AB560" s="4"/>
      <c r="AC560" s="4"/>
      <c r="AD560" s="4"/>
    </row>
    <row r="561" spans="28:30" ht="14.25" customHeight="1">
      <c r="AB561" s="4"/>
      <c r="AC561" s="4"/>
      <c r="AD561" s="4"/>
    </row>
    <row r="562" spans="28:30" ht="14.25" customHeight="1">
      <c r="AB562" s="4"/>
      <c r="AC562" s="4"/>
      <c r="AD562" s="4"/>
    </row>
    <row r="563" spans="28:30" ht="14.25" customHeight="1">
      <c r="AB563" s="4"/>
      <c r="AC563" s="4"/>
      <c r="AD563" s="4"/>
    </row>
    <row r="564" spans="28:30" ht="14.25" customHeight="1">
      <c r="AB564" s="4"/>
      <c r="AC564" s="4"/>
      <c r="AD564" s="4"/>
    </row>
    <row r="565" spans="28:30" ht="14.25" customHeight="1">
      <c r="AB565" s="4"/>
      <c r="AC565" s="4"/>
      <c r="AD565" s="4"/>
    </row>
    <row r="566" spans="28:30" ht="14.25" customHeight="1">
      <c r="AB566" s="4"/>
      <c r="AC566" s="4"/>
      <c r="AD566" s="4"/>
    </row>
    <row r="567" spans="28:30" ht="14.25" customHeight="1">
      <c r="AB567" s="4"/>
      <c r="AC567" s="4"/>
      <c r="AD567" s="4"/>
    </row>
    <row r="568" spans="28:30" ht="14.25" customHeight="1">
      <c r="AB568" s="4"/>
      <c r="AC568" s="4"/>
      <c r="AD568" s="4"/>
    </row>
    <row r="569" spans="28:30" ht="14.25" customHeight="1">
      <c r="AB569" s="4"/>
      <c r="AC569" s="4"/>
      <c r="AD569" s="4"/>
    </row>
    <row r="570" spans="28:30" ht="14.25" customHeight="1">
      <c r="AB570" s="4"/>
      <c r="AC570" s="4"/>
      <c r="AD570" s="4"/>
    </row>
    <row r="571" spans="28:30" ht="14.25" customHeight="1">
      <c r="AB571" s="4"/>
      <c r="AC571" s="4"/>
      <c r="AD571" s="4"/>
    </row>
    <row r="572" spans="28:30" ht="14.25" customHeight="1">
      <c r="AB572" s="4"/>
      <c r="AC572" s="4"/>
      <c r="AD572" s="4"/>
    </row>
    <row r="573" spans="28:30" ht="14.25" customHeight="1">
      <c r="AB573" s="4"/>
      <c r="AC573" s="4"/>
      <c r="AD573" s="4"/>
    </row>
    <row r="574" spans="28:30" ht="14.25" customHeight="1">
      <c r="AB574" s="4"/>
      <c r="AC574" s="4"/>
      <c r="AD574" s="4"/>
    </row>
    <row r="575" spans="28:30" ht="14.25" customHeight="1">
      <c r="AB575" s="4"/>
      <c r="AC575" s="4"/>
      <c r="AD575" s="4"/>
    </row>
    <row r="576" spans="28:30" ht="14.25" customHeight="1">
      <c r="AB576" s="4"/>
      <c r="AC576" s="4"/>
      <c r="AD576" s="4"/>
    </row>
    <row r="577" spans="28:30" ht="14.25" customHeight="1">
      <c r="AB577" s="4"/>
      <c r="AC577" s="4"/>
      <c r="AD577" s="4"/>
    </row>
    <row r="578" spans="28:30" ht="14.25" customHeight="1">
      <c r="AB578" s="4"/>
      <c r="AC578" s="4"/>
      <c r="AD578" s="4"/>
    </row>
    <row r="579" spans="28:30" ht="14.25" customHeight="1">
      <c r="AB579" s="4"/>
      <c r="AC579" s="4"/>
      <c r="AD579" s="4"/>
    </row>
    <row r="580" spans="28:30" ht="14.25" customHeight="1">
      <c r="AB580" s="4"/>
      <c r="AC580" s="4"/>
      <c r="AD580" s="4"/>
    </row>
    <row r="581" spans="28:30" ht="14.25" customHeight="1">
      <c r="AB581" s="4"/>
      <c r="AC581" s="4"/>
      <c r="AD581" s="4"/>
    </row>
    <row r="582" spans="28:30" ht="14.25" customHeight="1">
      <c r="AB582" s="4"/>
      <c r="AC582" s="4"/>
      <c r="AD582" s="4"/>
    </row>
    <row r="583" spans="28:30" ht="14.25" customHeight="1">
      <c r="AB583" s="4"/>
      <c r="AC583" s="4"/>
      <c r="AD583" s="4"/>
    </row>
    <row r="584" spans="28:30" ht="14.25" customHeight="1">
      <c r="AB584" s="4"/>
      <c r="AC584" s="4"/>
      <c r="AD584" s="4"/>
    </row>
    <row r="585" spans="28:30" ht="14.25" customHeight="1">
      <c r="AB585" s="4"/>
      <c r="AC585" s="4"/>
      <c r="AD585" s="4"/>
    </row>
    <row r="586" spans="28:30" ht="14.25" customHeight="1">
      <c r="AB586" s="4"/>
      <c r="AC586" s="4"/>
      <c r="AD586" s="4"/>
    </row>
    <row r="587" spans="28:30" ht="14.25" customHeight="1">
      <c r="AB587" s="4"/>
      <c r="AC587" s="4"/>
      <c r="AD587" s="4"/>
    </row>
    <row r="588" spans="28:30" ht="14.25" customHeight="1">
      <c r="AB588" s="4"/>
      <c r="AC588" s="4"/>
      <c r="AD588" s="4"/>
    </row>
    <row r="589" spans="28:30" ht="14.25" customHeight="1">
      <c r="AB589" s="4"/>
      <c r="AC589" s="4"/>
      <c r="AD589" s="4"/>
    </row>
    <row r="590" spans="28:30" ht="14.25" customHeight="1">
      <c r="AB590" s="4"/>
      <c r="AC590" s="4"/>
      <c r="AD590" s="4"/>
    </row>
    <row r="591" spans="28:30" ht="14.25" customHeight="1">
      <c r="AB591" s="4"/>
      <c r="AC591" s="4"/>
      <c r="AD591" s="4"/>
    </row>
    <row r="592" spans="28:30" ht="14.25" customHeight="1">
      <c r="AB592" s="4"/>
      <c r="AC592" s="4"/>
      <c r="AD592" s="4"/>
    </row>
    <row r="593" spans="28:30" ht="14.25" customHeight="1">
      <c r="AB593" s="4"/>
      <c r="AC593" s="4"/>
      <c r="AD593" s="4"/>
    </row>
    <row r="594" spans="28:30" ht="14.25" customHeight="1">
      <c r="AB594" s="4"/>
      <c r="AC594" s="4"/>
      <c r="AD594" s="4"/>
    </row>
    <row r="595" spans="28:30" ht="14.25" customHeight="1">
      <c r="AB595" s="4"/>
      <c r="AC595" s="4"/>
      <c r="AD595" s="4"/>
    </row>
    <row r="596" spans="28:30" ht="14.25" customHeight="1">
      <c r="AB596" s="4"/>
      <c r="AC596" s="4"/>
      <c r="AD596" s="4"/>
    </row>
    <row r="597" spans="28:30" ht="14.25" customHeight="1">
      <c r="AB597" s="4"/>
      <c r="AC597" s="4"/>
      <c r="AD597" s="4"/>
    </row>
    <row r="598" spans="28:30" ht="14.25" customHeight="1">
      <c r="AB598" s="4"/>
      <c r="AC598" s="4"/>
      <c r="AD598" s="4"/>
    </row>
    <row r="599" spans="28:30" ht="14.25" customHeight="1">
      <c r="AB599" s="4"/>
      <c r="AC599" s="4"/>
      <c r="AD599" s="4"/>
    </row>
    <row r="600" spans="28:30" ht="14.25" customHeight="1">
      <c r="AB600" s="4"/>
      <c r="AC600" s="4"/>
      <c r="AD600" s="4"/>
    </row>
    <row r="601" spans="28:30" ht="14.25" customHeight="1">
      <c r="AB601" s="4"/>
      <c r="AC601" s="4"/>
      <c r="AD601" s="4"/>
    </row>
    <row r="602" spans="28:30" ht="14.25" customHeight="1">
      <c r="AB602" s="4"/>
      <c r="AC602" s="4"/>
      <c r="AD602" s="4"/>
    </row>
    <row r="603" spans="28:30" ht="14.25" customHeight="1">
      <c r="AB603" s="4"/>
      <c r="AC603" s="4"/>
      <c r="AD603" s="4"/>
    </row>
    <row r="604" spans="28:30" ht="14.25" customHeight="1">
      <c r="AB604" s="4"/>
      <c r="AC604" s="4"/>
      <c r="AD604" s="4"/>
    </row>
    <row r="605" spans="28:30" ht="14.25" customHeight="1">
      <c r="AB605" s="4"/>
      <c r="AC605" s="4"/>
      <c r="AD605" s="4"/>
    </row>
    <row r="606" spans="28:30" ht="14.25" customHeight="1">
      <c r="AB606" s="4"/>
      <c r="AC606" s="4"/>
      <c r="AD606" s="4"/>
    </row>
    <row r="607" spans="28:30" ht="14.25" customHeight="1">
      <c r="AB607" s="4"/>
      <c r="AC607" s="4"/>
      <c r="AD607" s="4"/>
    </row>
    <row r="608" spans="28:30" ht="14.25" customHeight="1">
      <c r="AB608" s="4"/>
      <c r="AC608" s="4"/>
      <c r="AD608" s="4"/>
    </row>
    <row r="609" spans="28:30" ht="14.25" customHeight="1">
      <c r="AB609" s="4"/>
      <c r="AC609" s="4"/>
      <c r="AD609" s="4"/>
    </row>
    <row r="610" spans="28:30" ht="14.25" customHeight="1">
      <c r="AB610" s="4"/>
      <c r="AC610" s="4"/>
      <c r="AD610" s="4"/>
    </row>
    <row r="611" spans="28:30" ht="14.25" customHeight="1">
      <c r="AB611" s="4"/>
      <c r="AC611" s="4"/>
      <c r="AD611" s="4"/>
    </row>
    <row r="612" spans="28:30" ht="14.25" customHeight="1">
      <c r="AB612" s="4"/>
      <c r="AC612" s="4"/>
      <c r="AD612" s="4"/>
    </row>
    <row r="613" spans="28:30" ht="14.25" customHeight="1">
      <c r="AB613" s="4"/>
      <c r="AC613" s="4"/>
      <c r="AD613" s="4"/>
    </row>
    <row r="614" spans="28:30" ht="14.25" customHeight="1">
      <c r="AB614" s="4"/>
      <c r="AC614" s="4"/>
      <c r="AD614" s="4"/>
    </row>
    <row r="615" spans="28:30" ht="14.25" customHeight="1">
      <c r="AB615" s="4"/>
      <c r="AC615" s="4"/>
      <c r="AD615" s="4"/>
    </row>
    <row r="616" spans="28:30" ht="14.25" customHeight="1">
      <c r="AB616" s="4"/>
      <c r="AC616" s="4"/>
      <c r="AD616" s="4"/>
    </row>
    <row r="617" spans="28:30" ht="14.25" customHeight="1">
      <c r="AB617" s="4"/>
      <c r="AC617" s="4"/>
      <c r="AD617" s="4"/>
    </row>
    <row r="618" spans="28:30" ht="14.25" customHeight="1">
      <c r="AB618" s="4"/>
      <c r="AC618" s="4"/>
      <c r="AD618" s="4"/>
    </row>
    <row r="619" spans="28:30" ht="14.25" customHeight="1">
      <c r="AB619" s="4"/>
      <c r="AC619" s="4"/>
      <c r="AD619" s="4"/>
    </row>
    <row r="620" spans="28:30" ht="14.25" customHeight="1">
      <c r="AB620" s="4"/>
      <c r="AC620" s="4"/>
      <c r="AD620" s="4"/>
    </row>
    <row r="621" spans="28:30" ht="14.25" customHeight="1">
      <c r="AB621" s="4"/>
      <c r="AC621" s="4"/>
      <c r="AD621" s="4"/>
    </row>
    <row r="622" spans="28:30" ht="14.25" customHeight="1">
      <c r="AB622" s="4"/>
      <c r="AC622" s="4"/>
      <c r="AD622" s="4"/>
    </row>
    <row r="623" spans="28:30" ht="14.25" customHeight="1">
      <c r="AB623" s="4"/>
      <c r="AC623" s="4"/>
      <c r="AD623" s="4"/>
    </row>
    <row r="624" spans="28:30" ht="14.25" customHeight="1">
      <c r="AB624" s="4"/>
      <c r="AC624" s="4"/>
      <c r="AD624" s="4"/>
    </row>
    <row r="625" spans="28:30" ht="14.25" customHeight="1">
      <c r="AB625" s="4"/>
      <c r="AC625" s="4"/>
      <c r="AD625" s="4"/>
    </row>
    <row r="626" spans="28:30" ht="14.25" customHeight="1">
      <c r="AB626" s="4"/>
      <c r="AC626" s="4"/>
      <c r="AD626" s="4"/>
    </row>
    <row r="627" spans="28:30" ht="14.25" customHeight="1">
      <c r="AB627" s="4"/>
      <c r="AC627" s="4"/>
      <c r="AD627" s="4"/>
    </row>
    <row r="628" spans="28:30" ht="14.25" customHeight="1">
      <c r="AB628" s="4"/>
      <c r="AC628" s="4"/>
      <c r="AD628" s="4"/>
    </row>
    <row r="629" spans="28:30" ht="14.25" customHeight="1">
      <c r="AB629" s="4"/>
      <c r="AC629" s="4"/>
      <c r="AD629" s="4"/>
    </row>
    <row r="630" spans="28:30" ht="14.25" customHeight="1">
      <c r="AB630" s="4"/>
      <c r="AC630" s="4"/>
      <c r="AD630" s="4"/>
    </row>
    <row r="631" spans="28:30" ht="14.25" customHeight="1">
      <c r="AB631" s="4"/>
      <c r="AC631" s="4"/>
      <c r="AD631" s="4"/>
    </row>
    <row r="632" spans="28:30" ht="14.25" customHeight="1">
      <c r="AB632" s="4"/>
      <c r="AC632" s="4"/>
      <c r="AD632" s="4"/>
    </row>
    <row r="633" spans="28:30" ht="14.25" customHeight="1">
      <c r="AB633" s="4"/>
      <c r="AC633" s="4"/>
      <c r="AD633" s="4"/>
    </row>
    <row r="634" spans="28:30" ht="14.25" customHeight="1">
      <c r="AB634" s="4"/>
      <c r="AC634" s="4"/>
      <c r="AD634" s="4"/>
    </row>
    <row r="635" spans="28:30" ht="14.25" customHeight="1">
      <c r="AB635" s="4"/>
      <c r="AC635" s="4"/>
      <c r="AD635" s="4"/>
    </row>
    <row r="636" spans="28:30" ht="14.25" customHeight="1">
      <c r="AB636" s="4"/>
      <c r="AC636" s="4"/>
      <c r="AD636" s="4"/>
    </row>
    <row r="637" spans="28:30" ht="14.25" customHeight="1">
      <c r="AB637" s="4"/>
      <c r="AC637" s="4"/>
      <c r="AD637" s="4"/>
    </row>
    <row r="638" spans="28:30" ht="14.25" customHeight="1">
      <c r="AB638" s="4"/>
      <c r="AC638" s="4"/>
      <c r="AD638" s="4"/>
    </row>
    <row r="639" spans="28:30" ht="14.25" customHeight="1">
      <c r="AB639" s="4"/>
      <c r="AC639" s="4"/>
      <c r="AD639" s="4"/>
    </row>
    <row r="640" spans="28:30" ht="14.25" customHeight="1">
      <c r="AB640" s="4"/>
      <c r="AC640" s="4"/>
      <c r="AD640" s="4"/>
    </row>
    <row r="641" spans="28:30" ht="14.25" customHeight="1">
      <c r="AB641" s="4"/>
      <c r="AC641" s="4"/>
      <c r="AD641" s="4"/>
    </row>
    <row r="642" spans="28:30" ht="14.25" customHeight="1">
      <c r="AB642" s="4"/>
      <c r="AC642" s="4"/>
      <c r="AD642" s="4"/>
    </row>
    <row r="643" spans="28:30" ht="14.25" customHeight="1">
      <c r="AB643" s="4"/>
      <c r="AC643" s="4"/>
      <c r="AD643" s="4"/>
    </row>
    <row r="644" spans="28:30" ht="14.25" customHeight="1">
      <c r="AB644" s="4"/>
      <c r="AC644" s="4"/>
      <c r="AD644" s="4"/>
    </row>
    <row r="645" spans="28:30" ht="14.25" customHeight="1">
      <c r="AB645" s="4"/>
      <c r="AC645" s="4"/>
      <c r="AD645" s="4"/>
    </row>
    <row r="646" spans="28:30" ht="14.25" customHeight="1">
      <c r="AB646" s="4"/>
      <c r="AC646" s="4"/>
      <c r="AD646" s="4"/>
    </row>
    <row r="647" spans="28:30" ht="14.25" customHeight="1">
      <c r="AB647" s="4"/>
      <c r="AC647" s="4"/>
      <c r="AD647" s="4"/>
    </row>
    <row r="648" spans="28:30" ht="14.25" customHeight="1">
      <c r="AB648" s="4"/>
      <c r="AC648" s="4"/>
      <c r="AD648" s="4"/>
    </row>
    <row r="649" spans="28:30" ht="14.25" customHeight="1">
      <c r="AB649" s="4"/>
      <c r="AC649" s="4"/>
      <c r="AD649" s="4"/>
    </row>
    <row r="650" spans="28:30" ht="14.25" customHeight="1">
      <c r="AB650" s="4"/>
      <c r="AC650" s="4"/>
      <c r="AD650" s="4"/>
    </row>
    <row r="651" spans="28:30" ht="14.25" customHeight="1">
      <c r="AB651" s="4"/>
      <c r="AC651" s="4"/>
      <c r="AD651" s="4"/>
    </row>
    <row r="652" spans="28:30" ht="14.25" customHeight="1">
      <c r="AB652" s="4"/>
      <c r="AC652" s="4"/>
      <c r="AD652" s="4"/>
    </row>
    <row r="653" spans="28:30" ht="14.25" customHeight="1">
      <c r="AB653" s="4"/>
      <c r="AC653" s="4"/>
      <c r="AD653" s="4"/>
    </row>
    <row r="654" spans="28:30" ht="14.25" customHeight="1">
      <c r="AB654" s="4"/>
      <c r="AC654" s="4"/>
      <c r="AD654" s="4"/>
    </row>
    <row r="655" spans="28:30" ht="14.25" customHeight="1">
      <c r="AB655" s="4"/>
      <c r="AC655" s="4"/>
      <c r="AD655" s="4"/>
    </row>
    <row r="656" spans="28:30" ht="14.25" customHeight="1">
      <c r="AB656" s="4"/>
      <c r="AC656" s="4"/>
      <c r="AD656" s="4"/>
    </row>
    <row r="657" spans="28:30" ht="14.25" customHeight="1">
      <c r="AB657" s="4"/>
      <c r="AC657" s="4"/>
      <c r="AD657" s="4"/>
    </row>
    <row r="658" spans="28:30" ht="14.25" customHeight="1">
      <c r="AB658" s="4"/>
      <c r="AC658" s="4"/>
      <c r="AD658" s="4"/>
    </row>
    <row r="659" spans="28:30" ht="14.25" customHeight="1">
      <c r="AB659" s="4"/>
      <c r="AC659" s="4"/>
      <c r="AD659" s="4"/>
    </row>
    <row r="660" spans="28:30" ht="14.25" customHeight="1">
      <c r="AB660" s="4"/>
      <c r="AC660" s="4"/>
      <c r="AD660" s="4"/>
    </row>
    <row r="661" spans="28:30" ht="14.25" customHeight="1">
      <c r="AB661" s="4"/>
      <c r="AC661" s="4"/>
      <c r="AD661" s="4"/>
    </row>
    <row r="662" spans="28:30" ht="14.25" customHeight="1">
      <c r="AB662" s="4"/>
      <c r="AC662" s="4"/>
      <c r="AD662" s="4"/>
    </row>
    <row r="663" spans="28:30" ht="14.25" customHeight="1">
      <c r="AB663" s="4"/>
      <c r="AC663" s="4"/>
      <c r="AD663" s="4"/>
    </row>
    <row r="664" spans="28:30" ht="14.25" customHeight="1">
      <c r="AB664" s="4"/>
      <c r="AC664" s="4"/>
      <c r="AD664" s="4"/>
    </row>
    <row r="665" spans="28:30" ht="14.25" customHeight="1">
      <c r="AB665" s="4"/>
      <c r="AC665" s="4"/>
      <c r="AD665" s="4"/>
    </row>
    <row r="666" spans="28:30" ht="14.25" customHeight="1">
      <c r="AB666" s="4"/>
      <c r="AC666" s="4"/>
      <c r="AD666" s="4"/>
    </row>
    <row r="667" spans="28:30" ht="14.25" customHeight="1">
      <c r="AB667" s="4"/>
      <c r="AC667" s="4"/>
      <c r="AD667" s="4"/>
    </row>
    <row r="668" spans="28:30" ht="14.25" customHeight="1">
      <c r="AB668" s="4"/>
      <c r="AC668" s="4"/>
      <c r="AD668" s="4"/>
    </row>
    <row r="669" spans="28:30" ht="14.25" customHeight="1">
      <c r="AB669" s="4"/>
      <c r="AC669" s="4"/>
      <c r="AD669" s="4"/>
    </row>
    <row r="670" spans="28:30" ht="14.25" customHeight="1">
      <c r="AB670" s="4"/>
      <c r="AC670" s="4"/>
      <c r="AD670" s="4"/>
    </row>
    <row r="671" spans="28:30" ht="14.25" customHeight="1">
      <c r="AB671" s="4"/>
      <c r="AC671" s="4"/>
      <c r="AD671" s="4"/>
    </row>
    <row r="672" spans="28:30" ht="14.25" customHeight="1">
      <c r="AB672" s="4"/>
      <c r="AC672" s="4"/>
      <c r="AD672" s="4"/>
    </row>
    <row r="673" spans="28:30" ht="14.25" customHeight="1">
      <c r="AB673" s="4"/>
      <c r="AC673" s="4"/>
      <c r="AD673" s="4"/>
    </row>
    <row r="674" spans="28:30" ht="14.25" customHeight="1">
      <c r="AB674" s="4"/>
      <c r="AC674" s="4"/>
      <c r="AD674" s="4"/>
    </row>
    <row r="675" spans="28:30" ht="14.25" customHeight="1">
      <c r="AB675" s="4"/>
      <c r="AC675" s="4"/>
      <c r="AD675" s="4"/>
    </row>
    <row r="676" spans="28:30" ht="14.25" customHeight="1">
      <c r="AB676" s="4"/>
      <c r="AC676" s="4"/>
      <c r="AD676" s="4"/>
    </row>
    <row r="677" spans="28:30" ht="14.25" customHeight="1">
      <c r="AB677" s="4"/>
      <c r="AC677" s="4"/>
      <c r="AD677" s="4"/>
    </row>
    <row r="678" spans="28:30" ht="14.25" customHeight="1">
      <c r="AB678" s="4"/>
      <c r="AC678" s="4"/>
      <c r="AD678" s="4"/>
    </row>
    <row r="679" spans="28:30" ht="14.25" customHeight="1">
      <c r="AB679" s="4"/>
      <c r="AC679" s="4"/>
      <c r="AD679" s="4"/>
    </row>
    <row r="680" spans="28:30" ht="14.25" customHeight="1">
      <c r="AB680" s="4"/>
      <c r="AC680" s="4"/>
      <c r="AD680" s="4"/>
    </row>
    <row r="681" spans="28:30" ht="14.25" customHeight="1">
      <c r="AB681" s="4"/>
      <c r="AC681" s="4"/>
      <c r="AD681" s="4"/>
    </row>
    <row r="682" spans="28:30" ht="14.25" customHeight="1">
      <c r="AB682" s="4"/>
      <c r="AC682" s="4"/>
      <c r="AD682" s="4"/>
    </row>
    <row r="683" spans="28:30" ht="14.25" customHeight="1">
      <c r="AB683" s="4"/>
      <c r="AC683" s="4"/>
      <c r="AD683" s="4"/>
    </row>
    <row r="684" spans="28:30" ht="14.25" customHeight="1">
      <c r="AB684" s="4"/>
      <c r="AC684" s="4"/>
      <c r="AD684" s="4"/>
    </row>
    <row r="685" spans="28:30" ht="14.25" customHeight="1">
      <c r="AB685" s="4"/>
      <c r="AC685" s="4"/>
      <c r="AD685" s="4"/>
    </row>
    <row r="686" spans="28:30" ht="14.25" customHeight="1">
      <c r="AB686" s="4"/>
      <c r="AC686" s="4"/>
      <c r="AD686" s="4"/>
    </row>
    <row r="687" spans="28:30" ht="14.25" customHeight="1">
      <c r="AB687" s="4"/>
      <c r="AC687" s="4"/>
      <c r="AD687" s="4"/>
    </row>
    <row r="688" spans="28:30" ht="14.25" customHeight="1">
      <c r="AB688" s="4"/>
      <c r="AC688" s="4"/>
      <c r="AD688" s="4"/>
    </row>
    <row r="689" spans="28:30" ht="14.25" customHeight="1">
      <c r="AB689" s="4"/>
      <c r="AC689" s="4"/>
      <c r="AD689" s="4"/>
    </row>
    <row r="690" spans="28:30" ht="14.25" customHeight="1">
      <c r="AB690" s="4"/>
      <c r="AC690" s="4"/>
      <c r="AD690" s="4"/>
    </row>
    <row r="691" spans="28:30" ht="14.25" customHeight="1">
      <c r="AB691" s="4"/>
      <c r="AC691" s="4"/>
      <c r="AD691" s="4"/>
    </row>
    <row r="692" spans="28:30" ht="14.25" customHeight="1">
      <c r="AB692" s="4"/>
      <c r="AC692" s="4"/>
      <c r="AD692" s="4"/>
    </row>
    <row r="693" spans="28:30" ht="14.25" customHeight="1">
      <c r="AB693" s="4"/>
      <c r="AC693" s="4"/>
      <c r="AD693" s="4"/>
    </row>
    <row r="694" spans="28:30" ht="14.25" customHeight="1">
      <c r="AB694" s="4"/>
      <c r="AC694" s="4"/>
      <c r="AD694" s="4"/>
    </row>
    <row r="695" spans="28:30" ht="14.25" customHeight="1">
      <c r="AB695" s="4"/>
      <c r="AC695" s="4"/>
      <c r="AD695" s="4"/>
    </row>
    <row r="696" spans="28:30" ht="14.25" customHeight="1">
      <c r="AB696" s="4"/>
      <c r="AC696" s="4"/>
      <c r="AD696" s="4"/>
    </row>
    <row r="697" spans="28:30" ht="14.25" customHeight="1">
      <c r="AB697" s="4"/>
      <c r="AC697" s="4"/>
      <c r="AD697" s="4"/>
    </row>
    <row r="698" spans="28:30" ht="14.25" customHeight="1">
      <c r="AB698" s="4"/>
      <c r="AC698" s="4"/>
      <c r="AD698" s="4"/>
    </row>
    <row r="699" spans="28:30" ht="14.25" customHeight="1">
      <c r="AB699" s="4"/>
      <c r="AC699" s="4"/>
      <c r="AD699" s="4"/>
    </row>
    <row r="700" spans="28:30" ht="14.25" customHeight="1">
      <c r="AB700" s="4"/>
      <c r="AC700" s="4"/>
      <c r="AD700" s="4"/>
    </row>
    <row r="701" spans="28:30" ht="14.25" customHeight="1">
      <c r="AB701" s="4"/>
      <c r="AC701" s="4"/>
      <c r="AD701" s="4"/>
    </row>
    <row r="702" spans="28:30" ht="14.25" customHeight="1">
      <c r="AB702" s="4"/>
      <c r="AC702" s="4"/>
      <c r="AD702" s="4"/>
    </row>
    <row r="703" spans="28:30" ht="14.25" customHeight="1">
      <c r="AB703" s="4"/>
      <c r="AC703" s="4"/>
      <c r="AD703" s="4"/>
    </row>
    <row r="704" spans="28:30" ht="14.25" customHeight="1">
      <c r="AB704" s="4"/>
      <c r="AC704" s="4"/>
      <c r="AD704" s="4"/>
    </row>
    <row r="705" spans="28:30" ht="14.25" customHeight="1">
      <c r="AB705" s="4"/>
      <c r="AC705" s="4"/>
      <c r="AD705" s="4"/>
    </row>
    <row r="706" spans="28:30" ht="14.25" customHeight="1">
      <c r="AB706" s="4"/>
      <c r="AC706" s="4"/>
      <c r="AD706" s="4"/>
    </row>
    <row r="707" spans="28:30" ht="14.25" customHeight="1">
      <c r="AB707" s="4"/>
      <c r="AC707" s="4"/>
      <c r="AD707" s="4"/>
    </row>
    <row r="708" spans="28:30" ht="14.25" customHeight="1">
      <c r="AB708" s="4"/>
      <c r="AC708" s="4"/>
      <c r="AD708" s="4"/>
    </row>
    <row r="709" spans="28:30" ht="14.25" customHeight="1">
      <c r="AB709" s="4"/>
      <c r="AC709" s="4"/>
      <c r="AD709" s="4"/>
    </row>
    <row r="710" spans="28:30" ht="14.25" customHeight="1">
      <c r="AB710" s="4"/>
      <c r="AC710" s="4"/>
      <c r="AD710" s="4"/>
    </row>
    <row r="711" spans="28:30" ht="14.25" customHeight="1">
      <c r="AB711" s="4"/>
      <c r="AC711" s="4"/>
      <c r="AD711" s="4"/>
    </row>
    <row r="712" spans="28:30" ht="14.25" customHeight="1">
      <c r="AB712" s="4"/>
      <c r="AC712" s="4"/>
      <c r="AD712" s="4"/>
    </row>
    <row r="713" spans="28:30" ht="14.25" customHeight="1">
      <c r="AB713" s="4"/>
      <c r="AC713" s="4"/>
      <c r="AD713" s="4"/>
    </row>
    <row r="714" spans="28:30" ht="14.25" customHeight="1">
      <c r="AB714" s="4"/>
      <c r="AC714" s="4"/>
      <c r="AD714" s="4"/>
    </row>
    <row r="715" spans="28:30" ht="14.25" customHeight="1">
      <c r="AB715" s="4"/>
      <c r="AC715" s="4"/>
      <c r="AD715" s="4"/>
    </row>
    <row r="716" spans="28:30" ht="14.25" customHeight="1">
      <c r="AB716" s="4"/>
      <c r="AC716" s="4"/>
      <c r="AD716" s="4"/>
    </row>
    <row r="717" spans="28:30" ht="14.25" customHeight="1">
      <c r="AB717" s="4"/>
      <c r="AC717" s="4"/>
      <c r="AD717" s="4"/>
    </row>
    <row r="718" spans="28:30" ht="14.25" customHeight="1">
      <c r="AB718" s="4"/>
      <c r="AC718" s="4"/>
      <c r="AD718" s="4"/>
    </row>
    <row r="719" spans="28:30" ht="14.25" customHeight="1">
      <c r="AB719" s="4"/>
      <c r="AC719" s="4"/>
      <c r="AD719" s="4"/>
    </row>
    <row r="720" spans="28:30" ht="14.25" customHeight="1">
      <c r="AB720" s="4"/>
      <c r="AC720" s="4"/>
      <c r="AD720" s="4"/>
    </row>
    <row r="721" spans="28:30" ht="14.25" customHeight="1">
      <c r="AB721" s="4"/>
      <c r="AC721" s="4"/>
      <c r="AD721" s="4"/>
    </row>
    <row r="722" spans="28:30" ht="14.25" customHeight="1">
      <c r="AB722" s="4"/>
      <c r="AC722" s="4"/>
      <c r="AD722" s="4"/>
    </row>
    <row r="723" spans="28:30" ht="14.25" customHeight="1">
      <c r="AB723" s="4"/>
      <c r="AC723" s="4"/>
      <c r="AD723" s="4"/>
    </row>
    <row r="724" spans="28:30" ht="14.25" customHeight="1">
      <c r="AB724" s="4"/>
      <c r="AC724" s="4"/>
      <c r="AD724" s="4"/>
    </row>
    <row r="725" spans="28:30" ht="14.25" customHeight="1">
      <c r="AB725" s="4"/>
      <c r="AC725" s="4"/>
      <c r="AD725" s="4"/>
    </row>
    <row r="726" spans="28:30" ht="14.25" customHeight="1">
      <c r="AB726" s="4"/>
      <c r="AC726" s="4"/>
      <c r="AD726" s="4"/>
    </row>
    <row r="727" spans="28:30" ht="14.25" customHeight="1">
      <c r="AB727" s="4"/>
      <c r="AC727" s="4"/>
      <c r="AD727" s="4"/>
    </row>
    <row r="728" spans="28:30" ht="14.25" customHeight="1">
      <c r="AB728" s="4"/>
      <c r="AC728" s="4"/>
      <c r="AD728" s="4"/>
    </row>
    <row r="729" spans="28:30" ht="14.25" customHeight="1">
      <c r="AB729" s="4"/>
      <c r="AC729" s="4"/>
      <c r="AD729" s="4"/>
    </row>
    <row r="730" spans="28:30" ht="14.25" customHeight="1">
      <c r="AB730" s="4"/>
      <c r="AC730" s="4"/>
      <c r="AD730" s="4"/>
    </row>
    <row r="731" spans="28:30" ht="14.25" customHeight="1">
      <c r="AB731" s="4"/>
      <c r="AC731" s="4"/>
      <c r="AD731" s="4"/>
    </row>
    <row r="732" spans="28:30" ht="14.25" customHeight="1">
      <c r="AB732" s="4"/>
      <c r="AC732" s="4"/>
      <c r="AD732" s="4"/>
    </row>
    <row r="733" spans="28:30" ht="14.25" customHeight="1">
      <c r="AB733" s="4"/>
      <c r="AC733" s="4"/>
      <c r="AD733" s="4"/>
    </row>
    <row r="734" spans="28:30" ht="14.25" customHeight="1">
      <c r="AB734" s="4"/>
      <c r="AC734" s="4"/>
      <c r="AD734" s="4"/>
    </row>
    <row r="735" spans="28:30" ht="14.25" customHeight="1">
      <c r="AB735" s="4"/>
      <c r="AC735" s="4"/>
      <c r="AD735" s="4"/>
    </row>
    <row r="736" spans="28:30" ht="14.25" customHeight="1">
      <c r="AB736" s="4"/>
      <c r="AC736" s="4"/>
      <c r="AD736" s="4"/>
    </row>
    <row r="737" spans="28:30" ht="14.25" customHeight="1">
      <c r="AB737" s="4"/>
      <c r="AC737" s="4"/>
      <c r="AD737" s="4"/>
    </row>
    <row r="738" spans="28:30" ht="14.25" customHeight="1">
      <c r="AB738" s="4"/>
      <c r="AC738" s="4"/>
      <c r="AD738" s="4"/>
    </row>
    <row r="739" spans="28:30" ht="14.25" customHeight="1">
      <c r="AB739" s="4"/>
      <c r="AC739" s="4"/>
      <c r="AD739" s="4"/>
    </row>
    <row r="740" spans="28:30" ht="14.25" customHeight="1">
      <c r="AB740" s="4"/>
      <c r="AC740" s="4"/>
      <c r="AD740" s="4"/>
    </row>
    <row r="741" spans="28:30" ht="14.25" customHeight="1">
      <c r="AB741" s="4"/>
      <c r="AC741" s="4"/>
      <c r="AD741" s="4"/>
    </row>
    <row r="742" spans="28:30" ht="14.25" customHeight="1">
      <c r="AB742" s="4"/>
      <c r="AC742" s="4"/>
      <c r="AD742" s="4"/>
    </row>
    <row r="743" spans="28:30" ht="14.25" customHeight="1">
      <c r="AB743" s="4"/>
      <c r="AC743" s="4"/>
      <c r="AD743" s="4"/>
    </row>
    <row r="744" spans="28:30" ht="14.25" customHeight="1">
      <c r="AB744" s="4"/>
      <c r="AC744" s="4"/>
      <c r="AD744" s="4"/>
    </row>
    <row r="745" spans="28:30" ht="14.25" customHeight="1">
      <c r="AB745" s="4"/>
      <c r="AC745" s="4"/>
      <c r="AD745" s="4"/>
    </row>
    <row r="746" spans="28:30" ht="14.25" customHeight="1">
      <c r="AB746" s="4"/>
      <c r="AC746" s="4"/>
      <c r="AD746" s="4"/>
    </row>
    <row r="747" spans="28:30" ht="14.25" customHeight="1">
      <c r="AB747" s="4"/>
      <c r="AC747" s="4"/>
      <c r="AD747" s="4"/>
    </row>
    <row r="748" spans="28:30" ht="14.25" customHeight="1">
      <c r="AB748" s="4"/>
      <c r="AC748" s="4"/>
      <c r="AD748" s="4"/>
    </row>
    <row r="749" spans="28:30" ht="14.25" customHeight="1">
      <c r="AB749" s="4"/>
      <c r="AC749" s="4"/>
      <c r="AD749" s="4"/>
    </row>
    <row r="750" spans="28:30" ht="14.25" customHeight="1">
      <c r="AB750" s="4"/>
      <c r="AC750" s="4"/>
      <c r="AD750" s="4"/>
    </row>
    <row r="751" spans="28:30" ht="14.25" customHeight="1">
      <c r="AB751" s="4"/>
      <c r="AC751" s="4"/>
      <c r="AD751" s="4"/>
    </row>
    <row r="752" spans="28:30" ht="14.25" customHeight="1">
      <c r="AB752" s="4"/>
      <c r="AC752" s="4"/>
      <c r="AD752" s="4"/>
    </row>
    <row r="753" spans="28:30" ht="14.25" customHeight="1">
      <c r="AB753" s="4"/>
      <c r="AC753" s="4"/>
      <c r="AD753" s="4"/>
    </row>
    <row r="754" spans="28:30" ht="14.25" customHeight="1">
      <c r="AB754" s="4"/>
      <c r="AC754" s="4"/>
      <c r="AD754" s="4"/>
    </row>
    <row r="755" spans="28:30" ht="14.25" customHeight="1">
      <c r="AB755" s="4"/>
      <c r="AC755" s="4"/>
      <c r="AD755" s="4"/>
    </row>
    <row r="756" spans="28:30" ht="14.25" customHeight="1">
      <c r="AB756" s="4"/>
      <c r="AC756" s="4"/>
      <c r="AD756" s="4"/>
    </row>
    <row r="757" spans="28:30" ht="14.25" customHeight="1">
      <c r="AB757" s="4"/>
      <c r="AC757" s="4"/>
      <c r="AD757" s="4"/>
    </row>
    <row r="758" spans="28:30" ht="14.25" customHeight="1">
      <c r="AB758" s="4"/>
      <c r="AC758" s="4"/>
      <c r="AD758" s="4"/>
    </row>
    <row r="759" spans="28:30" ht="14.25" customHeight="1">
      <c r="AB759" s="4"/>
      <c r="AC759" s="4"/>
      <c r="AD759" s="4"/>
    </row>
    <row r="760" spans="28:30" ht="14.25" customHeight="1">
      <c r="AB760" s="4"/>
      <c r="AC760" s="4"/>
      <c r="AD760" s="4"/>
    </row>
    <row r="761" spans="28:30" ht="14.25" customHeight="1">
      <c r="AB761" s="4"/>
      <c r="AC761" s="4"/>
      <c r="AD761" s="4"/>
    </row>
    <row r="762" spans="28:30" ht="14.25" customHeight="1">
      <c r="AB762" s="4"/>
      <c r="AC762" s="4"/>
      <c r="AD762" s="4"/>
    </row>
    <row r="763" spans="28:30" ht="14.25" customHeight="1">
      <c r="AB763" s="4"/>
      <c r="AC763" s="4"/>
      <c r="AD763" s="4"/>
    </row>
    <row r="764" spans="28:30" ht="14.25" customHeight="1">
      <c r="AB764" s="4"/>
      <c r="AC764" s="4"/>
      <c r="AD764" s="4"/>
    </row>
    <row r="765" spans="28:30" ht="14.25" customHeight="1">
      <c r="AB765" s="4"/>
      <c r="AC765" s="4"/>
      <c r="AD765" s="4"/>
    </row>
    <row r="766" spans="28:30" ht="14.25" customHeight="1">
      <c r="AB766" s="4"/>
      <c r="AC766" s="4"/>
      <c r="AD766" s="4"/>
    </row>
    <row r="767" spans="28:30" ht="14.25" customHeight="1">
      <c r="AB767" s="4"/>
      <c r="AC767" s="4"/>
      <c r="AD767" s="4"/>
    </row>
    <row r="768" spans="28:30" ht="14.25" customHeight="1">
      <c r="AB768" s="4"/>
      <c r="AC768" s="4"/>
      <c r="AD768" s="4"/>
    </row>
    <row r="769" spans="28:30" ht="14.25" customHeight="1">
      <c r="AB769" s="4"/>
      <c r="AC769" s="4"/>
      <c r="AD769" s="4"/>
    </row>
    <row r="770" spans="28:30" ht="14.25" customHeight="1">
      <c r="AB770" s="4"/>
      <c r="AC770" s="4"/>
      <c r="AD770" s="4"/>
    </row>
    <row r="771" spans="28:30" ht="14.25" customHeight="1">
      <c r="AB771" s="4"/>
      <c r="AC771" s="4"/>
      <c r="AD771" s="4"/>
    </row>
    <row r="772" spans="28:30" ht="14.25" customHeight="1">
      <c r="AB772" s="4"/>
      <c r="AC772" s="4"/>
      <c r="AD772" s="4"/>
    </row>
    <row r="773" spans="28:30" ht="14.25" customHeight="1">
      <c r="AB773" s="4"/>
      <c r="AC773" s="4"/>
      <c r="AD773" s="4"/>
    </row>
    <row r="774" spans="28:30" ht="14.25" customHeight="1">
      <c r="AB774" s="4"/>
      <c r="AC774" s="4"/>
      <c r="AD774" s="4"/>
    </row>
    <row r="775" spans="28:30" ht="14.25" customHeight="1">
      <c r="AB775" s="4"/>
      <c r="AC775" s="4"/>
      <c r="AD775" s="4"/>
    </row>
    <row r="776" spans="28:30" ht="14.25" customHeight="1">
      <c r="AB776" s="4"/>
      <c r="AC776" s="4"/>
      <c r="AD776" s="4"/>
    </row>
    <row r="777" spans="28:30" ht="14.25" customHeight="1">
      <c r="AB777" s="4"/>
      <c r="AC777" s="4"/>
      <c r="AD777" s="4"/>
    </row>
    <row r="778" spans="28:30" ht="14.25" customHeight="1">
      <c r="AB778" s="4"/>
      <c r="AC778" s="4"/>
      <c r="AD778" s="4"/>
    </row>
    <row r="779" spans="28:30" ht="14.25" customHeight="1">
      <c r="AB779" s="4"/>
      <c r="AC779" s="4"/>
      <c r="AD779" s="4"/>
    </row>
    <row r="780" spans="28:30" ht="14.25" customHeight="1">
      <c r="AB780" s="4"/>
      <c r="AC780" s="4"/>
      <c r="AD780" s="4"/>
    </row>
    <row r="781" spans="28:30" ht="14.25" customHeight="1">
      <c r="AB781" s="4"/>
      <c r="AC781" s="4"/>
      <c r="AD781" s="4"/>
    </row>
    <row r="782" spans="28:30" ht="14.25" customHeight="1">
      <c r="AB782" s="4"/>
      <c r="AC782" s="4"/>
      <c r="AD782" s="4"/>
    </row>
    <row r="783" spans="28:30" ht="14.25" customHeight="1">
      <c r="AB783" s="4"/>
      <c r="AC783" s="4"/>
      <c r="AD783" s="4"/>
    </row>
    <row r="784" spans="28:30" ht="14.25" customHeight="1">
      <c r="AB784" s="4"/>
      <c r="AC784" s="4"/>
      <c r="AD784" s="4"/>
    </row>
    <row r="785" spans="28:30" ht="14.25" customHeight="1">
      <c r="AB785" s="4"/>
      <c r="AC785" s="4"/>
      <c r="AD785" s="4"/>
    </row>
    <row r="786" spans="28:30" ht="14.25" customHeight="1">
      <c r="AB786" s="4"/>
      <c r="AC786" s="4"/>
      <c r="AD786" s="4"/>
    </row>
    <row r="787" spans="28:30" ht="14.25" customHeight="1">
      <c r="AB787" s="4"/>
      <c r="AC787" s="4"/>
      <c r="AD787" s="4"/>
    </row>
    <row r="788" spans="28:30" ht="14.25" customHeight="1">
      <c r="AB788" s="4"/>
      <c r="AC788" s="4"/>
      <c r="AD788" s="4"/>
    </row>
    <row r="789" spans="28:30" ht="14.25" customHeight="1">
      <c r="AB789" s="4"/>
      <c r="AC789" s="4"/>
      <c r="AD789" s="4"/>
    </row>
    <row r="790" spans="28:30" ht="14.25" customHeight="1">
      <c r="AB790" s="4"/>
      <c r="AC790" s="4"/>
      <c r="AD790" s="4"/>
    </row>
    <row r="791" spans="28:30" ht="14.25" customHeight="1">
      <c r="AB791" s="4"/>
      <c r="AC791" s="4"/>
      <c r="AD791" s="4"/>
    </row>
    <row r="792" spans="28:30" ht="14.25" customHeight="1">
      <c r="AB792" s="4"/>
      <c r="AC792" s="4"/>
      <c r="AD792" s="4"/>
    </row>
    <row r="793" spans="28:30" ht="14.25" customHeight="1">
      <c r="AB793" s="4"/>
      <c r="AC793" s="4"/>
      <c r="AD793" s="4"/>
    </row>
    <row r="794" spans="28:30" ht="14.25" customHeight="1">
      <c r="AB794" s="4"/>
      <c r="AC794" s="4"/>
      <c r="AD794" s="4"/>
    </row>
    <row r="795" spans="28:30" ht="14.25" customHeight="1">
      <c r="AB795" s="4"/>
      <c r="AC795" s="4"/>
      <c r="AD795" s="4"/>
    </row>
    <row r="796" spans="28:30" ht="14.25" customHeight="1">
      <c r="AB796" s="4"/>
      <c r="AC796" s="4"/>
      <c r="AD796" s="4"/>
    </row>
    <row r="797" spans="28:30" ht="14.25" customHeight="1">
      <c r="AB797" s="4"/>
      <c r="AC797" s="4"/>
      <c r="AD797" s="4"/>
    </row>
    <row r="798" spans="28:30" ht="14.25" customHeight="1">
      <c r="AB798" s="4"/>
      <c r="AC798" s="4"/>
      <c r="AD798" s="4"/>
    </row>
    <row r="799" spans="28:30" ht="14.25" customHeight="1">
      <c r="AB799" s="4"/>
      <c r="AC799" s="4"/>
      <c r="AD799" s="4"/>
    </row>
    <row r="800" spans="28:30" ht="14.25" customHeight="1">
      <c r="AB800" s="4"/>
      <c r="AC800" s="4"/>
      <c r="AD800" s="4"/>
    </row>
    <row r="801" spans="28:30" ht="14.25" customHeight="1">
      <c r="AB801" s="4"/>
      <c r="AC801" s="4"/>
      <c r="AD801" s="4"/>
    </row>
    <row r="802" spans="28:30" ht="14.25" customHeight="1">
      <c r="AB802" s="4"/>
      <c r="AC802" s="4"/>
      <c r="AD802" s="4"/>
    </row>
    <row r="803" spans="28:30" ht="14.25" customHeight="1">
      <c r="AB803" s="4"/>
      <c r="AC803" s="4"/>
      <c r="AD803" s="4"/>
    </row>
    <row r="804" spans="28:30" ht="14.25" customHeight="1">
      <c r="AB804" s="4"/>
      <c r="AC804" s="4"/>
      <c r="AD804" s="4"/>
    </row>
    <row r="805" spans="28:30" ht="14.25" customHeight="1">
      <c r="AB805" s="4"/>
      <c r="AC805" s="4"/>
      <c r="AD805" s="4"/>
    </row>
    <row r="806" spans="28:30" ht="14.25" customHeight="1">
      <c r="AB806" s="4"/>
      <c r="AC806" s="4"/>
      <c r="AD806" s="4"/>
    </row>
    <row r="807" spans="28:30" ht="14.25" customHeight="1">
      <c r="AB807" s="4"/>
      <c r="AC807" s="4"/>
      <c r="AD807" s="4"/>
    </row>
    <row r="808" spans="28:30" ht="14.25" customHeight="1">
      <c r="AB808" s="4"/>
      <c r="AC808" s="4"/>
      <c r="AD808" s="4"/>
    </row>
    <row r="809" spans="28:30" ht="14.25" customHeight="1">
      <c r="AB809" s="4"/>
      <c r="AC809" s="4"/>
      <c r="AD809" s="4"/>
    </row>
    <row r="810" spans="28:30" ht="14.25" customHeight="1">
      <c r="AB810" s="4"/>
      <c r="AC810" s="4"/>
      <c r="AD810" s="4"/>
    </row>
    <row r="811" spans="28:30" ht="14.25" customHeight="1">
      <c r="AB811" s="4"/>
      <c r="AC811" s="4"/>
      <c r="AD811" s="4"/>
    </row>
    <row r="812" spans="28:30" ht="14.25" customHeight="1">
      <c r="AB812" s="4"/>
      <c r="AC812" s="4"/>
      <c r="AD812" s="4"/>
    </row>
    <row r="813" spans="28:30" ht="14.25" customHeight="1">
      <c r="AB813" s="4"/>
      <c r="AC813" s="4"/>
      <c r="AD813" s="4"/>
    </row>
    <row r="814" spans="28:30" ht="14.25" customHeight="1">
      <c r="AB814" s="4"/>
      <c r="AC814" s="4"/>
      <c r="AD814" s="4"/>
    </row>
    <row r="815" spans="28:30" ht="14.25" customHeight="1">
      <c r="AB815" s="4"/>
      <c r="AC815" s="4"/>
      <c r="AD815" s="4"/>
    </row>
    <row r="816" spans="28:30" ht="14.25" customHeight="1">
      <c r="AB816" s="4"/>
      <c r="AC816" s="4"/>
      <c r="AD816" s="4"/>
    </row>
    <row r="817" spans="28:30" ht="14.25" customHeight="1">
      <c r="AB817" s="4"/>
      <c r="AC817" s="4"/>
      <c r="AD817" s="4"/>
    </row>
    <row r="818" spans="28:30" ht="14.25" customHeight="1">
      <c r="AB818" s="4"/>
      <c r="AC818" s="4"/>
      <c r="AD818" s="4"/>
    </row>
    <row r="819" spans="28:30" ht="14.25" customHeight="1">
      <c r="AB819" s="4"/>
      <c r="AC819" s="4"/>
      <c r="AD819" s="4"/>
    </row>
    <row r="820" spans="28:30" ht="14.25" customHeight="1">
      <c r="AB820" s="4"/>
      <c r="AC820" s="4"/>
      <c r="AD820" s="4"/>
    </row>
    <row r="821" spans="28:30" ht="14.25" customHeight="1">
      <c r="AB821" s="4"/>
      <c r="AC821" s="4"/>
      <c r="AD821" s="4"/>
    </row>
    <row r="822" spans="28:30" ht="14.25" customHeight="1">
      <c r="AB822" s="4"/>
      <c r="AC822" s="4"/>
      <c r="AD822" s="4"/>
    </row>
    <row r="823" spans="28:30" ht="14.25" customHeight="1">
      <c r="AB823" s="4"/>
      <c r="AC823" s="4"/>
      <c r="AD823" s="4"/>
    </row>
    <row r="824" spans="28:30" ht="14.25" customHeight="1">
      <c r="AB824" s="4"/>
      <c r="AC824" s="4"/>
      <c r="AD824" s="4"/>
    </row>
    <row r="825" spans="28:30" ht="14.25" customHeight="1">
      <c r="AB825" s="4"/>
      <c r="AC825" s="4"/>
      <c r="AD825" s="4"/>
    </row>
    <row r="826" spans="28:30" ht="14.25" customHeight="1">
      <c r="AB826" s="4"/>
      <c r="AC826" s="4"/>
      <c r="AD826" s="4"/>
    </row>
    <row r="827" spans="28:30" ht="14.25" customHeight="1">
      <c r="AB827" s="4"/>
      <c r="AC827" s="4"/>
      <c r="AD827" s="4"/>
    </row>
    <row r="828" spans="28:30" ht="14.25" customHeight="1">
      <c r="AB828" s="4"/>
      <c r="AC828" s="4"/>
      <c r="AD828" s="4"/>
    </row>
    <row r="829" spans="28:30" ht="14.25" customHeight="1">
      <c r="AB829" s="4"/>
      <c r="AC829" s="4"/>
      <c r="AD829" s="4"/>
    </row>
    <row r="830" spans="28:30" ht="14.25" customHeight="1">
      <c r="AB830" s="4"/>
      <c r="AC830" s="4"/>
      <c r="AD830" s="4"/>
    </row>
    <row r="831" spans="28:30" ht="14.25" customHeight="1">
      <c r="AB831" s="4"/>
      <c r="AC831" s="4"/>
      <c r="AD831" s="4"/>
    </row>
    <row r="832" spans="28:30" ht="14.25" customHeight="1">
      <c r="AB832" s="4"/>
      <c r="AC832" s="4"/>
      <c r="AD832" s="4"/>
    </row>
    <row r="833" spans="28:30" ht="14.25" customHeight="1">
      <c r="AB833" s="4"/>
      <c r="AC833" s="4"/>
      <c r="AD833" s="4"/>
    </row>
    <row r="834" spans="28:30" ht="14.25" customHeight="1">
      <c r="AB834" s="4"/>
      <c r="AC834" s="4"/>
      <c r="AD834" s="4"/>
    </row>
    <row r="835" spans="28:30" ht="14.25" customHeight="1">
      <c r="AB835" s="4"/>
      <c r="AC835" s="4"/>
      <c r="AD835" s="4"/>
    </row>
    <row r="836" spans="28:30" ht="14.25" customHeight="1">
      <c r="AB836" s="4"/>
      <c r="AC836" s="4"/>
      <c r="AD836" s="4"/>
    </row>
    <row r="837" spans="28:30" ht="14.25" customHeight="1">
      <c r="AB837" s="4"/>
      <c r="AC837" s="4"/>
      <c r="AD837" s="4"/>
    </row>
    <row r="838" spans="28:30" ht="14.25" customHeight="1">
      <c r="AB838" s="4"/>
      <c r="AC838" s="4"/>
      <c r="AD838" s="4"/>
    </row>
    <row r="839" spans="28:30" ht="14.25" customHeight="1">
      <c r="AB839" s="4"/>
      <c r="AC839" s="4"/>
      <c r="AD839" s="4"/>
    </row>
    <row r="840" spans="28:30" ht="14.25" customHeight="1">
      <c r="AB840" s="4"/>
      <c r="AC840" s="4"/>
      <c r="AD840" s="4"/>
    </row>
    <row r="841" spans="28:30" ht="14.25" customHeight="1">
      <c r="AB841" s="4"/>
      <c r="AC841" s="4"/>
      <c r="AD841" s="4"/>
    </row>
    <row r="842" spans="28:30" ht="14.25" customHeight="1">
      <c r="AB842" s="4"/>
      <c r="AC842" s="4"/>
      <c r="AD842" s="4"/>
    </row>
    <row r="843" spans="28:30" ht="14.25" customHeight="1">
      <c r="AB843" s="4"/>
      <c r="AC843" s="4"/>
      <c r="AD843" s="4"/>
    </row>
    <row r="844" spans="28:30" ht="14.25" customHeight="1">
      <c r="AB844" s="4"/>
      <c r="AC844" s="4"/>
      <c r="AD844" s="4"/>
    </row>
    <row r="845" spans="28:30" ht="14.25" customHeight="1">
      <c r="AB845" s="4"/>
      <c r="AC845" s="4"/>
      <c r="AD845" s="4"/>
    </row>
    <row r="846" spans="28:30" ht="14.25" customHeight="1">
      <c r="AB846" s="4"/>
      <c r="AC846" s="4"/>
      <c r="AD846" s="4"/>
    </row>
    <row r="847" spans="28:30" ht="14.25" customHeight="1">
      <c r="AB847" s="4"/>
      <c r="AC847" s="4"/>
      <c r="AD847" s="4"/>
    </row>
    <row r="848" spans="28:30" ht="14.25" customHeight="1">
      <c r="AB848" s="4"/>
      <c r="AC848" s="4"/>
      <c r="AD848" s="4"/>
    </row>
    <row r="849" spans="28:30" ht="14.25" customHeight="1">
      <c r="AB849" s="4"/>
      <c r="AC849" s="4"/>
      <c r="AD849" s="4"/>
    </row>
    <row r="850" spans="28:30" ht="14.25" customHeight="1">
      <c r="AB850" s="4"/>
      <c r="AC850" s="4"/>
      <c r="AD850" s="4"/>
    </row>
    <row r="851" spans="28:30" ht="14.25" customHeight="1">
      <c r="AB851" s="4"/>
      <c r="AC851" s="4"/>
      <c r="AD851" s="4"/>
    </row>
    <row r="852" spans="28:30" ht="14.25" customHeight="1">
      <c r="AB852" s="4"/>
      <c r="AC852" s="4"/>
      <c r="AD852" s="4"/>
    </row>
    <row r="853" spans="28:30" ht="14.25" customHeight="1">
      <c r="AB853" s="4"/>
      <c r="AC853" s="4"/>
      <c r="AD853" s="4"/>
    </row>
    <row r="854" spans="28:30" ht="14.25" customHeight="1">
      <c r="AB854" s="4"/>
      <c r="AC854" s="4"/>
      <c r="AD854" s="4"/>
    </row>
    <row r="855" spans="28:30" ht="14.25" customHeight="1">
      <c r="AB855" s="4"/>
      <c r="AC855" s="4"/>
      <c r="AD855" s="4"/>
    </row>
    <row r="856" spans="28:30" ht="14.25" customHeight="1">
      <c r="AB856" s="4"/>
      <c r="AC856" s="4"/>
      <c r="AD856" s="4"/>
    </row>
    <row r="857" spans="28:30" ht="14.25" customHeight="1">
      <c r="AB857" s="4"/>
      <c r="AC857" s="4"/>
      <c r="AD857" s="4"/>
    </row>
    <row r="858" spans="28:30" ht="14.25" customHeight="1">
      <c r="AB858" s="4"/>
      <c r="AC858" s="4"/>
      <c r="AD858" s="4"/>
    </row>
    <row r="859" spans="28:30" ht="14.25" customHeight="1">
      <c r="AB859" s="4"/>
      <c r="AC859" s="4"/>
      <c r="AD859" s="4"/>
    </row>
    <row r="860" spans="28:30" ht="14.25" customHeight="1">
      <c r="AB860" s="4"/>
      <c r="AC860" s="4"/>
      <c r="AD860" s="4"/>
    </row>
    <row r="861" spans="28:30" ht="14.25" customHeight="1">
      <c r="AB861" s="4"/>
      <c r="AC861" s="4"/>
      <c r="AD861" s="4"/>
    </row>
    <row r="862" spans="28:30" ht="14.25" customHeight="1">
      <c r="AB862" s="4"/>
      <c r="AC862" s="4"/>
      <c r="AD862" s="4"/>
    </row>
    <row r="863" spans="28:30" ht="14.25" customHeight="1">
      <c r="AB863" s="4"/>
      <c r="AC863" s="4"/>
      <c r="AD863" s="4"/>
    </row>
    <row r="864" spans="28:30" ht="14.25" customHeight="1">
      <c r="AB864" s="4"/>
      <c r="AC864" s="4"/>
      <c r="AD864" s="4"/>
    </row>
    <row r="865" spans="28:30" ht="14.25" customHeight="1">
      <c r="AB865" s="4"/>
      <c r="AC865" s="4"/>
      <c r="AD865" s="4"/>
    </row>
    <row r="866" spans="28:30" ht="14.25" customHeight="1">
      <c r="AB866" s="4"/>
      <c r="AC866" s="4"/>
      <c r="AD866" s="4"/>
    </row>
    <row r="867" spans="28:30" ht="14.25" customHeight="1">
      <c r="AB867" s="4"/>
      <c r="AC867" s="4"/>
      <c r="AD867" s="4"/>
    </row>
    <row r="868" spans="28:30" ht="14.25" customHeight="1">
      <c r="AB868" s="4"/>
      <c r="AC868" s="4"/>
      <c r="AD868" s="4"/>
    </row>
    <row r="869" spans="28:30" ht="14.25" customHeight="1">
      <c r="AB869" s="4"/>
      <c r="AC869" s="4"/>
      <c r="AD869" s="4"/>
    </row>
    <row r="870" spans="28:30" ht="14.25" customHeight="1">
      <c r="AB870" s="4"/>
      <c r="AC870" s="4"/>
      <c r="AD870" s="4"/>
    </row>
    <row r="871" spans="28:30" ht="14.25" customHeight="1">
      <c r="AB871" s="4"/>
      <c r="AC871" s="4"/>
      <c r="AD871" s="4"/>
    </row>
    <row r="872" spans="28:30" ht="14.25" customHeight="1">
      <c r="AB872" s="4"/>
      <c r="AC872" s="4"/>
      <c r="AD872" s="4"/>
    </row>
    <row r="873" spans="28:30" ht="14.25" customHeight="1">
      <c r="AB873" s="4"/>
      <c r="AC873" s="4"/>
      <c r="AD873" s="4"/>
    </row>
    <row r="874" spans="28:30" ht="14.25" customHeight="1">
      <c r="AB874" s="4"/>
      <c r="AC874" s="4"/>
      <c r="AD874" s="4"/>
    </row>
    <row r="875" spans="28:30" ht="14.25" customHeight="1">
      <c r="AB875" s="4"/>
      <c r="AC875" s="4"/>
      <c r="AD875" s="4"/>
    </row>
    <row r="876" spans="28:30" ht="14.25" customHeight="1">
      <c r="AB876" s="4"/>
      <c r="AC876" s="4"/>
      <c r="AD876" s="4"/>
    </row>
    <row r="877" spans="28:30" ht="14.25" customHeight="1">
      <c r="AB877" s="4"/>
      <c r="AC877" s="4"/>
      <c r="AD877" s="4"/>
    </row>
    <row r="878" spans="28:30" ht="14.25" customHeight="1">
      <c r="AB878" s="4"/>
      <c r="AC878" s="4"/>
      <c r="AD878" s="4"/>
    </row>
    <row r="879" spans="28:30" ht="14.25" customHeight="1">
      <c r="AB879" s="4"/>
      <c r="AC879" s="4"/>
      <c r="AD879" s="4"/>
    </row>
    <row r="880" spans="28:30" ht="14.25" customHeight="1">
      <c r="AB880" s="4"/>
      <c r="AC880" s="4"/>
      <c r="AD880" s="4"/>
    </row>
    <row r="881" spans="28:30" ht="14.25" customHeight="1">
      <c r="AB881" s="4"/>
      <c r="AC881" s="4"/>
      <c r="AD881" s="4"/>
    </row>
    <row r="882" spans="28:30" ht="14.25" customHeight="1">
      <c r="AB882" s="4"/>
      <c r="AC882" s="4"/>
      <c r="AD882" s="4"/>
    </row>
    <row r="883" spans="28:30" ht="14.25" customHeight="1">
      <c r="AB883" s="4"/>
      <c r="AC883" s="4"/>
      <c r="AD883" s="4"/>
    </row>
    <row r="884" spans="28:30" ht="14.25" customHeight="1">
      <c r="AB884" s="4"/>
      <c r="AC884" s="4"/>
      <c r="AD884" s="4"/>
    </row>
    <row r="885" spans="28:30" ht="14.25" customHeight="1">
      <c r="AB885" s="4"/>
      <c r="AC885" s="4"/>
      <c r="AD885" s="4"/>
    </row>
    <row r="886" spans="28:30" ht="14.25" customHeight="1">
      <c r="AB886" s="4"/>
      <c r="AC886" s="4"/>
      <c r="AD886" s="4"/>
    </row>
    <row r="887" spans="28:30" ht="14.25" customHeight="1">
      <c r="AB887" s="4"/>
      <c r="AC887" s="4"/>
      <c r="AD887" s="4"/>
    </row>
    <row r="888" spans="28:30" ht="14.25" customHeight="1">
      <c r="AB888" s="4"/>
      <c r="AC888" s="4"/>
      <c r="AD888" s="4"/>
    </row>
    <row r="889" spans="28:30" ht="14.25" customHeight="1">
      <c r="AB889" s="4"/>
      <c r="AC889" s="4"/>
      <c r="AD889" s="4"/>
    </row>
    <row r="890" spans="28:30" ht="14.25" customHeight="1">
      <c r="AB890" s="4"/>
      <c r="AC890" s="4"/>
      <c r="AD890" s="4"/>
    </row>
    <row r="891" spans="28:30" ht="14.25" customHeight="1">
      <c r="AB891" s="4"/>
      <c r="AC891" s="4"/>
      <c r="AD891" s="4"/>
    </row>
    <row r="892" spans="28:30" ht="14.25" customHeight="1">
      <c r="AB892" s="4"/>
      <c r="AC892" s="4"/>
      <c r="AD892" s="4"/>
    </row>
    <row r="893" spans="28:30" ht="14.25" customHeight="1">
      <c r="AB893" s="4"/>
      <c r="AC893" s="4"/>
      <c r="AD893" s="4"/>
    </row>
    <row r="894" spans="28:30" ht="14.25" customHeight="1">
      <c r="AB894" s="4"/>
      <c r="AC894" s="4"/>
      <c r="AD894" s="4"/>
    </row>
    <row r="895" spans="28:30" ht="14.25" customHeight="1">
      <c r="AB895" s="4"/>
      <c r="AC895" s="4"/>
      <c r="AD895" s="4"/>
    </row>
    <row r="896" spans="28:30" ht="14.25" customHeight="1">
      <c r="AB896" s="4"/>
      <c r="AC896" s="4"/>
      <c r="AD896" s="4"/>
    </row>
    <row r="897" spans="28:30" ht="14.25" customHeight="1">
      <c r="AB897" s="4"/>
      <c r="AC897" s="4"/>
      <c r="AD897" s="4"/>
    </row>
    <row r="898" spans="28:30" ht="14.25" customHeight="1">
      <c r="AB898" s="4"/>
      <c r="AC898" s="4"/>
      <c r="AD898" s="4"/>
    </row>
    <row r="899" spans="28:30" ht="14.25" customHeight="1">
      <c r="AB899" s="4"/>
      <c r="AC899" s="4"/>
      <c r="AD899" s="4"/>
    </row>
    <row r="900" spans="28:30" ht="14.25" customHeight="1">
      <c r="AB900" s="4"/>
      <c r="AC900" s="4"/>
      <c r="AD900" s="4"/>
    </row>
    <row r="901" spans="28:30" ht="14.25" customHeight="1">
      <c r="AB901" s="4"/>
      <c r="AC901" s="4"/>
      <c r="AD901" s="4"/>
    </row>
    <row r="902" spans="28:30" ht="14.25" customHeight="1">
      <c r="AB902" s="4"/>
      <c r="AC902" s="4"/>
      <c r="AD902" s="4"/>
    </row>
    <row r="903" spans="28:30" ht="14.25" customHeight="1">
      <c r="AB903" s="4"/>
      <c r="AC903" s="4"/>
      <c r="AD903" s="4"/>
    </row>
    <row r="904" spans="28:30" ht="14.25" customHeight="1">
      <c r="AB904" s="4"/>
      <c r="AC904" s="4"/>
      <c r="AD904" s="4"/>
    </row>
    <row r="905" spans="28:30" ht="14.25" customHeight="1">
      <c r="AB905" s="4"/>
      <c r="AC905" s="4"/>
      <c r="AD905" s="4"/>
    </row>
    <row r="906" spans="28:30" ht="14.25" customHeight="1">
      <c r="AB906" s="4"/>
      <c r="AC906" s="4"/>
      <c r="AD906" s="4"/>
    </row>
    <row r="907" spans="28:30" ht="14.25" customHeight="1">
      <c r="AB907" s="4"/>
      <c r="AC907" s="4"/>
      <c r="AD907" s="4"/>
    </row>
    <row r="908" spans="28:30" ht="14.25" customHeight="1">
      <c r="AB908" s="4"/>
      <c r="AC908" s="4"/>
      <c r="AD908" s="4"/>
    </row>
    <row r="909" spans="28:30" ht="14.25" customHeight="1">
      <c r="AB909" s="4"/>
      <c r="AC909" s="4"/>
      <c r="AD909" s="4"/>
    </row>
    <row r="910" spans="28:30" ht="14.25" customHeight="1">
      <c r="AB910" s="4"/>
      <c r="AC910" s="4"/>
      <c r="AD910" s="4"/>
    </row>
    <row r="911" spans="28:30" ht="14.25" customHeight="1">
      <c r="AB911" s="4"/>
      <c r="AC911" s="4"/>
      <c r="AD911" s="4"/>
    </row>
    <row r="912" spans="28:30" ht="14.25" customHeight="1">
      <c r="AB912" s="4"/>
      <c r="AC912" s="4"/>
      <c r="AD912" s="4"/>
    </row>
    <row r="913" spans="28:30" ht="14.25" customHeight="1">
      <c r="AB913" s="4"/>
      <c r="AC913" s="4"/>
      <c r="AD913" s="4"/>
    </row>
    <row r="914" spans="28:30" ht="14.25" customHeight="1">
      <c r="AB914" s="4"/>
      <c r="AC914" s="4"/>
      <c r="AD914" s="4"/>
    </row>
    <row r="915" spans="28:30" ht="14.25" customHeight="1">
      <c r="AB915" s="4"/>
      <c r="AC915" s="4"/>
      <c r="AD915" s="4"/>
    </row>
    <row r="916" spans="28:30" ht="14.25" customHeight="1">
      <c r="AB916" s="4"/>
      <c r="AC916" s="4"/>
      <c r="AD916" s="4"/>
    </row>
    <row r="917" spans="28:30" ht="14.25" customHeight="1">
      <c r="AB917" s="4"/>
      <c r="AC917" s="4"/>
      <c r="AD917" s="4"/>
    </row>
    <row r="918" spans="28:30" ht="14.25" customHeight="1">
      <c r="AB918" s="4"/>
      <c r="AC918" s="4"/>
      <c r="AD918" s="4"/>
    </row>
    <row r="919" spans="28:30" ht="14.25" customHeight="1">
      <c r="AB919" s="4"/>
      <c r="AC919" s="4"/>
      <c r="AD919" s="4"/>
    </row>
    <row r="920" spans="28:30" ht="14.25" customHeight="1">
      <c r="AB920" s="4"/>
      <c r="AC920" s="4"/>
      <c r="AD920" s="4"/>
    </row>
    <row r="921" spans="28:30" ht="14.25" customHeight="1">
      <c r="AB921" s="4"/>
      <c r="AC921" s="4"/>
      <c r="AD921" s="4"/>
    </row>
    <row r="922" spans="28:30" ht="14.25" customHeight="1">
      <c r="AB922" s="4"/>
      <c r="AC922" s="4"/>
      <c r="AD922" s="4"/>
    </row>
    <row r="923" spans="28:30" ht="14.25" customHeight="1">
      <c r="AB923" s="4"/>
      <c r="AC923" s="4"/>
      <c r="AD923" s="4"/>
    </row>
    <row r="924" spans="28:30" ht="14.25" customHeight="1">
      <c r="AB924" s="4"/>
      <c r="AC924" s="4"/>
      <c r="AD924" s="4"/>
    </row>
    <row r="925" spans="28:30" ht="14.25" customHeight="1">
      <c r="AB925" s="4"/>
      <c r="AC925" s="4"/>
      <c r="AD925" s="4"/>
    </row>
    <row r="926" spans="28:30" ht="14.25" customHeight="1">
      <c r="AB926" s="4"/>
      <c r="AC926" s="4"/>
      <c r="AD926" s="4"/>
    </row>
    <row r="927" spans="28:30" ht="14.25" customHeight="1">
      <c r="AB927" s="4"/>
      <c r="AC927" s="4"/>
      <c r="AD927" s="4"/>
    </row>
    <row r="928" spans="28:30" ht="14.25" customHeight="1">
      <c r="AB928" s="4"/>
      <c r="AC928" s="4"/>
      <c r="AD928" s="4"/>
    </row>
    <row r="929" spans="28:30" ht="14.25" customHeight="1">
      <c r="AB929" s="4"/>
      <c r="AC929" s="4"/>
      <c r="AD929" s="4"/>
    </row>
    <row r="930" spans="28:30" ht="14.25" customHeight="1">
      <c r="AB930" s="4"/>
      <c r="AC930" s="4"/>
      <c r="AD930" s="4"/>
    </row>
    <row r="931" spans="28:30" ht="14.25" customHeight="1">
      <c r="AB931" s="4"/>
      <c r="AC931" s="4"/>
      <c r="AD931" s="4"/>
    </row>
    <row r="932" spans="28:30" ht="14.25" customHeight="1">
      <c r="AB932" s="4"/>
      <c r="AC932" s="4"/>
      <c r="AD932" s="4"/>
    </row>
    <row r="933" spans="28:30" ht="14.25" customHeight="1">
      <c r="AB933" s="4"/>
      <c r="AC933" s="4"/>
      <c r="AD933" s="4"/>
    </row>
    <row r="934" spans="28:30" ht="14.25" customHeight="1">
      <c r="AB934" s="4"/>
      <c r="AC934" s="4"/>
      <c r="AD934" s="4"/>
    </row>
    <row r="935" spans="28:30" ht="14.25" customHeight="1">
      <c r="AB935" s="4"/>
      <c r="AC935" s="4"/>
      <c r="AD935" s="4"/>
    </row>
    <row r="936" spans="28:30" ht="14.25" customHeight="1">
      <c r="AB936" s="4"/>
      <c r="AC936" s="4"/>
      <c r="AD936" s="4"/>
    </row>
    <row r="937" spans="28:30" ht="14.25" customHeight="1">
      <c r="AB937" s="4"/>
      <c r="AC937" s="4"/>
      <c r="AD937" s="4"/>
    </row>
    <row r="938" spans="28:30" ht="14.25" customHeight="1">
      <c r="AB938" s="4"/>
      <c r="AC938" s="4"/>
      <c r="AD938" s="4"/>
    </row>
    <row r="939" spans="28:30" ht="14.25" customHeight="1">
      <c r="AB939" s="4"/>
      <c r="AC939" s="4"/>
      <c r="AD939" s="4"/>
    </row>
    <row r="940" spans="28:30" ht="14.25" customHeight="1">
      <c r="AB940" s="4"/>
      <c r="AC940" s="4"/>
      <c r="AD940" s="4"/>
    </row>
    <row r="941" spans="28:30" ht="14.25" customHeight="1">
      <c r="AB941" s="4"/>
      <c r="AC941" s="4"/>
      <c r="AD941" s="4"/>
    </row>
    <row r="942" spans="28:30" ht="14.25" customHeight="1">
      <c r="AB942" s="4"/>
      <c r="AC942" s="4"/>
      <c r="AD942" s="4"/>
    </row>
    <row r="943" spans="28:30" ht="14.25" customHeight="1">
      <c r="AB943" s="4"/>
      <c r="AC943" s="4"/>
      <c r="AD943" s="4"/>
    </row>
    <row r="944" spans="28:30" ht="14.25" customHeight="1">
      <c r="AB944" s="4"/>
      <c r="AC944" s="4"/>
      <c r="AD944" s="4"/>
    </row>
    <row r="945" spans="28:30" ht="14.25" customHeight="1">
      <c r="AB945" s="4"/>
      <c r="AC945" s="4"/>
      <c r="AD945" s="4"/>
    </row>
    <row r="946" spans="28:30" ht="14.25" customHeight="1">
      <c r="AB946" s="4"/>
      <c r="AC946" s="4"/>
      <c r="AD946" s="4"/>
    </row>
    <row r="947" spans="28:30" ht="14.25" customHeight="1">
      <c r="AB947" s="4"/>
      <c r="AC947" s="4"/>
      <c r="AD947" s="4"/>
    </row>
    <row r="948" spans="28:30" ht="14.25" customHeight="1">
      <c r="AB948" s="4"/>
      <c r="AC948" s="4"/>
      <c r="AD948" s="4"/>
    </row>
    <row r="949" spans="28:30" ht="14.25" customHeight="1">
      <c r="AB949" s="4"/>
      <c r="AC949" s="4"/>
      <c r="AD949" s="4"/>
    </row>
    <row r="950" spans="28:30" ht="14.25" customHeight="1">
      <c r="AB950" s="4"/>
      <c r="AC950" s="4"/>
      <c r="AD950" s="4"/>
    </row>
    <row r="951" spans="28:30" ht="14.25" customHeight="1">
      <c r="AB951" s="4"/>
      <c r="AC951" s="4"/>
      <c r="AD951" s="4"/>
    </row>
    <row r="952" spans="28:30" ht="14.25" customHeight="1">
      <c r="AB952" s="4"/>
      <c r="AC952" s="4"/>
      <c r="AD952" s="4"/>
    </row>
    <row r="953" spans="28:30" ht="14.25" customHeight="1">
      <c r="AB953" s="4"/>
      <c r="AC953" s="4"/>
      <c r="AD953" s="4"/>
    </row>
    <row r="954" spans="28:30" ht="14.25" customHeight="1">
      <c r="AB954" s="4"/>
      <c r="AC954" s="4"/>
      <c r="AD954" s="4"/>
    </row>
    <row r="955" spans="28:30" ht="14.25" customHeight="1">
      <c r="AB955" s="4"/>
      <c r="AC955" s="4"/>
      <c r="AD955" s="4"/>
    </row>
    <row r="956" spans="28:30" ht="14.25" customHeight="1">
      <c r="AB956" s="4"/>
      <c r="AC956" s="4"/>
      <c r="AD956" s="4"/>
    </row>
    <row r="957" spans="28:30" ht="14.25" customHeight="1">
      <c r="AB957" s="4"/>
      <c r="AC957" s="4"/>
      <c r="AD957" s="4"/>
    </row>
    <row r="958" spans="28:30" ht="14.25" customHeight="1">
      <c r="AB958" s="4"/>
      <c r="AC958" s="4"/>
      <c r="AD958" s="4"/>
    </row>
    <row r="959" spans="28:30" ht="14.25" customHeight="1">
      <c r="AB959" s="4"/>
      <c r="AC959" s="4"/>
      <c r="AD959" s="4"/>
    </row>
    <row r="960" spans="28:30" ht="14.25" customHeight="1">
      <c r="AB960" s="4"/>
      <c r="AC960" s="4"/>
      <c r="AD960" s="4"/>
    </row>
    <row r="961" spans="28:30" ht="14.25" customHeight="1">
      <c r="AB961" s="4"/>
      <c r="AC961" s="4"/>
      <c r="AD961" s="4"/>
    </row>
    <row r="962" spans="28:30" ht="14.25" customHeight="1">
      <c r="AB962" s="4"/>
      <c r="AC962" s="4"/>
      <c r="AD962" s="4"/>
    </row>
    <row r="963" spans="28:30" ht="14.25" customHeight="1">
      <c r="AB963" s="4"/>
      <c r="AC963" s="4"/>
      <c r="AD963" s="4"/>
    </row>
    <row r="964" spans="28:30" ht="14.25" customHeight="1">
      <c r="AB964" s="4"/>
      <c r="AC964" s="4"/>
      <c r="AD964" s="4"/>
    </row>
    <row r="965" spans="28:30" ht="14.25" customHeight="1">
      <c r="AB965" s="4"/>
      <c r="AC965" s="4"/>
      <c r="AD965" s="4"/>
    </row>
    <row r="966" spans="28:30" ht="14.25" customHeight="1">
      <c r="AB966" s="4"/>
      <c r="AC966" s="4"/>
      <c r="AD966" s="4"/>
    </row>
    <row r="967" spans="28:30" ht="14.25" customHeight="1">
      <c r="AB967" s="4"/>
      <c r="AC967" s="4"/>
      <c r="AD967" s="4"/>
    </row>
    <row r="968" spans="28:30" ht="14.25" customHeight="1">
      <c r="AB968" s="4"/>
      <c r="AC968" s="4"/>
      <c r="AD968" s="4"/>
    </row>
    <row r="969" spans="28:30" ht="14.25" customHeight="1">
      <c r="AB969" s="4"/>
      <c r="AC969" s="4"/>
      <c r="AD969" s="4"/>
    </row>
    <row r="970" spans="28:30" ht="14.25" customHeight="1">
      <c r="AB970" s="4"/>
      <c r="AC970" s="4"/>
      <c r="AD970" s="4"/>
    </row>
    <row r="971" spans="28:30" ht="14.25" customHeight="1">
      <c r="AB971" s="4"/>
      <c r="AC971" s="4"/>
      <c r="AD971" s="4"/>
    </row>
    <row r="972" spans="28:30" ht="14.25" customHeight="1">
      <c r="AB972" s="4"/>
      <c r="AC972" s="4"/>
      <c r="AD972" s="4"/>
    </row>
    <row r="973" spans="28:30" ht="14.25" customHeight="1">
      <c r="AB973" s="4"/>
      <c r="AC973" s="4"/>
      <c r="AD973" s="4"/>
    </row>
    <row r="974" spans="28:30" ht="14.25" customHeight="1">
      <c r="AB974" s="4"/>
      <c r="AC974" s="4"/>
      <c r="AD974" s="4"/>
    </row>
    <row r="975" spans="28:30" ht="14.25" customHeight="1">
      <c r="AB975" s="4"/>
      <c r="AC975" s="4"/>
      <c r="AD975" s="4"/>
    </row>
    <row r="976" spans="28:30" ht="14.25" customHeight="1">
      <c r="AB976" s="4"/>
      <c r="AC976" s="4"/>
      <c r="AD976" s="4"/>
    </row>
    <row r="977" spans="28:30" ht="14.25" customHeight="1">
      <c r="AB977" s="4"/>
      <c r="AC977" s="4"/>
      <c r="AD977" s="4"/>
    </row>
    <row r="978" spans="28:30" ht="14.25" customHeight="1">
      <c r="AB978" s="4"/>
      <c r="AC978" s="4"/>
      <c r="AD978" s="4"/>
    </row>
    <row r="979" spans="28:30" ht="14.25" customHeight="1">
      <c r="AB979" s="4"/>
      <c r="AC979" s="4"/>
      <c r="AD979" s="4"/>
    </row>
    <row r="980" spans="28:30" ht="14.25" customHeight="1">
      <c r="AB980" s="4"/>
      <c r="AC980" s="4"/>
      <c r="AD980" s="4"/>
    </row>
    <row r="981" spans="28:30" ht="14.25" customHeight="1">
      <c r="AB981" s="4"/>
      <c r="AC981" s="4"/>
      <c r="AD981" s="4"/>
    </row>
    <row r="982" spans="28:30" ht="14.25" customHeight="1">
      <c r="AB982" s="4"/>
      <c r="AC982" s="4"/>
      <c r="AD982" s="4"/>
    </row>
    <row r="983" spans="28:30" ht="14.25" customHeight="1">
      <c r="AB983" s="4"/>
      <c r="AC983" s="4"/>
      <c r="AD983" s="4"/>
    </row>
    <row r="984" spans="28:30" ht="14.25" customHeight="1">
      <c r="AB984" s="4"/>
      <c r="AC984" s="4"/>
      <c r="AD984" s="4"/>
    </row>
    <row r="985" spans="28:30" ht="14.25" customHeight="1">
      <c r="AB985" s="4"/>
      <c r="AC985" s="4"/>
      <c r="AD985" s="4"/>
    </row>
    <row r="986" spans="28:30" ht="14.25" customHeight="1">
      <c r="AB986" s="4"/>
      <c r="AC986" s="4"/>
      <c r="AD986" s="4"/>
    </row>
    <row r="987" spans="28:30" ht="14.25" customHeight="1">
      <c r="AB987" s="4"/>
      <c r="AC987" s="4"/>
      <c r="AD987" s="4"/>
    </row>
    <row r="988" spans="28:30" ht="14.25" customHeight="1">
      <c r="AB988" s="4"/>
      <c r="AC988" s="4"/>
      <c r="AD988" s="4"/>
    </row>
    <row r="989" spans="28:30" ht="14.25" customHeight="1">
      <c r="AB989" s="4"/>
      <c r="AC989" s="4"/>
      <c r="AD989" s="4"/>
    </row>
    <row r="990" spans="28:30" ht="14.25" customHeight="1">
      <c r="AB990" s="4"/>
      <c r="AC990" s="4"/>
      <c r="AD990" s="4"/>
    </row>
    <row r="991" spans="28:30" ht="14.25" customHeight="1">
      <c r="AB991" s="4"/>
      <c r="AC991" s="4"/>
      <c r="AD991" s="4"/>
    </row>
    <row r="992" spans="28:30" ht="14.25" customHeight="1">
      <c r="AB992" s="4"/>
      <c r="AC992" s="4"/>
      <c r="AD992" s="4"/>
    </row>
    <row r="993" spans="28:30" ht="14.25" customHeight="1">
      <c r="AB993" s="4"/>
      <c r="AC993" s="4"/>
      <c r="AD993" s="4"/>
    </row>
    <row r="994" spans="28:30" ht="14.25" customHeight="1">
      <c r="AB994" s="4"/>
      <c r="AC994" s="4"/>
      <c r="AD994" s="4"/>
    </row>
    <row r="995" spans="28:30" ht="14.25" customHeight="1">
      <c r="AB995" s="4"/>
      <c r="AC995" s="4"/>
      <c r="AD995" s="4"/>
    </row>
    <row r="996" spans="28:30" ht="14.25" customHeight="1">
      <c r="AB996" s="4"/>
      <c r="AC996" s="4"/>
      <c r="AD996" s="4"/>
    </row>
    <row r="997" spans="28:30" ht="14.25" customHeight="1">
      <c r="AB997" s="4"/>
      <c r="AC997" s="4"/>
      <c r="AD997" s="4"/>
    </row>
    <row r="998" spans="28:30" ht="14.25" customHeight="1">
      <c r="AB998" s="4"/>
      <c r="AC998" s="4"/>
      <c r="AD998" s="4"/>
    </row>
    <row r="999" spans="28:30" ht="14.25" customHeight="1">
      <c r="AB999" s="4"/>
      <c r="AC999" s="4"/>
      <c r="AD999" s="4"/>
    </row>
    <row r="1000" spans="28:30" ht="14.25" customHeight="1">
      <c r="AB1000" s="4"/>
      <c r="AC1000" s="4"/>
      <c r="AD1000" s="4"/>
    </row>
  </sheetData>
  <mergeCells count="80">
    <mergeCell ref="J88:O88"/>
    <mergeCell ref="J89:O89"/>
    <mergeCell ref="J81:O81"/>
    <mergeCell ref="J82:O82"/>
    <mergeCell ref="J83:O83"/>
    <mergeCell ref="J84:O84"/>
    <mergeCell ref="J85:O85"/>
    <mergeCell ref="J86:O86"/>
    <mergeCell ref="J87:O87"/>
    <mergeCell ref="D95:I95"/>
    <mergeCell ref="D96:I96"/>
    <mergeCell ref="D97:I97"/>
    <mergeCell ref="D98:I98"/>
    <mergeCell ref="D99:I99"/>
    <mergeCell ref="D100:I100"/>
    <mergeCell ref="D101:I101"/>
    <mergeCell ref="D102:I102"/>
    <mergeCell ref="J96:O96"/>
    <mergeCell ref="J97:O97"/>
    <mergeCell ref="J98:O98"/>
    <mergeCell ref="J99:O99"/>
    <mergeCell ref="J100:O100"/>
    <mergeCell ref="J101:O101"/>
    <mergeCell ref="J102:O102"/>
    <mergeCell ref="D92:I92"/>
    <mergeCell ref="J92:O92"/>
    <mergeCell ref="D93:I93"/>
    <mergeCell ref="J93:O93"/>
    <mergeCell ref="D94:I94"/>
    <mergeCell ref="J94:O94"/>
    <mergeCell ref="J95:O95"/>
    <mergeCell ref="A1:O1"/>
    <mergeCell ref="A2:O2"/>
    <mergeCell ref="A8:A9"/>
    <mergeCell ref="B8:B9"/>
    <mergeCell ref="C8:C9"/>
    <mergeCell ref="D8:K8"/>
    <mergeCell ref="L8:L9"/>
    <mergeCell ref="M8:M9"/>
    <mergeCell ref="N8:N9"/>
    <mergeCell ref="A62:N62"/>
    <mergeCell ref="A63:N63"/>
    <mergeCell ref="A69:A70"/>
    <mergeCell ref="B69:B70"/>
    <mergeCell ref="C69:C70"/>
    <mergeCell ref="D69:I70"/>
    <mergeCell ref="J69:O70"/>
    <mergeCell ref="D71:I71"/>
    <mergeCell ref="J71:O71"/>
    <mergeCell ref="D72:I72"/>
    <mergeCell ref="J72:O72"/>
    <mergeCell ref="J73:O73"/>
    <mergeCell ref="D73:I73"/>
    <mergeCell ref="D74:I74"/>
    <mergeCell ref="D75:I75"/>
    <mergeCell ref="D76:I76"/>
    <mergeCell ref="D77:I77"/>
    <mergeCell ref="D78:I78"/>
    <mergeCell ref="D79:I79"/>
    <mergeCell ref="J74:O74"/>
    <mergeCell ref="J75:O75"/>
    <mergeCell ref="J76:O76"/>
    <mergeCell ref="J77:O77"/>
    <mergeCell ref="J78:O78"/>
    <mergeCell ref="J79:O79"/>
    <mergeCell ref="J80:O80"/>
    <mergeCell ref="D80:I80"/>
    <mergeCell ref="D81:I81"/>
    <mergeCell ref="D82:I82"/>
    <mergeCell ref="D83:I83"/>
    <mergeCell ref="D84:I84"/>
    <mergeCell ref="D85:I85"/>
    <mergeCell ref="D86:I86"/>
    <mergeCell ref="D87:I87"/>
    <mergeCell ref="D88:I88"/>
    <mergeCell ref="D89:I89"/>
    <mergeCell ref="D90:I90"/>
    <mergeCell ref="J90:O90"/>
    <mergeCell ref="D91:I91"/>
    <mergeCell ref="J91:O91"/>
  </mergeCells>
  <conditionalFormatting sqref="C71:D102">
    <cfRule type="cellIs" dxfId="3" priority="1" operator="lessThan">
      <formula>1</formula>
    </cfRule>
  </conditionalFormatting>
  <conditionalFormatting sqref="D10:N41 B44:B52">
    <cfRule type="cellIs" dxfId="2" priority="2" operator="lessThan">
      <formula>1</formula>
    </cfRule>
  </conditionalFormatting>
  <conditionalFormatting sqref="J71:J102">
    <cfRule type="cellIs" dxfId="1" priority="3" operator="lessThan">
      <formula>1</formula>
    </cfRule>
  </conditionalFormatting>
  <conditionalFormatting sqref="AE71:AF102">
    <cfRule type="cellIs" dxfId="0" priority="4" operator="greaterThan">
      <formula>300</formula>
    </cfRule>
  </conditionalFormatting>
  <printOptions horizontalCentered="1"/>
  <pageMargins left="0.55118110236220474" right="0.12" top="0.35433070866141736" bottom="0.27559055118110237" header="0" footer="0"/>
  <pageSetup scale="85"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cover</vt:lpstr>
      <vt:lpstr>Sheet1</vt:lpstr>
      <vt:lpstr>ISIKAN NILAI</vt:lpstr>
      <vt:lpstr>PRINT ERAPOR</vt:lpstr>
      <vt:lpstr>dRAFT nILAI</vt:lpstr>
      <vt:lpstr>Sheet2</vt:lpstr>
      <vt:lpstr>cover 8</vt:lpstr>
      <vt:lpstr>ISIKAN NILAI KELAS 8</vt:lpstr>
      <vt:lpstr>PRINT ERAPOR KLS 8</vt:lpstr>
      <vt:lpstr>'PRINT ERAPOR'!Print_Area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Eka Waluya Ariyati</cp:lastModifiedBy>
  <cp:lastPrinted>2023-11-26T13:43:31Z</cp:lastPrinted>
  <dcterms:created xsi:type="dcterms:W3CDTF">2022-11-28T03:13:07Z</dcterms:created>
  <dcterms:modified xsi:type="dcterms:W3CDTF">2023-12-05T05:05:33Z</dcterms:modified>
</cp:coreProperties>
</file>